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0800"/>
  </bookViews>
  <sheets>
    <sheet name="Totl Exp by Prog by Cty 1516" sheetId="1" r:id="rId1"/>
  </sheets>
  <externalReferences>
    <externalReference r:id="rId2"/>
  </externalReferences>
  <definedNames>
    <definedName name="enroll1011">'[1]1011 Enrollment'!$A$6:$G$316</definedName>
    <definedName name="enroll1213">'[1]1213 enrollment_Rev_Exp by size'!$A$6:$G$317</definedName>
    <definedName name="enroll1314">'[1]1314 enrollment_Rev_Exp by size'!$B$6:$H$316</definedName>
    <definedName name="enroll1516">'[1]1516 enrollment_Rev_Exp by size'!$A$5:$G$321</definedName>
    <definedName name="_xlnm.Print_Area" localSheetId="0">'Totl Exp by Prog by Cty 1516'!$A$1:$CH$420</definedName>
    <definedName name="_xlnm.Print_Titles" localSheetId="0">'Totl Exp by Prog by Cty 1516'!$1:$4</definedName>
    <definedName name="program1011">'[1]1011 Prog Access'!$F$7:$BE$302</definedName>
    <definedName name="program1213">'[1]1213 Prog Access'!$F$7:$BD$302</definedName>
    <definedName name="program1314">'[1]1314Prog Access'!$G$7:$BF$302</definedName>
    <definedName name="program1516">'[1]1516 Prog Access'!$F$4:$BF$305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419" i="1" l="1"/>
  <c r="BU419" i="1"/>
  <c r="BT419" i="1"/>
  <c r="BS419" i="1"/>
  <c r="BO419" i="1"/>
  <c r="BN419" i="1"/>
  <c r="BM419" i="1"/>
  <c r="BL419" i="1"/>
  <c r="BK419" i="1"/>
  <c r="BJ419" i="1"/>
  <c r="BI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L419" i="1"/>
  <c r="AK419" i="1"/>
  <c r="AG419" i="1"/>
  <c r="AF419" i="1"/>
  <c r="AE419" i="1"/>
  <c r="AD419" i="1"/>
  <c r="Z419" i="1"/>
  <c r="Y419" i="1"/>
  <c r="X419" i="1"/>
  <c r="W419" i="1"/>
  <c r="V419" i="1"/>
  <c r="U419" i="1"/>
  <c r="Q419" i="1"/>
  <c r="P419" i="1"/>
  <c r="O419" i="1"/>
  <c r="N419" i="1"/>
  <c r="M419" i="1"/>
  <c r="L419" i="1"/>
  <c r="H419" i="1"/>
  <c r="G419" i="1"/>
  <c r="F419" i="1"/>
  <c r="I419" i="1" s="1"/>
  <c r="E419" i="1"/>
  <c r="CG419" i="1" s="1"/>
  <c r="D419" i="1"/>
  <c r="CB419" i="1" s="1"/>
  <c r="BV418" i="1"/>
  <c r="BU418" i="1"/>
  <c r="BT418" i="1"/>
  <c r="BS418" i="1"/>
  <c r="BO418" i="1"/>
  <c r="BN418" i="1"/>
  <c r="BM418" i="1"/>
  <c r="BL418" i="1"/>
  <c r="BK418" i="1"/>
  <c r="BJ418" i="1"/>
  <c r="BI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L418" i="1"/>
  <c r="AK418" i="1"/>
  <c r="AG418" i="1"/>
  <c r="AF418" i="1"/>
  <c r="AE418" i="1"/>
  <c r="AD418" i="1"/>
  <c r="Z418" i="1"/>
  <c r="Y418" i="1"/>
  <c r="X418" i="1"/>
  <c r="W418" i="1"/>
  <c r="V418" i="1"/>
  <c r="U418" i="1"/>
  <c r="Q418" i="1"/>
  <c r="P418" i="1"/>
  <c r="O418" i="1"/>
  <c r="N418" i="1"/>
  <c r="M418" i="1"/>
  <c r="L418" i="1"/>
  <c r="H418" i="1"/>
  <c r="I418" i="1" s="1"/>
  <c r="G418" i="1"/>
  <c r="F418" i="1"/>
  <c r="E418" i="1"/>
  <c r="CA418" i="1" s="1"/>
  <c r="D418" i="1"/>
  <c r="CB418" i="1" s="1"/>
  <c r="BV417" i="1"/>
  <c r="BU417" i="1"/>
  <c r="BT417" i="1"/>
  <c r="BS417" i="1"/>
  <c r="BO417" i="1"/>
  <c r="BN417" i="1"/>
  <c r="BM417" i="1"/>
  <c r="BL417" i="1"/>
  <c r="BK417" i="1"/>
  <c r="BJ417" i="1"/>
  <c r="BI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L417" i="1"/>
  <c r="AK417" i="1"/>
  <c r="AG417" i="1"/>
  <c r="AF417" i="1"/>
  <c r="AE417" i="1"/>
  <c r="AD417" i="1"/>
  <c r="Z417" i="1"/>
  <c r="Y417" i="1"/>
  <c r="X417" i="1"/>
  <c r="W417" i="1"/>
  <c r="V417" i="1"/>
  <c r="U417" i="1"/>
  <c r="Q417" i="1"/>
  <c r="P417" i="1"/>
  <c r="O417" i="1"/>
  <c r="N417" i="1"/>
  <c r="M417" i="1"/>
  <c r="L417" i="1"/>
  <c r="H417" i="1"/>
  <c r="G417" i="1"/>
  <c r="F417" i="1"/>
  <c r="E417" i="1"/>
  <c r="CA417" i="1" s="1"/>
  <c r="D417" i="1"/>
  <c r="CB417" i="1" s="1"/>
  <c r="BV416" i="1"/>
  <c r="BU416" i="1"/>
  <c r="BT416" i="1"/>
  <c r="BS416" i="1"/>
  <c r="BO416" i="1"/>
  <c r="BN416" i="1"/>
  <c r="BM416" i="1"/>
  <c r="BL416" i="1"/>
  <c r="BK416" i="1"/>
  <c r="BJ416" i="1"/>
  <c r="BI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L416" i="1"/>
  <c r="AK416" i="1"/>
  <c r="AG416" i="1"/>
  <c r="AF416" i="1"/>
  <c r="AE416" i="1"/>
  <c r="AD416" i="1"/>
  <c r="AH416" i="1" s="1"/>
  <c r="Z416" i="1"/>
  <c r="Y416" i="1"/>
  <c r="X416" i="1"/>
  <c r="W416" i="1"/>
  <c r="V416" i="1"/>
  <c r="U416" i="1"/>
  <c r="Q416" i="1"/>
  <c r="P416" i="1"/>
  <c r="O416" i="1"/>
  <c r="N416" i="1"/>
  <c r="M416" i="1"/>
  <c r="L416" i="1"/>
  <c r="H416" i="1"/>
  <c r="G416" i="1"/>
  <c r="F416" i="1"/>
  <c r="E416" i="1"/>
  <c r="CD416" i="1" s="1"/>
  <c r="D416" i="1"/>
  <c r="CH416" i="1" s="1"/>
  <c r="BV415" i="1"/>
  <c r="BU415" i="1"/>
  <c r="BT415" i="1"/>
  <c r="BS415" i="1"/>
  <c r="BO415" i="1"/>
  <c r="BN415" i="1"/>
  <c r="BM415" i="1"/>
  <c r="BL415" i="1"/>
  <c r="BK415" i="1"/>
  <c r="BJ415" i="1"/>
  <c r="BI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/>
  <c r="AS415" i="1"/>
  <c r="AR415" i="1"/>
  <c r="AQ415" i="1"/>
  <c r="AP415" i="1"/>
  <c r="AL415" i="1"/>
  <c r="AK415" i="1"/>
  <c r="AG415" i="1"/>
  <c r="AF415" i="1"/>
  <c r="AE415" i="1"/>
  <c r="AD415" i="1"/>
  <c r="Z415" i="1"/>
  <c r="Y415" i="1"/>
  <c r="X415" i="1"/>
  <c r="W415" i="1"/>
  <c r="V415" i="1"/>
  <c r="U415" i="1"/>
  <c r="Q415" i="1"/>
  <c r="P415" i="1"/>
  <c r="O415" i="1"/>
  <c r="N415" i="1"/>
  <c r="M415" i="1"/>
  <c r="L415" i="1"/>
  <c r="I415" i="1"/>
  <c r="H415" i="1"/>
  <c r="G415" i="1"/>
  <c r="F415" i="1"/>
  <c r="E415" i="1"/>
  <c r="CG415" i="1" s="1"/>
  <c r="D415" i="1"/>
  <c r="BV414" i="1"/>
  <c r="BU414" i="1"/>
  <c r="BT414" i="1"/>
  <c r="BS414" i="1"/>
  <c r="BO414" i="1"/>
  <c r="BN414" i="1"/>
  <c r="BM414" i="1"/>
  <c r="BL414" i="1"/>
  <c r="BK414" i="1"/>
  <c r="BJ414" i="1"/>
  <c r="BI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/>
  <c r="AS414" i="1"/>
  <c r="AR414" i="1"/>
  <c r="AQ414" i="1"/>
  <c r="AP414" i="1"/>
  <c r="AL414" i="1"/>
  <c r="AK414" i="1"/>
  <c r="AG414" i="1"/>
  <c r="AF414" i="1"/>
  <c r="AE414" i="1"/>
  <c r="AD414" i="1"/>
  <c r="Z414" i="1"/>
  <c r="Y414" i="1"/>
  <c r="X414" i="1"/>
  <c r="W414" i="1"/>
  <c r="V414" i="1"/>
  <c r="U414" i="1"/>
  <c r="Q414" i="1"/>
  <c r="P414" i="1"/>
  <c r="O414" i="1"/>
  <c r="N414" i="1"/>
  <c r="M414" i="1"/>
  <c r="L414" i="1"/>
  <c r="H414" i="1"/>
  <c r="G414" i="1"/>
  <c r="F414" i="1"/>
  <c r="E414" i="1"/>
  <c r="D414" i="1"/>
  <c r="CE413" i="1"/>
  <c r="BV413" i="1"/>
  <c r="BU413" i="1"/>
  <c r="BT413" i="1"/>
  <c r="BS413" i="1"/>
  <c r="BO413" i="1"/>
  <c r="BN413" i="1"/>
  <c r="BM413" i="1"/>
  <c r="BL413" i="1"/>
  <c r="BK413" i="1"/>
  <c r="BJ413" i="1"/>
  <c r="BI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AL413" i="1"/>
  <c r="AK413" i="1"/>
  <c r="AG413" i="1"/>
  <c r="AF413" i="1"/>
  <c r="AE413" i="1"/>
  <c r="AD413" i="1"/>
  <c r="Z413" i="1"/>
  <c r="Y413" i="1"/>
  <c r="X413" i="1"/>
  <c r="W413" i="1"/>
  <c r="V413" i="1"/>
  <c r="U413" i="1"/>
  <c r="Q413" i="1"/>
  <c r="P413" i="1"/>
  <c r="O413" i="1"/>
  <c r="N413" i="1"/>
  <c r="M413" i="1"/>
  <c r="L413" i="1"/>
  <c r="H413" i="1"/>
  <c r="G413" i="1"/>
  <c r="F413" i="1"/>
  <c r="E413" i="1"/>
  <c r="CA413" i="1" s="1"/>
  <c r="D413" i="1"/>
  <c r="CB413" i="1" s="1"/>
  <c r="CG412" i="1"/>
  <c r="CD412" i="1"/>
  <c r="CA412" i="1"/>
  <c r="BV412" i="1"/>
  <c r="BU412" i="1"/>
  <c r="BT412" i="1"/>
  <c r="BS412" i="1"/>
  <c r="BO412" i="1"/>
  <c r="BN412" i="1"/>
  <c r="BM412" i="1"/>
  <c r="BL412" i="1"/>
  <c r="BK412" i="1"/>
  <c r="BJ412" i="1"/>
  <c r="BI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L412" i="1"/>
  <c r="AK412" i="1"/>
  <c r="AG412" i="1"/>
  <c r="AF412" i="1"/>
  <c r="AE412" i="1"/>
  <c r="AD412" i="1"/>
  <c r="Z412" i="1"/>
  <c r="Y412" i="1"/>
  <c r="X412" i="1"/>
  <c r="W412" i="1"/>
  <c r="V412" i="1"/>
  <c r="U412" i="1"/>
  <c r="Q412" i="1"/>
  <c r="P412" i="1"/>
  <c r="O412" i="1"/>
  <c r="N412" i="1"/>
  <c r="M412" i="1"/>
  <c r="L412" i="1"/>
  <c r="H412" i="1"/>
  <c r="G412" i="1"/>
  <c r="F412" i="1"/>
  <c r="E412" i="1"/>
  <c r="D412" i="1"/>
  <c r="CE412" i="1" s="1"/>
  <c r="CA411" i="1"/>
  <c r="BV411" i="1"/>
  <c r="BU411" i="1"/>
  <c r="BT411" i="1"/>
  <c r="BS411" i="1"/>
  <c r="BO411" i="1"/>
  <c r="BN411" i="1"/>
  <c r="BM411" i="1"/>
  <c r="BL411" i="1"/>
  <c r="BK411" i="1"/>
  <c r="BJ411" i="1"/>
  <c r="BI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L411" i="1"/>
  <c r="AK411" i="1"/>
  <c r="AG411" i="1"/>
  <c r="AF411" i="1"/>
  <c r="AE411" i="1"/>
  <c r="AD411" i="1"/>
  <c r="Z411" i="1"/>
  <c r="Y411" i="1"/>
  <c r="X411" i="1"/>
  <c r="W411" i="1"/>
  <c r="V411" i="1"/>
  <c r="U411" i="1"/>
  <c r="Q411" i="1"/>
  <c r="P411" i="1"/>
  <c r="O411" i="1"/>
  <c r="N411" i="1"/>
  <c r="M411" i="1"/>
  <c r="L411" i="1"/>
  <c r="H411" i="1"/>
  <c r="G411" i="1"/>
  <c r="F411" i="1"/>
  <c r="E411" i="1"/>
  <c r="CG411" i="1" s="1"/>
  <c r="D411" i="1"/>
  <c r="BV410" i="1"/>
  <c r="BU410" i="1"/>
  <c r="BT410" i="1"/>
  <c r="BS410" i="1"/>
  <c r="BO410" i="1"/>
  <c r="BN410" i="1"/>
  <c r="BM410" i="1"/>
  <c r="BL410" i="1"/>
  <c r="BK410" i="1"/>
  <c r="BJ410" i="1"/>
  <c r="BI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L410" i="1"/>
  <c r="AK410" i="1"/>
  <c r="AG410" i="1"/>
  <c r="AF410" i="1"/>
  <c r="AE410" i="1"/>
  <c r="AD410" i="1"/>
  <c r="AH410" i="1" s="1"/>
  <c r="AJ410" i="1" s="1"/>
  <c r="Z410" i="1"/>
  <c r="Y410" i="1"/>
  <c r="X410" i="1"/>
  <c r="W410" i="1"/>
  <c r="AA410" i="1" s="1"/>
  <c r="V410" i="1"/>
  <c r="U410" i="1"/>
  <c r="Q410" i="1"/>
  <c r="P410" i="1"/>
  <c r="O410" i="1"/>
  <c r="N410" i="1"/>
  <c r="M410" i="1"/>
  <c r="L410" i="1"/>
  <c r="H410" i="1"/>
  <c r="G410" i="1"/>
  <c r="F410" i="1"/>
  <c r="E410" i="1"/>
  <c r="CG410" i="1" s="1"/>
  <c r="D410" i="1"/>
  <c r="CH410" i="1" s="1"/>
  <c r="BV409" i="1"/>
  <c r="BU409" i="1"/>
  <c r="BT409" i="1"/>
  <c r="BS409" i="1"/>
  <c r="BO409" i="1"/>
  <c r="BN409" i="1"/>
  <c r="BM409" i="1"/>
  <c r="BL409" i="1"/>
  <c r="BK409" i="1"/>
  <c r="BJ409" i="1"/>
  <c r="BI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L409" i="1"/>
  <c r="AK409" i="1"/>
  <c r="AG409" i="1"/>
  <c r="AF409" i="1"/>
  <c r="AE409" i="1"/>
  <c r="AD409" i="1"/>
  <c r="Z409" i="1"/>
  <c r="Y409" i="1"/>
  <c r="X409" i="1"/>
  <c r="W409" i="1"/>
  <c r="V409" i="1"/>
  <c r="U409" i="1"/>
  <c r="Q409" i="1"/>
  <c r="P409" i="1"/>
  <c r="O409" i="1"/>
  <c r="N409" i="1"/>
  <c r="M409" i="1"/>
  <c r="L409" i="1"/>
  <c r="H409" i="1"/>
  <c r="G409" i="1"/>
  <c r="F409" i="1"/>
  <c r="E409" i="1"/>
  <c r="CD409" i="1" s="1"/>
  <c r="D409" i="1"/>
  <c r="BV408" i="1"/>
  <c r="BU408" i="1"/>
  <c r="BT408" i="1"/>
  <c r="BS408" i="1"/>
  <c r="BO408" i="1"/>
  <c r="BN408" i="1"/>
  <c r="BM408" i="1"/>
  <c r="BL408" i="1"/>
  <c r="BK408" i="1"/>
  <c r="BJ408" i="1"/>
  <c r="BI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L408" i="1"/>
  <c r="AK408" i="1"/>
  <c r="AG408" i="1"/>
  <c r="AF408" i="1"/>
  <c r="AE408" i="1"/>
  <c r="AD408" i="1"/>
  <c r="Z408" i="1"/>
  <c r="Y408" i="1"/>
  <c r="X408" i="1"/>
  <c r="W408" i="1"/>
  <c r="V408" i="1"/>
  <c r="U408" i="1"/>
  <c r="Q408" i="1"/>
  <c r="P408" i="1"/>
  <c r="O408" i="1"/>
  <c r="N408" i="1"/>
  <c r="M408" i="1"/>
  <c r="L408" i="1"/>
  <c r="H408" i="1"/>
  <c r="G408" i="1"/>
  <c r="F408" i="1"/>
  <c r="E408" i="1"/>
  <c r="D408" i="1"/>
  <c r="CB408" i="1" s="1"/>
  <c r="BV407" i="1"/>
  <c r="BU407" i="1"/>
  <c r="BT407" i="1"/>
  <c r="BS407" i="1"/>
  <c r="BO407" i="1"/>
  <c r="BN407" i="1"/>
  <c r="BM407" i="1"/>
  <c r="BL407" i="1"/>
  <c r="BK407" i="1"/>
  <c r="BJ407" i="1"/>
  <c r="BI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L407" i="1"/>
  <c r="AK407" i="1"/>
  <c r="AM407" i="1" s="1"/>
  <c r="AG407" i="1"/>
  <c r="AF407" i="1"/>
  <c r="AE407" i="1"/>
  <c r="AD407" i="1"/>
  <c r="Z407" i="1"/>
  <c r="Y407" i="1"/>
  <c r="X407" i="1"/>
  <c r="W407" i="1"/>
  <c r="V407" i="1"/>
  <c r="U407" i="1"/>
  <c r="Q407" i="1"/>
  <c r="P407" i="1"/>
  <c r="O407" i="1"/>
  <c r="N407" i="1"/>
  <c r="M407" i="1"/>
  <c r="L407" i="1"/>
  <c r="H407" i="1"/>
  <c r="G407" i="1"/>
  <c r="F407" i="1"/>
  <c r="E407" i="1"/>
  <c r="CD407" i="1" s="1"/>
  <c r="D407" i="1"/>
  <c r="CE407" i="1" s="1"/>
  <c r="BV406" i="1"/>
  <c r="BU406" i="1"/>
  <c r="BT406" i="1"/>
  <c r="BS406" i="1"/>
  <c r="BO406" i="1"/>
  <c r="BN406" i="1"/>
  <c r="BM406" i="1"/>
  <c r="BL406" i="1"/>
  <c r="BK406" i="1"/>
  <c r="BJ406" i="1"/>
  <c r="BI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L406" i="1"/>
  <c r="AK406" i="1"/>
  <c r="AG406" i="1"/>
  <c r="AF406" i="1"/>
  <c r="AE406" i="1"/>
  <c r="AD406" i="1"/>
  <c r="AH406" i="1" s="1"/>
  <c r="Z406" i="1"/>
  <c r="Y406" i="1"/>
  <c r="X406" i="1"/>
  <c r="W406" i="1"/>
  <c r="V406" i="1"/>
  <c r="U406" i="1"/>
  <c r="Q406" i="1"/>
  <c r="P406" i="1"/>
  <c r="O406" i="1"/>
  <c r="N406" i="1"/>
  <c r="M406" i="1"/>
  <c r="L406" i="1"/>
  <c r="H406" i="1"/>
  <c r="G406" i="1"/>
  <c r="F406" i="1"/>
  <c r="E406" i="1"/>
  <c r="CG406" i="1" s="1"/>
  <c r="D406" i="1"/>
  <c r="CH406" i="1" s="1"/>
  <c r="BV405" i="1"/>
  <c r="BU405" i="1"/>
  <c r="BT405" i="1"/>
  <c r="BS405" i="1"/>
  <c r="BO405" i="1"/>
  <c r="BN405" i="1"/>
  <c r="BM405" i="1"/>
  <c r="BL405" i="1"/>
  <c r="BK405" i="1"/>
  <c r="BJ405" i="1"/>
  <c r="BI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L405" i="1"/>
  <c r="AK405" i="1"/>
  <c r="AG405" i="1"/>
  <c r="AF405" i="1"/>
  <c r="AE405" i="1"/>
  <c r="AD405" i="1"/>
  <c r="Z405" i="1"/>
  <c r="Y405" i="1"/>
  <c r="X405" i="1"/>
  <c r="W405" i="1"/>
  <c r="V405" i="1"/>
  <c r="U405" i="1"/>
  <c r="Q405" i="1"/>
  <c r="P405" i="1"/>
  <c r="O405" i="1"/>
  <c r="N405" i="1"/>
  <c r="M405" i="1"/>
  <c r="L405" i="1"/>
  <c r="H405" i="1"/>
  <c r="G405" i="1"/>
  <c r="F405" i="1"/>
  <c r="E405" i="1"/>
  <c r="CD405" i="1" s="1"/>
  <c r="D405" i="1"/>
  <c r="BV401" i="1"/>
  <c r="BU401" i="1"/>
  <c r="BT401" i="1"/>
  <c r="BS401" i="1"/>
  <c r="BO401" i="1"/>
  <c r="BN401" i="1"/>
  <c r="BM401" i="1"/>
  <c r="BL401" i="1"/>
  <c r="BK401" i="1"/>
  <c r="BJ401" i="1"/>
  <c r="BI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L401" i="1"/>
  <c r="AK401" i="1"/>
  <c r="AG401" i="1"/>
  <c r="AF401" i="1"/>
  <c r="AE401" i="1"/>
  <c r="AD401" i="1"/>
  <c r="Z401" i="1"/>
  <c r="Y401" i="1"/>
  <c r="X401" i="1"/>
  <c r="W401" i="1"/>
  <c r="V401" i="1"/>
  <c r="U401" i="1"/>
  <c r="Q401" i="1"/>
  <c r="P401" i="1"/>
  <c r="O401" i="1"/>
  <c r="N401" i="1"/>
  <c r="M401" i="1"/>
  <c r="L401" i="1"/>
  <c r="H401" i="1"/>
  <c r="G401" i="1"/>
  <c r="F401" i="1"/>
  <c r="E401" i="1"/>
  <c r="CD401" i="1" s="1"/>
  <c r="D401" i="1"/>
  <c r="CH401" i="1" s="1"/>
  <c r="CG400" i="1"/>
  <c r="BV400" i="1"/>
  <c r="BU400" i="1"/>
  <c r="BT400" i="1"/>
  <c r="BS400" i="1"/>
  <c r="BO400" i="1"/>
  <c r="BN400" i="1"/>
  <c r="BM400" i="1"/>
  <c r="BL400" i="1"/>
  <c r="BK400" i="1"/>
  <c r="BJ400" i="1"/>
  <c r="BI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L400" i="1"/>
  <c r="AK400" i="1"/>
  <c r="AG400" i="1"/>
  <c r="AF400" i="1"/>
  <c r="AE400" i="1"/>
  <c r="AD400" i="1"/>
  <c r="Z400" i="1"/>
  <c r="Y400" i="1"/>
  <c r="X400" i="1"/>
  <c r="W400" i="1"/>
  <c r="V400" i="1"/>
  <c r="U400" i="1"/>
  <c r="AA400" i="1" s="1"/>
  <c r="AB400" i="1" s="1"/>
  <c r="S400" i="1"/>
  <c r="Q400" i="1"/>
  <c r="P400" i="1"/>
  <c r="O400" i="1"/>
  <c r="N400" i="1"/>
  <c r="M400" i="1"/>
  <c r="L400" i="1"/>
  <c r="H400" i="1"/>
  <c r="G400" i="1"/>
  <c r="F400" i="1"/>
  <c r="E400" i="1"/>
  <c r="CA400" i="1" s="1"/>
  <c r="D400" i="1"/>
  <c r="BV399" i="1"/>
  <c r="BU399" i="1"/>
  <c r="BT399" i="1"/>
  <c r="BS399" i="1"/>
  <c r="BO399" i="1"/>
  <c r="BN399" i="1"/>
  <c r="BM399" i="1"/>
  <c r="BL399" i="1"/>
  <c r="BK399" i="1"/>
  <c r="BJ399" i="1"/>
  <c r="BI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L399" i="1"/>
  <c r="AK399" i="1"/>
  <c r="AG399" i="1"/>
  <c r="AF399" i="1"/>
  <c r="AE399" i="1"/>
  <c r="AD399" i="1"/>
  <c r="Z399" i="1"/>
  <c r="Y399" i="1"/>
  <c r="X399" i="1"/>
  <c r="W399" i="1"/>
  <c r="V399" i="1"/>
  <c r="U399" i="1"/>
  <c r="Q399" i="1"/>
  <c r="P399" i="1"/>
  <c r="O399" i="1"/>
  <c r="N399" i="1"/>
  <c r="M399" i="1"/>
  <c r="L399" i="1"/>
  <c r="H399" i="1"/>
  <c r="G399" i="1"/>
  <c r="F399" i="1"/>
  <c r="E399" i="1"/>
  <c r="CG399" i="1" s="1"/>
  <c r="D399" i="1"/>
  <c r="CA398" i="1"/>
  <c r="BV398" i="1"/>
  <c r="BU398" i="1"/>
  <c r="BT398" i="1"/>
  <c r="BS398" i="1"/>
  <c r="BO398" i="1"/>
  <c r="BN398" i="1"/>
  <c r="BM398" i="1"/>
  <c r="BL398" i="1"/>
  <c r="BK398" i="1"/>
  <c r="BJ398" i="1"/>
  <c r="BI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L398" i="1"/>
  <c r="AK398" i="1"/>
  <c r="AG398" i="1"/>
  <c r="AF398" i="1"/>
  <c r="AE398" i="1"/>
  <c r="AD398" i="1"/>
  <c r="Z398" i="1"/>
  <c r="Y398" i="1"/>
  <c r="X398" i="1"/>
  <c r="W398" i="1"/>
  <c r="V398" i="1"/>
  <c r="U398" i="1"/>
  <c r="Q398" i="1"/>
  <c r="P398" i="1"/>
  <c r="O398" i="1"/>
  <c r="N398" i="1"/>
  <c r="M398" i="1"/>
  <c r="L398" i="1"/>
  <c r="H398" i="1"/>
  <c r="G398" i="1"/>
  <c r="F398" i="1"/>
  <c r="E398" i="1"/>
  <c r="S398" i="1" s="1"/>
  <c r="D398" i="1"/>
  <c r="BV397" i="1"/>
  <c r="BU397" i="1"/>
  <c r="BT397" i="1"/>
  <c r="BS397" i="1"/>
  <c r="BO397" i="1"/>
  <c r="BN397" i="1"/>
  <c r="BM397" i="1"/>
  <c r="BL397" i="1"/>
  <c r="BK397" i="1"/>
  <c r="BJ397" i="1"/>
  <c r="BI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L397" i="1"/>
  <c r="AK397" i="1"/>
  <c r="AG397" i="1"/>
  <c r="AF397" i="1"/>
  <c r="AE397" i="1"/>
  <c r="AD397" i="1"/>
  <c r="Z397" i="1"/>
  <c r="Y397" i="1"/>
  <c r="X397" i="1"/>
  <c r="W397" i="1"/>
  <c r="V397" i="1"/>
  <c r="U397" i="1"/>
  <c r="Q397" i="1"/>
  <c r="P397" i="1"/>
  <c r="O397" i="1"/>
  <c r="N397" i="1"/>
  <c r="M397" i="1"/>
  <c r="L397" i="1"/>
  <c r="H397" i="1"/>
  <c r="G397" i="1"/>
  <c r="F397" i="1"/>
  <c r="E397" i="1"/>
  <c r="CD397" i="1" s="1"/>
  <c r="D397" i="1"/>
  <c r="T397" i="1" s="1"/>
  <c r="BV396" i="1"/>
  <c r="BU396" i="1"/>
  <c r="BT396" i="1"/>
  <c r="BS396" i="1"/>
  <c r="BO396" i="1"/>
  <c r="BN396" i="1"/>
  <c r="BM396" i="1"/>
  <c r="BL396" i="1"/>
  <c r="BK396" i="1"/>
  <c r="BJ396" i="1"/>
  <c r="BI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L396" i="1"/>
  <c r="AK396" i="1"/>
  <c r="AG396" i="1"/>
  <c r="AF396" i="1"/>
  <c r="AE396" i="1"/>
  <c r="AD396" i="1"/>
  <c r="Z396" i="1"/>
  <c r="Y396" i="1"/>
  <c r="X396" i="1"/>
  <c r="W396" i="1"/>
  <c r="V396" i="1"/>
  <c r="U396" i="1"/>
  <c r="Q396" i="1"/>
  <c r="P396" i="1"/>
  <c r="O396" i="1"/>
  <c r="N396" i="1"/>
  <c r="M396" i="1"/>
  <c r="L396" i="1"/>
  <c r="H396" i="1"/>
  <c r="G396" i="1"/>
  <c r="F396" i="1"/>
  <c r="E396" i="1"/>
  <c r="CA396" i="1" s="1"/>
  <c r="D396" i="1"/>
  <c r="CA395" i="1"/>
  <c r="BV395" i="1"/>
  <c r="BU395" i="1"/>
  <c r="BT395" i="1"/>
  <c r="BS395" i="1"/>
  <c r="BO395" i="1"/>
  <c r="BN395" i="1"/>
  <c r="BM395" i="1"/>
  <c r="BL395" i="1"/>
  <c r="BK395" i="1"/>
  <c r="BJ395" i="1"/>
  <c r="BI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L395" i="1"/>
  <c r="AK395" i="1"/>
  <c r="AG395" i="1"/>
  <c r="AF395" i="1"/>
  <c r="AE395" i="1"/>
  <c r="AD395" i="1"/>
  <c r="Z395" i="1"/>
  <c r="Y395" i="1"/>
  <c r="X395" i="1"/>
  <c r="W395" i="1"/>
  <c r="V395" i="1"/>
  <c r="U395" i="1"/>
  <c r="S395" i="1"/>
  <c r="Q395" i="1"/>
  <c r="P395" i="1"/>
  <c r="O395" i="1"/>
  <c r="N395" i="1"/>
  <c r="M395" i="1"/>
  <c r="L395" i="1"/>
  <c r="H395" i="1"/>
  <c r="G395" i="1"/>
  <c r="F395" i="1"/>
  <c r="E395" i="1"/>
  <c r="D395" i="1"/>
  <c r="T395" i="1" s="1"/>
  <c r="CH394" i="1"/>
  <c r="BV394" i="1"/>
  <c r="BU394" i="1"/>
  <c r="BT394" i="1"/>
  <c r="BS394" i="1"/>
  <c r="BO394" i="1"/>
  <c r="BN394" i="1"/>
  <c r="BM394" i="1"/>
  <c r="BL394" i="1"/>
  <c r="BK394" i="1"/>
  <c r="BJ394" i="1"/>
  <c r="BI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L394" i="1"/>
  <c r="AK394" i="1"/>
  <c r="AG394" i="1"/>
  <c r="AF394" i="1"/>
  <c r="AE394" i="1"/>
  <c r="AD394" i="1"/>
  <c r="Z394" i="1"/>
  <c r="Y394" i="1"/>
  <c r="X394" i="1"/>
  <c r="W394" i="1"/>
  <c r="V394" i="1"/>
  <c r="U394" i="1"/>
  <c r="Q394" i="1"/>
  <c r="P394" i="1"/>
  <c r="O394" i="1"/>
  <c r="N394" i="1"/>
  <c r="M394" i="1"/>
  <c r="L394" i="1"/>
  <c r="H394" i="1"/>
  <c r="G394" i="1"/>
  <c r="F394" i="1"/>
  <c r="I394" i="1" s="1"/>
  <c r="E394" i="1"/>
  <c r="CG394" i="1" s="1"/>
  <c r="D394" i="1"/>
  <c r="CB394" i="1" s="1"/>
  <c r="BV393" i="1"/>
  <c r="BU393" i="1"/>
  <c r="BT393" i="1"/>
  <c r="BS393" i="1"/>
  <c r="BO393" i="1"/>
  <c r="BN393" i="1"/>
  <c r="BM393" i="1"/>
  <c r="BL393" i="1"/>
  <c r="BK393" i="1"/>
  <c r="BJ393" i="1"/>
  <c r="BI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L393" i="1"/>
  <c r="AK393" i="1"/>
  <c r="AG393" i="1"/>
  <c r="AF393" i="1"/>
  <c r="AE393" i="1"/>
  <c r="AD393" i="1"/>
  <c r="Z393" i="1"/>
  <c r="Y393" i="1"/>
  <c r="X393" i="1"/>
  <c r="W393" i="1"/>
  <c r="V393" i="1"/>
  <c r="U393" i="1"/>
  <c r="Q393" i="1"/>
  <c r="P393" i="1"/>
  <c r="O393" i="1"/>
  <c r="N393" i="1"/>
  <c r="M393" i="1"/>
  <c r="L393" i="1"/>
  <c r="H393" i="1"/>
  <c r="G393" i="1"/>
  <c r="F393" i="1"/>
  <c r="E393" i="1"/>
  <c r="D393" i="1"/>
  <c r="BV392" i="1"/>
  <c r="BU392" i="1"/>
  <c r="BT392" i="1"/>
  <c r="BS392" i="1"/>
  <c r="BO392" i="1"/>
  <c r="BN392" i="1"/>
  <c r="BM392" i="1"/>
  <c r="BL392" i="1"/>
  <c r="BK392" i="1"/>
  <c r="BJ392" i="1"/>
  <c r="BI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L392" i="1"/>
  <c r="AK392" i="1"/>
  <c r="AG392" i="1"/>
  <c r="AF392" i="1"/>
  <c r="AE392" i="1"/>
  <c r="AD392" i="1"/>
  <c r="Z392" i="1"/>
  <c r="Y392" i="1"/>
  <c r="X392" i="1"/>
  <c r="W392" i="1"/>
  <c r="V392" i="1"/>
  <c r="U392" i="1"/>
  <c r="Q392" i="1"/>
  <c r="P392" i="1"/>
  <c r="O392" i="1"/>
  <c r="N392" i="1"/>
  <c r="M392" i="1"/>
  <c r="L392" i="1"/>
  <c r="H392" i="1"/>
  <c r="G392" i="1"/>
  <c r="F392" i="1"/>
  <c r="E392" i="1"/>
  <c r="CD392" i="1" s="1"/>
  <c r="D392" i="1"/>
  <c r="CH392" i="1" s="1"/>
  <c r="BV391" i="1"/>
  <c r="BU391" i="1"/>
  <c r="BT391" i="1"/>
  <c r="BS391" i="1"/>
  <c r="BO391" i="1"/>
  <c r="BN391" i="1"/>
  <c r="BM391" i="1"/>
  <c r="BL391" i="1"/>
  <c r="BK391" i="1"/>
  <c r="BJ391" i="1"/>
  <c r="BI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L391" i="1"/>
  <c r="AK391" i="1"/>
  <c r="AG391" i="1"/>
  <c r="AF391" i="1"/>
  <c r="AE391" i="1"/>
  <c r="AD391" i="1"/>
  <c r="Z391" i="1"/>
  <c r="Y391" i="1"/>
  <c r="X391" i="1"/>
  <c r="W391" i="1"/>
  <c r="V391" i="1"/>
  <c r="U391" i="1"/>
  <c r="Q391" i="1"/>
  <c r="P391" i="1"/>
  <c r="O391" i="1"/>
  <c r="N391" i="1"/>
  <c r="M391" i="1"/>
  <c r="L391" i="1"/>
  <c r="H391" i="1"/>
  <c r="G391" i="1"/>
  <c r="F391" i="1"/>
  <c r="E391" i="1"/>
  <c r="D391" i="1"/>
  <c r="CH391" i="1" s="1"/>
  <c r="CG390" i="1"/>
  <c r="BV390" i="1"/>
  <c r="BU390" i="1"/>
  <c r="BT390" i="1"/>
  <c r="BS390" i="1"/>
  <c r="BO390" i="1"/>
  <c r="BN390" i="1"/>
  <c r="BM390" i="1"/>
  <c r="BL390" i="1"/>
  <c r="BK390" i="1"/>
  <c r="BJ390" i="1"/>
  <c r="BI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L390" i="1"/>
  <c r="AK390" i="1"/>
  <c r="AG390" i="1"/>
  <c r="AF390" i="1"/>
  <c r="AE390" i="1"/>
  <c r="AD390" i="1"/>
  <c r="Z390" i="1"/>
  <c r="Y390" i="1"/>
  <c r="X390" i="1"/>
  <c r="W390" i="1"/>
  <c r="V390" i="1"/>
  <c r="U390" i="1"/>
  <c r="Q390" i="1"/>
  <c r="P390" i="1"/>
  <c r="O390" i="1"/>
  <c r="N390" i="1"/>
  <c r="M390" i="1"/>
  <c r="L390" i="1"/>
  <c r="H390" i="1"/>
  <c r="G390" i="1"/>
  <c r="F390" i="1"/>
  <c r="E390" i="1"/>
  <c r="D390" i="1"/>
  <c r="BV389" i="1"/>
  <c r="BU389" i="1"/>
  <c r="BT389" i="1"/>
  <c r="BS389" i="1"/>
  <c r="BO389" i="1"/>
  <c r="BN389" i="1"/>
  <c r="BM389" i="1"/>
  <c r="BL389" i="1"/>
  <c r="BK389" i="1"/>
  <c r="BJ389" i="1"/>
  <c r="BI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L389" i="1"/>
  <c r="AK389" i="1"/>
  <c r="AG389" i="1"/>
  <c r="AF389" i="1"/>
  <c r="AE389" i="1"/>
  <c r="AD389" i="1"/>
  <c r="Z389" i="1"/>
  <c r="Y389" i="1"/>
  <c r="X389" i="1"/>
  <c r="W389" i="1"/>
  <c r="V389" i="1"/>
  <c r="U389" i="1"/>
  <c r="Q389" i="1"/>
  <c r="P389" i="1"/>
  <c r="O389" i="1"/>
  <c r="N389" i="1"/>
  <c r="M389" i="1"/>
  <c r="L389" i="1"/>
  <c r="H389" i="1"/>
  <c r="G389" i="1"/>
  <c r="F389" i="1"/>
  <c r="E389" i="1"/>
  <c r="D389" i="1"/>
  <c r="BV385" i="1"/>
  <c r="BU385" i="1"/>
  <c r="BT385" i="1"/>
  <c r="BS385" i="1"/>
  <c r="BO385" i="1"/>
  <c r="BN385" i="1"/>
  <c r="BM385" i="1"/>
  <c r="BL385" i="1"/>
  <c r="BK385" i="1"/>
  <c r="BJ385" i="1"/>
  <c r="BI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L385" i="1"/>
  <c r="AK385" i="1"/>
  <c r="AG385" i="1"/>
  <c r="AF385" i="1"/>
  <c r="AE385" i="1"/>
  <c r="AD385" i="1"/>
  <c r="Z385" i="1"/>
  <c r="Y385" i="1"/>
  <c r="X385" i="1"/>
  <c r="W385" i="1"/>
  <c r="V385" i="1"/>
  <c r="U385" i="1"/>
  <c r="Q385" i="1"/>
  <c r="P385" i="1"/>
  <c r="O385" i="1"/>
  <c r="N385" i="1"/>
  <c r="M385" i="1"/>
  <c r="L385" i="1"/>
  <c r="H385" i="1"/>
  <c r="G385" i="1"/>
  <c r="F385" i="1"/>
  <c r="E385" i="1"/>
  <c r="CD385" i="1" s="1"/>
  <c r="D385" i="1"/>
  <c r="CA384" i="1"/>
  <c r="BV384" i="1"/>
  <c r="BU384" i="1"/>
  <c r="BT384" i="1"/>
  <c r="BS384" i="1"/>
  <c r="BO384" i="1"/>
  <c r="BN384" i="1"/>
  <c r="BM384" i="1"/>
  <c r="BL384" i="1"/>
  <c r="BK384" i="1"/>
  <c r="BJ384" i="1"/>
  <c r="BI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L384" i="1"/>
  <c r="AK384" i="1"/>
  <c r="AG384" i="1"/>
  <c r="AF384" i="1"/>
  <c r="AE384" i="1"/>
  <c r="AD384" i="1"/>
  <c r="Z384" i="1"/>
  <c r="Y384" i="1"/>
  <c r="X384" i="1"/>
  <c r="W384" i="1"/>
  <c r="V384" i="1"/>
  <c r="U384" i="1"/>
  <c r="S384" i="1"/>
  <c r="Q384" i="1"/>
  <c r="P384" i="1"/>
  <c r="O384" i="1"/>
  <c r="N384" i="1"/>
  <c r="M384" i="1"/>
  <c r="L384" i="1"/>
  <c r="H384" i="1"/>
  <c r="G384" i="1"/>
  <c r="F384" i="1"/>
  <c r="E384" i="1"/>
  <c r="D384" i="1"/>
  <c r="T384" i="1" s="1"/>
  <c r="BV383" i="1"/>
  <c r="BU383" i="1"/>
  <c r="BT383" i="1"/>
  <c r="BS383" i="1"/>
  <c r="BO383" i="1"/>
  <c r="BN383" i="1"/>
  <c r="BM383" i="1"/>
  <c r="BL383" i="1"/>
  <c r="BK383" i="1"/>
  <c r="BJ383" i="1"/>
  <c r="BI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L383" i="1"/>
  <c r="AK383" i="1"/>
  <c r="AG383" i="1"/>
  <c r="AF383" i="1"/>
  <c r="AE383" i="1"/>
  <c r="AD383" i="1"/>
  <c r="Z383" i="1"/>
  <c r="Y383" i="1"/>
  <c r="X383" i="1"/>
  <c r="W383" i="1"/>
  <c r="V383" i="1"/>
  <c r="U383" i="1"/>
  <c r="Q383" i="1"/>
  <c r="P383" i="1"/>
  <c r="O383" i="1"/>
  <c r="N383" i="1"/>
  <c r="M383" i="1"/>
  <c r="L383" i="1"/>
  <c r="H383" i="1"/>
  <c r="G383" i="1"/>
  <c r="F383" i="1"/>
  <c r="E383" i="1"/>
  <c r="CD383" i="1" s="1"/>
  <c r="D383" i="1"/>
  <c r="CH383" i="1" s="1"/>
  <c r="CH382" i="1"/>
  <c r="BV382" i="1"/>
  <c r="BU382" i="1"/>
  <c r="BT382" i="1"/>
  <c r="BS382" i="1"/>
  <c r="BX382" i="1" s="1"/>
  <c r="BO382" i="1"/>
  <c r="BN382" i="1"/>
  <c r="BM382" i="1"/>
  <c r="BL382" i="1"/>
  <c r="BK382" i="1"/>
  <c r="BJ382" i="1"/>
  <c r="BI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L382" i="1"/>
  <c r="AK382" i="1"/>
  <c r="AG382" i="1"/>
  <c r="AF382" i="1"/>
  <c r="AE382" i="1"/>
  <c r="AD382" i="1"/>
  <c r="Z382" i="1"/>
  <c r="Y382" i="1"/>
  <c r="X382" i="1"/>
  <c r="W382" i="1"/>
  <c r="V382" i="1"/>
  <c r="U382" i="1"/>
  <c r="Q382" i="1"/>
  <c r="P382" i="1"/>
  <c r="O382" i="1"/>
  <c r="N382" i="1"/>
  <c r="M382" i="1"/>
  <c r="L382" i="1"/>
  <c r="H382" i="1"/>
  <c r="G382" i="1"/>
  <c r="I382" i="1" s="1"/>
  <c r="K382" i="1" s="1"/>
  <c r="F382" i="1"/>
  <c r="E382" i="1"/>
  <c r="CG382" i="1" s="1"/>
  <c r="D382" i="1"/>
  <c r="BV381" i="1"/>
  <c r="BU381" i="1"/>
  <c r="BT381" i="1"/>
  <c r="BS381" i="1"/>
  <c r="BO381" i="1"/>
  <c r="BN381" i="1"/>
  <c r="BM381" i="1"/>
  <c r="BL381" i="1"/>
  <c r="BK381" i="1"/>
  <c r="BJ381" i="1"/>
  <c r="BI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L381" i="1"/>
  <c r="AK381" i="1"/>
  <c r="AG381" i="1"/>
  <c r="AF381" i="1"/>
  <c r="AE381" i="1"/>
  <c r="AD381" i="1"/>
  <c r="Z381" i="1"/>
  <c r="Y381" i="1"/>
  <c r="X381" i="1"/>
  <c r="W381" i="1"/>
  <c r="V381" i="1"/>
  <c r="U381" i="1"/>
  <c r="Q381" i="1"/>
  <c r="P381" i="1"/>
  <c r="O381" i="1"/>
  <c r="N381" i="1"/>
  <c r="M381" i="1"/>
  <c r="L381" i="1"/>
  <c r="H381" i="1"/>
  <c r="G381" i="1"/>
  <c r="F381" i="1"/>
  <c r="E381" i="1"/>
  <c r="CA381" i="1" s="1"/>
  <c r="D381" i="1"/>
  <c r="CB381" i="1" s="1"/>
  <c r="BV380" i="1"/>
  <c r="BU380" i="1"/>
  <c r="BT380" i="1"/>
  <c r="BS380" i="1"/>
  <c r="BO380" i="1"/>
  <c r="BN380" i="1"/>
  <c r="BM380" i="1"/>
  <c r="BL380" i="1"/>
  <c r="BK380" i="1"/>
  <c r="BJ380" i="1"/>
  <c r="BI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L380" i="1"/>
  <c r="AK380" i="1"/>
  <c r="AG380" i="1"/>
  <c r="AF380" i="1"/>
  <c r="AE380" i="1"/>
  <c r="AD380" i="1"/>
  <c r="Z380" i="1"/>
  <c r="Y380" i="1"/>
  <c r="X380" i="1"/>
  <c r="W380" i="1"/>
  <c r="V380" i="1"/>
  <c r="U380" i="1"/>
  <c r="Q380" i="1"/>
  <c r="P380" i="1"/>
  <c r="O380" i="1"/>
  <c r="N380" i="1"/>
  <c r="M380" i="1"/>
  <c r="L380" i="1"/>
  <c r="H380" i="1"/>
  <c r="G380" i="1"/>
  <c r="F380" i="1"/>
  <c r="E380" i="1"/>
  <c r="CD380" i="1" s="1"/>
  <c r="D380" i="1"/>
  <c r="CB380" i="1" s="1"/>
  <c r="BV379" i="1"/>
  <c r="BU379" i="1"/>
  <c r="BT379" i="1"/>
  <c r="BS379" i="1"/>
  <c r="BO379" i="1"/>
  <c r="BN379" i="1"/>
  <c r="BM379" i="1"/>
  <c r="BL379" i="1"/>
  <c r="BK379" i="1"/>
  <c r="BJ379" i="1"/>
  <c r="BI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L379" i="1"/>
  <c r="AK379" i="1"/>
  <c r="AG379" i="1"/>
  <c r="AF379" i="1"/>
  <c r="AE379" i="1"/>
  <c r="AD379" i="1"/>
  <c r="Z379" i="1"/>
  <c r="Y379" i="1"/>
  <c r="X379" i="1"/>
  <c r="W379" i="1"/>
  <c r="V379" i="1"/>
  <c r="U379" i="1"/>
  <c r="Q379" i="1"/>
  <c r="P379" i="1"/>
  <c r="O379" i="1"/>
  <c r="N379" i="1"/>
  <c r="M379" i="1"/>
  <c r="L379" i="1"/>
  <c r="H379" i="1"/>
  <c r="G379" i="1"/>
  <c r="F379" i="1"/>
  <c r="E379" i="1"/>
  <c r="D379" i="1"/>
  <c r="BV378" i="1"/>
  <c r="BU378" i="1"/>
  <c r="BT378" i="1"/>
  <c r="BS378" i="1"/>
  <c r="BO378" i="1"/>
  <c r="BO386" i="1" s="1"/>
  <c r="BN378" i="1"/>
  <c r="BM378" i="1"/>
  <c r="BL378" i="1"/>
  <c r="BK378" i="1"/>
  <c r="BJ378" i="1"/>
  <c r="BI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L378" i="1"/>
  <c r="AK378" i="1"/>
  <c r="AG378" i="1"/>
  <c r="AF378" i="1"/>
  <c r="AE378" i="1"/>
  <c r="AD378" i="1"/>
  <c r="Z378" i="1"/>
  <c r="Y378" i="1"/>
  <c r="X378" i="1"/>
  <c r="W378" i="1"/>
  <c r="W386" i="1" s="1"/>
  <c r="V378" i="1"/>
  <c r="U378" i="1"/>
  <c r="Q378" i="1"/>
  <c r="P378" i="1"/>
  <c r="O378" i="1"/>
  <c r="N378" i="1"/>
  <c r="M378" i="1"/>
  <c r="L378" i="1"/>
  <c r="H378" i="1"/>
  <c r="G378" i="1"/>
  <c r="F378" i="1"/>
  <c r="E378" i="1"/>
  <c r="D378" i="1"/>
  <c r="CH378" i="1" s="1"/>
  <c r="BV374" i="1"/>
  <c r="BU374" i="1"/>
  <c r="BT374" i="1"/>
  <c r="BS374" i="1"/>
  <c r="BO374" i="1"/>
  <c r="BN374" i="1"/>
  <c r="BM374" i="1"/>
  <c r="BL374" i="1"/>
  <c r="BK374" i="1"/>
  <c r="BJ374" i="1"/>
  <c r="BI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L374" i="1"/>
  <c r="AK374" i="1"/>
  <c r="AG374" i="1"/>
  <c r="AF374" i="1"/>
  <c r="AE374" i="1"/>
  <c r="AD374" i="1"/>
  <c r="Z374" i="1"/>
  <c r="Y374" i="1"/>
  <c r="X374" i="1"/>
  <c r="W374" i="1"/>
  <c r="V374" i="1"/>
  <c r="U374" i="1"/>
  <c r="Q374" i="1"/>
  <c r="P374" i="1"/>
  <c r="O374" i="1"/>
  <c r="N374" i="1"/>
  <c r="M374" i="1"/>
  <c r="L374" i="1"/>
  <c r="H374" i="1"/>
  <c r="G374" i="1"/>
  <c r="F374" i="1"/>
  <c r="E374" i="1"/>
  <c r="CA374" i="1" s="1"/>
  <c r="D374" i="1"/>
  <c r="CB374" i="1" s="1"/>
  <c r="BV373" i="1"/>
  <c r="BU373" i="1"/>
  <c r="BT373" i="1"/>
  <c r="BS373" i="1"/>
  <c r="BO373" i="1"/>
  <c r="BN373" i="1"/>
  <c r="BM373" i="1"/>
  <c r="BL373" i="1"/>
  <c r="BK373" i="1"/>
  <c r="BJ373" i="1"/>
  <c r="BI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L373" i="1"/>
  <c r="AK373" i="1"/>
  <c r="AG373" i="1"/>
  <c r="AF373" i="1"/>
  <c r="AE373" i="1"/>
  <c r="AD373" i="1"/>
  <c r="Z373" i="1"/>
  <c r="Y373" i="1"/>
  <c r="X373" i="1"/>
  <c r="W373" i="1"/>
  <c r="V373" i="1"/>
  <c r="U373" i="1"/>
  <c r="Q373" i="1"/>
  <c r="P373" i="1"/>
  <c r="O373" i="1"/>
  <c r="N373" i="1"/>
  <c r="M373" i="1"/>
  <c r="L373" i="1"/>
  <c r="H373" i="1"/>
  <c r="G373" i="1"/>
  <c r="F373" i="1"/>
  <c r="E373" i="1"/>
  <c r="CD373" i="1" s="1"/>
  <c r="D373" i="1"/>
  <c r="CE373" i="1" s="1"/>
  <c r="BV372" i="1"/>
  <c r="BU372" i="1"/>
  <c r="BT372" i="1"/>
  <c r="BS372" i="1"/>
  <c r="BO372" i="1"/>
  <c r="BN372" i="1"/>
  <c r="BM372" i="1"/>
  <c r="BL372" i="1"/>
  <c r="BK372" i="1"/>
  <c r="BJ372" i="1"/>
  <c r="BI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L372" i="1"/>
  <c r="AK372" i="1"/>
  <c r="AG372" i="1"/>
  <c r="AF372" i="1"/>
  <c r="AE372" i="1"/>
  <c r="AD372" i="1"/>
  <c r="Z372" i="1"/>
  <c r="Y372" i="1"/>
  <c r="X372" i="1"/>
  <c r="W372" i="1"/>
  <c r="V372" i="1"/>
  <c r="U372" i="1"/>
  <c r="Q372" i="1"/>
  <c r="P372" i="1"/>
  <c r="O372" i="1"/>
  <c r="N372" i="1"/>
  <c r="M372" i="1"/>
  <c r="L372" i="1"/>
  <c r="H372" i="1"/>
  <c r="G372" i="1"/>
  <c r="F372" i="1"/>
  <c r="E372" i="1"/>
  <c r="S372" i="1" s="1"/>
  <c r="D372" i="1"/>
  <c r="CB372" i="1" s="1"/>
  <c r="CD371" i="1"/>
  <c r="BV371" i="1"/>
  <c r="BU371" i="1"/>
  <c r="BT371" i="1"/>
  <c r="BS371" i="1"/>
  <c r="BO371" i="1"/>
  <c r="BN371" i="1"/>
  <c r="BM371" i="1"/>
  <c r="BL371" i="1"/>
  <c r="BK371" i="1"/>
  <c r="BJ371" i="1"/>
  <c r="BI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L371" i="1"/>
  <c r="AK371" i="1"/>
  <c r="AG371" i="1"/>
  <c r="AF371" i="1"/>
  <c r="AE371" i="1"/>
  <c r="AD371" i="1"/>
  <c r="Z371" i="1"/>
  <c r="Y371" i="1"/>
  <c r="X371" i="1"/>
  <c r="W371" i="1"/>
  <c r="V371" i="1"/>
  <c r="U371" i="1"/>
  <c r="Q371" i="1"/>
  <c r="P371" i="1"/>
  <c r="O371" i="1"/>
  <c r="N371" i="1"/>
  <c r="M371" i="1"/>
  <c r="L371" i="1"/>
  <c r="H371" i="1"/>
  <c r="G371" i="1"/>
  <c r="F371" i="1"/>
  <c r="E371" i="1"/>
  <c r="CA371" i="1" s="1"/>
  <c r="D371" i="1"/>
  <c r="CB371" i="1" s="1"/>
  <c r="CG370" i="1"/>
  <c r="BV370" i="1"/>
  <c r="BU370" i="1"/>
  <c r="BT370" i="1"/>
  <c r="BS370" i="1"/>
  <c r="BO370" i="1"/>
  <c r="BN370" i="1"/>
  <c r="BM370" i="1"/>
  <c r="BL370" i="1"/>
  <c r="BK370" i="1"/>
  <c r="BJ370" i="1"/>
  <c r="BI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L370" i="1"/>
  <c r="AK370" i="1"/>
  <c r="AG370" i="1"/>
  <c r="AF370" i="1"/>
  <c r="AE370" i="1"/>
  <c r="AD370" i="1"/>
  <c r="Z370" i="1"/>
  <c r="Y370" i="1"/>
  <c r="X370" i="1"/>
  <c r="W370" i="1"/>
  <c r="V370" i="1"/>
  <c r="U370" i="1"/>
  <c r="Q370" i="1"/>
  <c r="P370" i="1"/>
  <c r="O370" i="1"/>
  <c r="N370" i="1"/>
  <c r="M370" i="1"/>
  <c r="L370" i="1"/>
  <c r="H370" i="1"/>
  <c r="G370" i="1"/>
  <c r="F370" i="1"/>
  <c r="E370" i="1"/>
  <c r="CD370" i="1" s="1"/>
  <c r="D370" i="1"/>
  <c r="CE370" i="1" s="1"/>
  <c r="BV369" i="1"/>
  <c r="BU369" i="1"/>
  <c r="BT369" i="1"/>
  <c r="BS369" i="1"/>
  <c r="BO369" i="1"/>
  <c r="BN369" i="1"/>
  <c r="BM369" i="1"/>
  <c r="BL369" i="1"/>
  <c r="BK369" i="1"/>
  <c r="BJ369" i="1"/>
  <c r="BI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L369" i="1"/>
  <c r="AK369" i="1"/>
  <c r="AG369" i="1"/>
  <c r="AF369" i="1"/>
  <c r="AE369" i="1"/>
  <c r="AD369" i="1"/>
  <c r="Z369" i="1"/>
  <c r="Y369" i="1"/>
  <c r="X369" i="1"/>
  <c r="W369" i="1"/>
  <c r="V369" i="1"/>
  <c r="U369" i="1"/>
  <c r="Q369" i="1"/>
  <c r="P369" i="1"/>
  <c r="O369" i="1"/>
  <c r="N369" i="1"/>
  <c r="M369" i="1"/>
  <c r="L369" i="1"/>
  <c r="I369" i="1"/>
  <c r="H369" i="1"/>
  <c r="G369" i="1"/>
  <c r="F369" i="1"/>
  <c r="E369" i="1"/>
  <c r="D369" i="1"/>
  <c r="CH369" i="1" s="1"/>
  <c r="BV368" i="1"/>
  <c r="BU368" i="1"/>
  <c r="BT368" i="1"/>
  <c r="BT375" i="1" s="1"/>
  <c r="BS368" i="1"/>
  <c r="BO368" i="1"/>
  <c r="BN368" i="1"/>
  <c r="BM368" i="1"/>
  <c r="BL368" i="1"/>
  <c r="BK368" i="1"/>
  <c r="BJ368" i="1"/>
  <c r="BI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L368" i="1"/>
  <c r="AK368" i="1"/>
  <c r="AG368" i="1"/>
  <c r="AF368" i="1"/>
  <c r="AE368" i="1"/>
  <c r="AD368" i="1"/>
  <c r="Z368" i="1"/>
  <c r="Y368" i="1"/>
  <c r="X368" i="1"/>
  <c r="W368" i="1"/>
  <c r="V368" i="1"/>
  <c r="U368" i="1"/>
  <c r="Q368" i="1"/>
  <c r="P368" i="1"/>
  <c r="O368" i="1"/>
  <c r="N368" i="1"/>
  <c r="M368" i="1"/>
  <c r="L368" i="1"/>
  <c r="H368" i="1"/>
  <c r="G368" i="1"/>
  <c r="F368" i="1"/>
  <c r="E368" i="1"/>
  <c r="D368" i="1"/>
  <c r="CC365" i="1"/>
  <c r="BV364" i="1"/>
  <c r="BV365" i="1" s="1"/>
  <c r="BU364" i="1"/>
  <c r="BU365" i="1" s="1"/>
  <c r="BT364" i="1"/>
  <c r="BT365" i="1" s="1"/>
  <c r="BS364" i="1"/>
  <c r="BO364" i="1"/>
  <c r="BO365" i="1" s="1"/>
  <c r="BN364" i="1"/>
  <c r="BN365" i="1" s="1"/>
  <c r="BM364" i="1"/>
  <c r="BM365" i="1" s="1"/>
  <c r="BL364" i="1"/>
  <c r="BL365" i="1" s="1"/>
  <c r="BK364" i="1"/>
  <c r="BK365" i="1" s="1"/>
  <c r="BJ364" i="1"/>
  <c r="BJ365" i="1" s="1"/>
  <c r="BI364" i="1"/>
  <c r="BI365" i="1" s="1"/>
  <c r="BE364" i="1"/>
  <c r="BE365" i="1" s="1"/>
  <c r="BD364" i="1"/>
  <c r="BD365" i="1" s="1"/>
  <c r="BC364" i="1"/>
  <c r="BC365" i="1" s="1"/>
  <c r="BB364" i="1"/>
  <c r="BB365" i="1" s="1"/>
  <c r="BA364" i="1"/>
  <c r="BA365" i="1" s="1"/>
  <c r="AZ364" i="1"/>
  <c r="AZ365" i="1" s="1"/>
  <c r="AY364" i="1"/>
  <c r="AY365" i="1" s="1"/>
  <c r="AX364" i="1"/>
  <c r="AX365" i="1" s="1"/>
  <c r="AW364" i="1"/>
  <c r="AW365" i="1" s="1"/>
  <c r="AV364" i="1"/>
  <c r="AV365" i="1" s="1"/>
  <c r="AU364" i="1"/>
  <c r="AU365" i="1" s="1"/>
  <c r="AT364" i="1"/>
  <c r="AT365" i="1" s="1"/>
  <c r="AS364" i="1"/>
  <c r="AS365" i="1" s="1"/>
  <c r="AR364" i="1"/>
  <c r="AR365" i="1" s="1"/>
  <c r="AQ364" i="1"/>
  <c r="AQ365" i="1" s="1"/>
  <c r="AP364" i="1"/>
  <c r="AP365" i="1" s="1"/>
  <c r="AL364" i="1"/>
  <c r="AL365" i="1" s="1"/>
  <c r="AK364" i="1"/>
  <c r="AK365" i="1" s="1"/>
  <c r="AG364" i="1"/>
  <c r="AG365" i="1" s="1"/>
  <c r="AF364" i="1"/>
  <c r="AF365" i="1" s="1"/>
  <c r="AE364" i="1"/>
  <c r="AE365" i="1" s="1"/>
  <c r="AD364" i="1"/>
  <c r="AD365" i="1" s="1"/>
  <c r="Z364" i="1"/>
  <c r="Z365" i="1" s="1"/>
  <c r="Y364" i="1"/>
  <c r="Y365" i="1" s="1"/>
  <c r="X364" i="1"/>
  <c r="X365" i="1" s="1"/>
  <c r="W364" i="1"/>
  <c r="W365" i="1" s="1"/>
  <c r="V364" i="1"/>
  <c r="V365" i="1" s="1"/>
  <c r="U364" i="1"/>
  <c r="Q364" i="1"/>
  <c r="Q365" i="1" s="1"/>
  <c r="P364" i="1"/>
  <c r="P365" i="1" s="1"/>
  <c r="O364" i="1"/>
  <c r="O365" i="1" s="1"/>
  <c r="N364" i="1"/>
  <c r="N365" i="1" s="1"/>
  <c r="M364" i="1"/>
  <c r="M365" i="1" s="1"/>
  <c r="L364" i="1"/>
  <c r="H364" i="1"/>
  <c r="G364" i="1"/>
  <c r="G365" i="1" s="1"/>
  <c r="F364" i="1"/>
  <c r="F365" i="1" s="1"/>
  <c r="E364" i="1"/>
  <c r="CA364" i="1" s="1"/>
  <c r="D364" i="1"/>
  <c r="D365" i="1" s="1"/>
  <c r="BV360" i="1"/>
  <c r="BU360" i="1"/>
  <c r="BT360" i="1"/>
  <c r="BS360" i="1"/>
  <c r="BO360" i="1"/>
  <c r="BN360" i="1"/>
  <c r="BM360" i="1"/>
  <c r="BL360" i="1"/>
  <c r="BK360" i="1"/>
  <c r="BJ360" i="1"/>
  <c r="BI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L360" i="1"/>
  <c r="AK360" i="1"/>
  <c r="AG360" i="1"/>
  <c r="AF360" i="1"/>
  <c r="AE360" i="1"/>
  <c r="AD360" i="1"/>
  <c r="Z360" i="1"/>
  <c r="Y360" i="1"/>
  <c r="X360" i="1"/>
  <c r="W360" i="1"/>
  <c r="V360" i="1"/>
  <c r="U360" i="1"/>
  <c r="Q360" i="1"/>
  <c r="P360" i="1"/>
  <c r="O360" i="1"/>
  <c r="N360" i="1"/>
  <c r="M360" i="1"/>
  <c r="L360" i="1"/>
  <c r="H360" i="1"/>
  <c r="G360" i="1"/>
  <c r="F360" i="1"/>
  <c r="E360" i="1"/>
  <c r="D360" i="1"/>
  <c r="CH360" i="1" s="1"/>
  <c r="BV359" i="1"/>
  <c r="BU359" i="1"/>
  <c r="BT359" i="1"/>
  <c r="BS359" i="1"/>
  <c r="BO359" i="1"/>
  <c r="BN359" i="1"/>
  <c r="BM359" i="1"/>
  <c r="BL359" i="1"/>
  <c r="BK359" i="1"/>
  <c r="BJ359" i="1"/>
  <c r="BI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L359" i="1"/>
  <c r="AK359" i="1"/>
  <c r="AG359" i="1"/>
  <c r="AF359" i="1"/>
  <c r="AE359" i="1"/>
  <c r="AD359" i="1"/>
  <c r="Z359" i="1"/>
  <c r="Y359" i="1"/>
  <c r="X359" i="1"/>
  <c r="W359" i="1"/>
  <c r="V359" i="1"/>
  <c r="U359" i="1"/>
  <c r="Q359" i="1"/>
  <c r="P359" i="1"/>
  <c r="O359" i="1"/>
  <c r="N359" i="1"/>
  <c r="M359" i="1"/>
  <c r="L359" i="1"/>
  <c r="H359" i="1"/>
  <c r="G359" i="1"/>
  <c r="F359" i="1"/>
  <c r="E359" i="1"/>
  <c r="CG359" i="1" s="1"/>
  <c r="D359" i="1"/>
  <c r="CH359" i="1" s="1"/>
  <c r="BV358" i="1"/>
  <c r="BU358" i="1"/>
  <c r="BT358" i="1"/>
  <c r="BS358" i="1"/>
  <c r="BO358" i="1"/>
  <c r="BN358" i="1"/>
  <c r="BM358" i="1"/>
  <c r="BL358" i="1"/>
  <c r="BK358" i="1"/>
  <c r="BJ358" i="1"/>
  <c r="BI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L358" i="1"/>
  <c r="AK358" i="1"/>
  <c r="AG358" i="1"/>
  <c r="AF358" i="1"/>
  <c r="AE358" i="1"/>
  <c r="AD358" i="1"/>
  <c r="Z358" i="1"/>
  <c r="Y358" i="1"/>
  <c r="X358" i="1"/>
  <c r="W358" i="1"/>
  <c r="V358" i="1"/>
  <c r="U358" i="1"/>
  <c r="Q358" i="1"/>
  <c r="P358" i="1"/>
  <c r="O358" i="1"/>
  <c r="N358" i="1"/>
  <c r="M358" i="1"/>
  <c r="L358" i="1"/>
  <c r="H358" i="1"/>
  <c r="G358" i="1"/>
  <c r="F358" i="1"/>
  <c r="E358" i="1"/>
  <c r="CA358" i="1" s="1"/>
  <c r="D358" i="1"/>
  <c r="CE357" i="1"/>
  <c r="BV357" i="1"/>
  <c r="BU357" i="1"/>
  <c r="BT357" i="1"/>
  <c r="BS357" i="1"/>
  <c r="BO357" i="1"/>
  <c r="BN357" i="1"/>
  <c r="BM357" i="1"/>
  <c r="BL357" i="1"/>
  <c r="BK357" i="1"/>
  <c r="BJ357" i="1"/>
  <c r="BI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L357" i="1"/>
  <c r="AK357" i="1"/>
  <c r="AG357" i="1"/>
  <c r="AF357" i="1"/>
  <c r="AE357" i="1"/>
  <c r="AD357" i="1"/>
  <c r="Z357" i="1"/>
  <c r="Y357" i="1"/>
  <c r="X357" i="1"/>
  <c r="W357" i="1"/>
  <c r="V357" i="1"/>
  <c r="U357" i="1"/>
  <c r="Q357" i="1"/>
  <c r="P357" i="1"/>
  <c r="O357" i="1"/>
  <c r="N357" i="1"/>
  <c r="M357" i="1"/>
  <c r="L357" i="1"/>
  <c r="H357" i="1"/>
  <c r="G357" i="1"/>
  <c r="F357" i="1"/>
  <c r="E357" i="1"/>
  <c r="CA357" i="1" s="1"/>
  <c r="D357" i="1"/>
  <c r="CB357" i="1" s="1"/>
  <c r="BV356" i="1"/>
  <c r="BU356" i="1"/>
  <c r="BT356" i="1"/>
  <c r="BS356" i="1"/>
  <c r="BO356" i="1"/>
  <c r="BN356" i="1"/>
  <c r="BM356" i="1"/>
  <c r="BL356" i="1"/>
  <c r="BK356" i="1"/>
  <c r="BJ356" i="1"/>
  <c r="BI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L356" i="1"/>
  <c r="AK356" i="1"/>
  <c r="AG356" i="1"/>
  <c r="AF356" i="1"/>
  <c r="AE356" i="1"/>
  <c r="AD356" i="1"/>
  <c r="Z356" i="1"/>
  <c r="Y356" i="1"/>
  <c r="X356" i="1"/>
  <c r="W356" i="1"/>
  <c r="V356" i="1"/>
  <c r="U356" i="1"/>
  <c r="Q356" i="1"/>
  <c r="P356" i="1"/>
  <c r="O356" i="1"/>
  <c r="N356" i="1"/>
  <c r="M356" i="1"/>
  <c r="L356" i="1"/>
  <c r="H356" i="1"/>
  <c r="G356" i="1"/>
  <c r="F356" i="1"/>
  <c r="E356" i="1"/>
  <c r="CD356" i="1" s="1"/>
  <c r="D356" i="1"/>
  <c r="CE356" i="1" s="1"/>
  <c r="BV355" i="1"/>
  <c r="BU355" i="1"/>
  <c r="BT355" i="1"/>
  <c r="BS355" i="1"/>
  <c r="BO355" i="1"/>
  <c r="BN355" i="1"/>
  <c r="BM355" i="1"/>
  <c r="BL355" i="1"/>
  <c r="BK355" i="1"/>
  <c r="BJ355" i="1"/>
  <c r="BI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L355" i="1"/>
  <c r="AK355" i="1"/>
  <c r="AG355" i="1"/>
  <c r="AF355" i="1"/>
  <c r="AE355" i="1"/>
  <c r="AD355" i="1"/>
  <c r="Z355" i="1"/>
  <c r="Y355" i="1"/>
  <c r="X355" i="1"/>
  <c r="W355" i="1"/>
  <c r="V355" i="1"/>
  <c r="U355" i="1"/>
  <c r="Q355" i="1"/>
  <c r="P355" i="1"/>
  <c r="O355" i="1"/>
  <c r="N355" i="1"/>
  <c r="M355" i="1"/>
  <c r="L355" i="1"/>
  <c r="H355" i="1"/>
  <c r="G355" i="1"/>
  <c r="F355" i="1"/>
  <c r="E355" i="1"/>
  <c r="CG355" i="1" s="1"/>
  <c r="D355" i="1"/>
  <c r="CH355" i="1" s="1"/>
  <c r="CB354" i="1"/>
  <c r="BV354" i="1"/>
  <c r="BU354" i="1"/>
  <c r="BT354" i="1"/>
  <c r="BS354" i="1"/>
  <c r="BO354" i="1"/>
  <c r="BN354" i="1"/>
  <c r="BM354" i="1"/>
  <c r="BL354" i="1"/>
  <c r="BK354" i="1"/>
  <c r="BJ354" i="1"/>
  <c r="BI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L354" i="1"/>
  <c r="AK354" i="1"/>
  <c r="AG354" i="1"/>
  <c r="AF354" i="1"/>
  <c r="AE354" i="1"/>
  <c r="AD354" i="1"/>
  <c r="Z354" i="1"/>
  <c r="Y354" i="1"/>
  <c r="X354" i="1"/>
  <c r="W354" i="1"/>
  <c r="V354" i="1"/>
  <c r="U354" i="1"/>
  <c r="Q354" i="1"/>
  <c r="P354" i="1"/>
  <c r="O354" i="1"/>
  <c r="N354" i="1"/>
  <c r="M354" i="1"/>
  <c r="L354" i="1"/>
  <c r="H354" i="1"/>
  <c r="G354" i="1"/>
  <c r="F354" i="1"/>
  <c r="E354" i="1"/>
  <c r="D354" i="1"/>
  <c r="BV353" i="1"/>
  <c r="BU353" i="1"/>
  <c r="BT353" i="1"/>
  <c r="BS353" i="1"/>
  <c r="BO353" i="1"/>
  <c r="BN353" i="1"/>
  <c r="BM353" i="1"/>
  <c r="BL353" i="1"/>
  <c r="BK353" i="1"/>
  <c r="BK361" i="1" s="1"/>
  <c r="BJ353" i="1"/>
  <c r="BI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L353" i="1"/>
  <c r="AK353" i="1"/>
  <c r="AK361" i="1" s="1"/>
  <c r="AG353" i="1"/>
  <c r="AF353" i="1"/>
  <c r="AE353" i="1"/>
  <c r="AD353" i="1"/>
  <c r="Z353" i="1"/>
  <c r="Y353" i="1"/>
  <c r="X353" i="1"/>
  <c r="W353" i="1"/>
  <c r="W361" i="1" s="1"/>
  <c r="V353" i="1"/>
  <c r="U353" i="1"/>
  <c r="Q353" i="1"/>
  <c r="P353" i="1"/>
  <c r="O353" i="1"/>
  <c r="N353" i="1"/>
  <c r="M353" i="1"/>
  <c r="L353" i="1"/>
  <c r="H353" i="1"/>
  <c r="G353" i="1"/>
  <c r="F353" i="1"/>
  <c r="E353" i="1"/>
  <c r="D353" i="1"/>
  <c r="CH353" i="1" s="1"/>
  <c r="BV349" i="1"/>
  <c r="BU349" i="1"/>
  <c r="BT349" i="1"/>
  <c r="BS349" i="1"/>
  <c r="BO349" i="1"/>
  <c r="BN349" i="1"/>
  <c r="BM349" i="1"/>
  <c r="BL349" i="1"/>
  <c r="BK349" i="1"/>
  <c r="BJ349" i="1"/>
  <c r="BI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L349" i="1"/>
  <c r="AK349" i="1"/>
  <c r="AG349" i="1"/>
  <c r="AF349" i="1"/>
  <c r="AE349" i="1"/>
  <c r="AD349" i="1"/>
  <c r="Z349" i="1"/>
  <c r="Y349" i="1"/>
  <c r="X349" i="1"/>
  <c r="W349" i="1"/>
  <c r="V349" i="1"/>
  <c r="U349" i="1"/>
  <c r="Q349" i="1"/>
  <c r="P349" i="1"/>
  <c r="O349" i="1"/>
  <c r="N349" i="1"/>
  <c r="M349" i="1"/>
  <c r="L349" i="1"/>
  <c r="H349" i="1"/>
  <c r="G349" i="1"/>
  <c r="F349" i="1"/>
  <c r="E349" i="1"/>
  <c r="CA349" i="1" s="1"/>
  <c r="D349" i="1"/>
  <c r="CD348" i="1"/>
  <c r="BV348" i="1"/>
  <c r="BU348" i="1"/>
  <c r="BT348" i="1"/>
  <c r="BS348" i="1"/>
  <c r="BO348" i="1"/>
  <c r="BN348" i="1"/>
  <c r="BM348" i="1"/>
  <c r="BL348" i="1"/>
  <c r="BK348" i="1"/>
  <c r="BJ348" i="1"/>
  <c r="BI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L348" i="1"/>
  <c r="AK348" i="1"/>
  <c r="AG348" i="1"/>
  <c r="AF348" i="1"/>
  <c r="AE348" i="1"/>
  <c r="AD348" i="1"/>
  <c r="Z348" i="1"/>
  <c r="Y348" i="1"/>
  <c r="X348" i="1"/>
  <c r="W348" i="1"/>
  <c r="V348" i="1"/>
  <c r="U348" i="1"/>
  <c r="Q348" i="1"/>
  <c r="P348" i="1"/>
  <c r="O348" i="1"/>
  <c r="N348" i="1"/>
  <c r="M348" i="1"/>
  <c r="L348" i="1"/>
  <c r="H348" i="1"/>
  <c r="G348" i="1"/>
  <c r="F348" i="1"/>
  <c r="E348" i="1"/>
  <c r="D348" i="1"/>
  <c r="CB348" i="1" s="1"/>
  <c r="BV347" i="1"/>
  <c r="BU347" i="1"/>
  <c r="BT347" i="1"/>
  <c r="BS347" i="1"/>
  <c r="BO347" i="1"/>
  <c r="BN347" i="1"/>
  <c r="BM347" i="1"/>
  <c r="BL347" i="1"/>
  <c r="BK347" i="1"/>
  <c r="BJ347" i="1"/>
  <c r="BI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L347" i="1"/>
  <c r="AK347" i="1"/>
  <c r="AG347" i="1"/>
  <c r="AF347" i="1"/>
  <c r="AE347" i="1"/>
  <c r="AD347" i="1"/>
  <c r="Z347" i="1"/>
  <c r="Y347" i="1"/>
  <c r="X347" i="1"/>
  <c r="W347" i="1"/>
  <c r="V347" i="1"/>
  <c r="U347" i="1"/>
  <c r="Q347" i="1"/>
  <c r="P347" i="1"/>
  <c r="O347" i="1"/>
  <c r="N347" i="1"/>
  <c r="M347" i="1"/>
  <c r="L347" i="1"/>
  <c r="H347" i="1"/>
  <c r="G347" i="1"/>
  <c r="F347" i="1"/>
  <c r="E347" i="1"/>
  <c r="S347" i="1" s="1"/>
  <c r="D347" i="1"/>
  <c r="T347" i="1" s="1"/>
  <c r="BV346" i="1"/>
  <c r="BU346" i="1"/>
  <c r="BT346" i="1"/>
  <c r="BS346" i="1"/>
  <c r="BO346" i="1"/>
  <c r="BN346" i="1"/>
  <c r="BM346" i="1"/>
  <c r="BL346" i="1"/>
  <c r="BK346" i="1"/>
  <c r="BJ346" i="1"/>
  <c r="BI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L346" i="1"/>
  <c r="AK346" i="1"/>
  <c r="AG346" i="1"/>
  <c r="AF346" i="1"/>
  <c r="AE346" i="1"/>
  <c r="AD346" i="1"/>
  <c r="Z346" i="1"/>
  <c r="Y346" i="1"/>
  <c r="X346" i="1"/>
  <c r="W346" i="1"/>
  <c r="V346" i="1"/>
  <c r="U346" i="1"/>
  <c r="Q346" i="1"/>
  <c r="P346" i="1"/>
  <c r="O346" i="1"/>
  <c r="N346" i="1"/>
  <c r="M346" i="1"/>
  <c r="L346" i="1"/>
  <c r="H346" i="1"/>
  <c r="G346" i="1"/>
  <c r="F346" i="1"/>
  <c r="E346" i="1"/>
  <c r="D346" i="1"/>
  <c r="CH346" i="1" s="1"/>
  <c r="BV345" i="1"/>
  <c r="BU345" i="1"/>
  <c r="BT345" i="1"/>
  <c r="BS345" i="1"/>
  <c r="BO345" i="1"/>
  <c r="BN345" i="1"/>
  <c r="BM345" i="1"/>
  <c r="BL345" i="1"/>
  <c r="BK345" i="1"/>
  <c r="BJ345" i="1"/>
  <c r="BI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L345" i="1"/>
  <c r="AK345" i="1"/>
  <c r="AG345" i="1"/>
  <c r="AF345" i="1"/>
  <c r="AE345" i="1"/>
  <c r="AD345" i="1"/>
  <c r="Z345" i="1"/>
  <c r="Y345" i="1"/>
  <c r="X345" i="1"/>
  <c r="W345" i="1"/>
  <c r="V345" i="1"/>
  <c r="U345" i="1"/>
  <c r="Q345" i="1"/>
  <c r="P345" i="1"/>
  <c r="O345" i="1"/>
  <c r="N345" i="1"/>
  <c r="M345" i="1"/>
  <c r="L345" i="1"/>
  <c r="H345" i="1"/>
  <c r="G345" i="1"/>
  <c r="F345" i="1"/>
  <c r="E345" i="1"/>
  <c r="D345" i="1"/>
  <c r="CB345" i="1" s="1"/>
  <c r="BV344" i="1"/>
  <c r="BU344" i="1"/>
  <c r="BT344" i="1"/>
  <c r="BS344" i="1"/>
  <c r="BO344" i="1"/>
  <c r="BN344" i="1"/>
  <c r="BM344" i="1"/>
  <c r="BL344" i="1"/>
  <c r="BK344" i="1"/>
  <c r="BJ344" i="1"/>
  <c r="BI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L344" i="1"/>
  <c r="AK344" i="1"/>
  <c r="AG344" i="1"/>
  <c r="AF344" i="1"/>
  <c r="AE344" i="1"/>
  <c r="AD344" i="1"/>
  <c r="Z344" i="1"/>
  <c r="Y344" i="1"/>
  <c r="X344" i="1"/>
  <c r="W344" i="1"/>
  <c r="V344" i="1"/>
  <c r="U344" i="1"/>
  <c r="Q344" i="1"/>
  <c r="P344" i="1"/>
  <c r="O344" i="1"/>
  <c r="N344" i="1"/>
  <c r="M344" i="1"/>
  <c r="L344" i="1"/>
  <c r="H344" i="1"/>
  <c r="G344" i="1"/>
  <c r="F344" i="1"/>
  <c r="E344" i="1"/>
  <c r="CD344" i="1" s="1"/>
  <c r="D344" i="1"/>
  <c r="CE344" i="1" s="1"/>
  <c r="BV343" i="1"/>
  <c r="BU343" i="1"/>
  <c r="BT343" i="1"/>
  <c r="BS343" i="1"/>
  <c r="BO343" i="1"/>
  <c r="BN343" i="1"/>
  <c r="BM343" i="1"/>
  <c r="BL343" i="1"/>
  <c r="BK343" i="1"/>
  <c r="BJ343" i="1"/>
  <c r="BI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L343" i="1"/>
  <c r="AK343" i="1"/>
  <c r="AG343" i="1"/>
  <c r="AF343" i="1"/>
  <c r="AE343" i="1"/>
  <c r="AD343" i="1"/>
  <c r="Z343" i="1"/>
  <c r="Y343" i="1"/>
  <c r="X343" i="1"/>
  <c r="W343" i="1"/>
  <c r="V343" i="1"/>
  <c r="U343" i="1"/>
  <c r="Q343" i="1"/>
  <c r="P343" i="1"/>
  <c r="O343" i="1"/>
  <c r="N343" i="1"/>
  <c r="M343" i="1"/>
  <c r="L343" i="1"/>
  <c r="H343" i="1"/>
  <c r="G343" i="1"/>
  <c r="F343" i="1"/>
  <c r="E343" i="1"/>
  <c r="D343" i="1"/>
  <c r="T343" i="1" s="1"/>
  <c r="BV342" i="1"/>
  <c r="BU342" i="1"/>
  <c r="BT342" i="1"/>
  <c r="BS342" i="1"/>
  <c r="BO342" i="1"/>
  <c r="BN342" i="1"/>
  <c r="BM342" i="1"/>
  <c r="BL342" i="1"/>
  <c r="BK342" i="1"/>
  <c r="BJ342" i="1"/>
  <c r="BI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L342" i="1"/>
  <c r="AK342" i="1"/>
  <c r="AG342" i="1"/>
  <c r="AF342" i="1"/>
  <c r="AE342" i="1"/>
  <c r="AD342" i="1"/>
  <c r="Z342" i="1"/>
  <c r="Y342" i="1"/>
  <c r="X342" i="1"/>
  <c r="W342" i="1"/>
  <c r="V342" i="1"/>
  <c r="U342" i="1"/>
  <c r="Q342" i="1"/>
  <c r="P342" i="1"/>
  <c r="O342" i="1"/>
  <c r="N342" i="1"/>
  <c r="M342" i="1"/>
  <c r="L342" i="1"/>
  <c r="H342" i="1"/>
  <c r="G342" i="1"/>
  <c r="F342" i="1"/>
  <c r="E342" i="1"/>
  <c r="CD342" i="1" s="1"/>
  <c r="D342" i="1"/>
  <c r="T342" i="1" s="1"/>
  <c r="BV341" i="1"/>
  <c r="BU341" i="1"/>
  <c r="BT341" i="1"/>
  <c r="BS341" i="1"/>
  <c r="BO341" i="1"/>
  <c r="BN341" i="1"/>
  <c r="BM341" i="1"/>
  <c r="BL341" i="1"/>
  <c r="BK341" i="1"/>
  <c r="BJ341" i="1"/>
  <c r="BI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L341" i="1"/>
  <c r="AK341" i="1"/>
  <c r="AG341" i="1"/>
  <c r="AF341" i="1"/>
  <c r="AE341" i="1"/>
  <c r="AD341" i="1"/>
  <c r="Z341" i="1"/>
  <c r="Y341" i="1"/>
  <c r="X341" i="1"/>
  <c r="W341" i="1"/>
  <c r="V341" i="1"/>
  <c r="U341" i="1"/>
  <c r="Q341" i="1"/>
  <c r="P341" i="1"/>
  <c r="O341" i="1"/>
  <c r="N341" i="1"/>
  <c r="M341" i="1"/>
  <c r="L341" i="1"/>
  <c r="H341" i="1"/>
  <c r="G341" i="1"/>
  <c r="F341" i="1"/>
  <c r="E341" i="1"/>
  <c r="CG341" i="1" s="1"/>
  <c r="D341" i="1"/>
  <c r="CH341" i="1" s="1"/>
  <c r="BV340" i="1"/>
  <c r="BU340" i="1"/>
  <c r="BT340" i="1"/>
  <c r="BS340" i="1"/>
  <c r="BO340" i="1"/>
  <c r="BN340" i="1"/>
  <c r="BM340" i="1"/>
  <c r="BL340" i="1"/>
  <c r="BK340" i="1"/>
  <c r="BJ340" i="1"/>
  <c r="BI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L340" i="1"/>
  <c r="AK340" i="1"/>
  <c r="AG340" i="1"/>
  <c r="AF340" i="1"/>
  <c r="AE340" i="1"/>
  <c r="AD340" i="1"/>
  <c r="Z340" i="1"/>
  <c r="Y340" i="1"/>
  <c r="X340" i="1"/>
  <c r="W340" i="1"/>
  <c r="V340" i="1"/>
  <c r="U340" i="1"/>
  <c r="Q340" i="1"/>
  <c r="P340" i="1"/>
  <c r="O340" i="1"/>
  <c r="N340" i="1"/>
  <c r="M340" i="1"/>
  <c r="L340" i="1"/>
  <c r="H340" i="1"/>
  <c r="G340" i="1"/>
  <c r="F340" i="1"/>
  <c r="E340" i="1"/>
  <c r="CA340" i="1" s="1"/>
  <c r="D340" i="1"/>
  <c r="CB340" i="1" s="1"/>
  <c r="CA339" i="1"/>
  <c r="BV339" i="1"/>
  <c r="BU339" i="1"/>
  <c r="BT339" i="1"/>
  <c r="BS339" i="1"/>
  <c r="BO339" i="1"/>
  <c r="BN339" i="1"/>
  <c r="BM339" i="1"/>
  <c r="BL339" i="1"/>
  <c r="BK339" i="1"/>
  <c r="BJ339" i="1"/>
  <c r="BI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L339" i="1"/>
  <c r="AK339" i="1"/>
  <c r="AG339" i="1"/>
  <c r="AF339" i="1"/>
  <c r="AE339" i="1"/>
  <c r="AD339" i="1"/>
  <c r="Z339" i="1"/>
  <c r="Y339" i="1"/>
  <c r="X339" i="1"/>
  <c r="W339" i="1"/>
  <c r="V339" i="1"/>
  <c r="U339" i="1"/>
  <c r="Q339" i="1"/>
  <c r="P339" i="1"/>
  <c r="O339" i="1"/>
  <c r="N339" i="1"/>
  <c r="M339" i="1"/>
  <c r="L339" i="1"/>
  <c r="H339" i="1"/>
  <c r="G339" i="1"/>
  <c r="F339" i="1"/>
  <c r="E339" i="1"/>
  <c r="CD339" i="1" s="1"/>
  <c r="D339" i="1"/>
  <c r="CB339" i="1" s="1"/>
  <c r="BV338" i="1"/>
  <c r="BU338" i="1"/>
  <c r="BT338" i="1"/>
  <c r="BS338" i="1"/>
  <c r="BO338" i="1"/>
  <c r="BN338" i="1"/>
  <c r="BM338" i="1"/>
  <c r="BL338" i="1"/>
  <c r="BK338" i="1"/>
  <c r="BJ338" i="1"/>
  <c r="BI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L338" i="1"/>
  <c r="AK338" i="1"/>
  <c r="AG338" i="1"/>
  <c r="AF338" i="1"/>
  <c r="AE338" i="1"/>
  <c r="AD338" i="1"/>
  <c r="AD350" i="1" s="1"/>
  <c r="Z338" i="1"/>
  <c r="Y338" i="1"/>
  <c r="X338" i="1"/>
  <c r="W338" i="1"/>
  <c r="V338" i="1"/>
  <c r="U338" i="1"/>
  <c r="Q338" i="1"/>
  <c r="P338" i="1"/>
  <c r="O338" i="1"/>
  <c r="N338" i="1"/>
  <c r="M338" i="1"/>
  <c r="L338" i="1"/>
  <c r="H338" i="1"/>
  <c r="G338" i="1"/>
  <c r="F338" i="1"/>
  <c r="E338" i="1"/>
  <c r="D338" i="1"/>
  <c r="CH338" i="1" s="1"/>
  <c r="BV334" i="1"/>
  <c r="BU334" i="1"/>
  <c r="BT334" i="1"/>
  <c r="BS334" i="1"/>
  <c r="BO334" i="1"/>
  <c r="BN334" i="1"/>
  <c r="BM334" i="1"/>
  <c r="BL334" i="1"/>
  <c r="BK334" i="1"/>
  <c r="BJ334" i="1"/>
  <c r="BI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L334" i="1"/>
  <c r="AK334" i="1"/>
  <c r="AG334" i="1"/>
  <c r="AF334" i="1"/>
  <c r="AE334" i="1"/>
  <c r="AD334" i="1"/>
  <c r="Z334" i="1"/>
  <c r="Y334" i="1"/>
  <c r="X334" i="1"/>
  <c r="W334" i="1"/>
  <c r="V334" i="1"/>
  <c r="U334" i="1"/>
  <c r="Q334" i="1"/>
  <c r="P334" i="1"/>
  <c r="O334" i="1"/>
  <c r="N334" i="1"/>
  <c r="M334" i="1"/>
  <c r="L334" i="1"/>
  <c r="H334" i="1"/>
  <c r="G334" i="1"/>
  <c r="F334" i="1"/>
  <c r="E334" i="1"/>
  <c r="CD334" i="1" s="1"/>
  <c r="D334" i="1"/>
  <c r="CD333" i="1"/>
  <c r="BV333" i="1"/>
  <c r="BU333" i="1"/>
  <c r="BT333" i="1"/>
  <c r="BS333" i="1"/>
  <c r="BO333" i="1"/>
  <c r="BN333" i="1"/>
  <c r="BM333" i="1"/>
  <c r="BL333" i="1"/>
  <c r="BK333" i="1"/>
  <c r="BJ333" i="1"/>
  <c r="BI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L333" i="1"/>
  <c r="AK333" i="1"/>
  <c r="AG333" i="1"/>
  <c r="AF333" i="1"/>
  <c r="AE333" i="1"/>
  <c r="AD333" i="1"/>
  <c r="Z333" i="1"/>
  <c r="Y333" i="1"/>
  <c r="X333" i="1"/>
  <c r="W333" i="1"/>
  <c r="V333" i="1"/>
  <c r="U333" i="1"/>
  <c r="Q333" i="1"/>
  <c r="P333" i="1"/>
  <c r="O333" i="1"/>
  <c r="N333" i="1"/>
  <c r="M333" i="1"/>
  <c r="L333" i="1"/>
  <c r="H333" i="1"/>
  <c r="G333" i="1"/>
  <c r="F333" i="1"/>
  <c r="E333" i="1"/>
  <c r="CA333" i="1" s="1"/>
  <c r="D333" i="1"/>
  <c r="CE333" i="1" s="1"/>
  <c r="BV332" i="1"/>
  <c r="BU332" i="1"/>
  <c r="BT332" i="1"/>
  <c r="BS332" i="1"/>
  <c r="BO332" i="1"/>
  <c r="BN332" i="1"/>
  <c r="BM332" i="1"/>
  <c r="BL332" i="1"/>
  <c r="BK332" i="1"/>
  <c r="BJ332" i="1"/>
  <c r="BI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L332" i="1"/>
  <c r="AK332" i="1"/>
  <c r="AG332" i="1"/>
  <c r="AF332" i="1"/>
  <c r="AE332" i="1"/>
  <c r="AD332" i="1"/>
  <c r="Z332" i="1"/>
  <c r="Y332" i="1"/>
  <c r="X332" i="1"/>
  <c r="W332" i="1"/>
  <c r="V332" i="1"/>
  <c r="U332" i="1"/>
  <c r="Q332" i="1"/>
  <c r="P332" i="1"/>
  <c r="O332" i="1"/>
  <c r="N332" i="1"/>
  <c r="M332" i="1"/>
  <c r="L332" i="1"/>
  <c r="H332" i="1"/>
  <c r="G332" i="1"/>
  <c r="F332" i="1"/>
  <c r="E332" i="1"/>
  <c r="CG332" i="1" s="1"/>
  <c r="D332" i="1"/>
  <c r="CH332" i="1" s="1"/>
  <c r="BV331" i="1"/>
  <c r="BU331" i="1"/>
  <c r="BT331" i="1"/>
  <c r="BS331" i="1"/>
  <c r="BO331" i="1"/>
  <c r="BN331" i="1"/>
  <c r="BM331" i="1"/>
  <c r="BL331" i="1"/>
  <c r="BK331" i="1"/>
  <c r="BJ331" i="1"/>
  <c r="BI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L331" i="1"/>
  <c r="AK331" i="1"/>
  <c r="AG331" i="1"/>
  <c r="AF331" i="1"/>
  <c r="AE331" i="1"/>
  <c r="AD331" i="1"/>
  <c r="Z331" i="1"/>
  <c r="Y331" i="1"/>
  <c r="X331" i="1"/>
  <c r="W331" i="1"/>
  <c r="V331" i="1"/>
  <c r="U331" i="1"/>
  <c r="Q331" i="1"/>
  <c r="P331" i="1"/>
  <c r="O331" i="1"/>
  <c r="N331" i="1"/>
  <c r="M331" i="1"/>
  <c r="L331" i="1"/>
  <c r="H331" i="1"/>
  <c r="G331" i="1"/>
  <c r="F331" i="1"/>
  <c r="E331" i="1"/>
  <c r="CG331" i="1" s="1"/>
  <c r="D331" i="1"/>
  <c r="CB331" i="1" s="1"/>
  <c r="BV330" i="1"/>
  <c r="BU330" i="1"/>
  <c r="BT330" i="1"/>
  <c r="BS330" i="1"/>
  <c r="BO330" i="1"/>
  <c r="BN330" i="1"/>
  <c r="BM330" i="1"/>
  <c r="BL330" i="1"/>
  <c r="BK330" i="1"/>
  <c r="BJ330" i="1"/>
  <c r="BI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L330" i="1"/>
  <c r="AK330" i="1"/>
  <c r="AG330" i="1"/>
  <c r="AF330" i="1"/>
  <c r="AE330" i="1"/>
  <c r="AD330" i="1"/>
  <c r="Z330" i="1"/>
  <c r="Y330" i="1"/>
  <c r="X330" i="1"/>
  <c r="W330" i="1"/>
  <c r="V330" i="1"/>
  <c r="U330" i="1"/>
  <c r="Q330" i="1"/>
  <c r="P330" i="1"/>
  <c r="O330" i="1"/>
  <c r="N330" i="1"/>
  <c r="M330" i="1"/>
  <c r="L330" i="1"/>
  <c r="H330" i="1"/>
  <c r="G330" i="1"/>
  <c r="F330" i="1"/>
  <c r="E330" i="1"/>
  <c r="CD330" i="1" s="1"/>
  <c r="D330" i="1"/>
  <c r="CE330" i="1" s="1"/>
  <c r="BV329" i="1"/>
  <c r="BU329" i="1"/>
  <c r="BT329" i="1"/>
  <c r="BS329" i="1"/>
  <c r="BO329" i="1"/>
  <c r="BN329" i="1"/>
  <c r="BM329" i="1"/>
  <c r="BL329" i="1"/>
  <c r="BK329" i="1"/>
  <c r="BJ329" i="1"/>
  <c r="BI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L329" i="1"/>
  <c r="AK329" i="1"/>
  <c r="AG329" i="1"/>
  <c r="AF329" i="1"/>
  <c r="AE329" i="1"/>
  <c r="AD329" i="1"/>
  <c r="Z329" i="1"/>
  <c r="Y329" i="1"/>
  <c r="X329" i="1"/>
  <c r="W329" i="1"/>
  <c r="V329" i="1"/>
  <c r="U329" i="1"/>
  <c r="Q329" i="1"/>
  <c r="P329" i="1"/>
  <c r="O329" i="1"/>
  <c r="N329" i="1"/>
  <c r="M329" i="1"/>
  <c r="L329" i="1"/>
  <c r="H329" i="1"/>
  <c r="G329" i="1"/>
  <c r="F329" i="1"/>
  <c r="E329" i="1"/>
  <c r="CD329" i="1" s="1"/>
  <c r="D329" i="1"/>
  <c r="CE329" i="1" s="1"/>
  <c r="BV328" i="1"/>
  <c r="BU328" i="1"/>
  <c r="BT328" i="1"/>
  <c r="BS328" i="1"/>
  <c r="BO328" i="1"/>
  <c r="BN328" i="1"/>
  <c r="BM328" i="1"/>
  <c r="BL328" i="1"/>
  <c r="BK328" i="1"/>
  <c r="BJ328" i="1"/>
  <c r="BI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L328" i="1"/>
  <c r="AK328" i="1"/>
  <c r="AG328" i="1"/>
  <c r="AF328" i="1"/>
  <c r="AE328" i="1"/>
  <c r="AD328" i="1"/>
  <c r="Z328" i="1"/>
  <c r="Y328" i="1"/>
  <c r="X328" i="1"/>
  <c r="W328" i="1"/>
  <c r="V328" i="1"/>
  <c r="U328" i="1"/>
  <c r="Q328" i="1"/>
  <c r="P328" i="1"/>
  <c r="O328" i="1"/>
  <c r="N328" i="1"/>
  <c r="M328" i="1"/>
  <c r="L328" i="1"/>
  <c r="H328" i="1"/>
  <c r="G328" i="1"/>
  <c r="F328" i="1"/>
  <c r="E328" i="1"/>
  <c r="CG328" i="1" s="1"/>
  <c r="D328" i="1"/>
  <c r="CH328" i="1" s="1"/>
  <c r="BV327" i="1"/>
  <c r="BU327" i="1"/>
  <c r="BT327" i="1"/>
  <c r="BS327" i="1"/>
  <c r="BO327" i="1"/>
  <c r="BN327" i="1"/>
  <c r="BM327" i="1"/>
  <c r="BL327" i="1"/>
  <c r="BK327" i="1"/>
  <c r="BJ327" i="1"/>
  <c r="BI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L327" i="1"/>
  <c r="AK327" i="1"/>
  <c r="AG327" i="1"/>
  <c r="AF327" i="1"/>
  <c r="AE327" i="1"/>
  <c r="AD327" i="1"/>
  <c r="Z327" i="1"/>
  <c r="Y327" i="1"/>
  <c r="X327" i="1"/>
  <c r="W327" i="1"/>
  <c r="V327" i="1"/>
  <c r="U327" i="1"/>
  <c r="Q327" i="1"/>
  <c r="P327" i="1"/>
  <c r="O327" i="1"/>
  <c r="N327" i="1"/>
  <c r="M327" i="1"/>
  <c r="L327" i="1"/>
  <c r="H327" i="1"/>
  <c r="G327" i="1"/>
  <c r="F327" i="1"/>
  <c r="E327" i="1"/>
  <c r="CA327" i="1" s="1"/>
  <c r="D327" i="1"/>
  <c r="CB327" i="1" s="1"/>
  <c r="BV326" i="1"/>
  <c r="BU326" i="1"/>
  <c r="BT326" i="1"/>
  <c r="BS326" i="1"/>
  <c r="BO326" i="1"/>
  <c r="BN326" i="1"/>
  <c r="BM326" i="1"/>
  <c r="BL326" i="1"/>
  <c r="BK326" i="1"/>
  <c r="BJ326" i="1"/>
  <c r="BI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L326" i="1"/>
  <c r="AK326" i="1"/>
  <c r="AG326" i="1"/>
  <c r="AF326" i="1"/>
  <c r="AE326" i="1"/>
  <c r="AD326" i="1"/>
  <c r="Z326" i="1"/>
  <c r="Y326" i="1"/>
  <c r="X326" i="1"/>
  <c r="W326" i="1"/>
  <c r="V326" i="1"/>
  <c r="U326" i="1"/>
  <c r="Q326" i="1"/>
  <c r="P326" i="1"/>
  <c r="O326" i="1"/>
  <c r="N326" i="1"/>
  <c r="M326" i="1"/>
  <c r="L326" i="1"/>
  <c r="H326" i="1"/>
  <c r="G326" i="1"/>
  <c r="F326" i="1"/>
  <c r="E326" i="1"/>
  <c r="CA326" i="1" s="1"/>
  <c r="D326" i="1"/>
  <c r="CE326" i="1" s="1"/>
  <c r="BV325" i="1"/>
  <c r="BU325" i="1"/>
  <c r="BT325" i="1"/>
  <c r="BS325" i="1"/>
  <c r="BO325" i="1"/>
  <c r="BN325" i="1"/>
  <c r="BM325" i="1"/>
  <c r="BL325" i="1"/>
  <c r="BK325" i="1"/>
  <c r="BJ325" i="1"/>
  <c r="BI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L325" i="1"/>
  <c r="AK325" i="1"/>
  <c r="AG325" i="1"/>
  <c r="AF325" i="1"/>
  <c r="AE325" i="1"/>
  <c r="AD325" i="1"/>
  <c r="Z325" i="1"/>
  <c r="Y325" i="1"/>
  <c r="X325" i="1"/>
  <c r="W325" i="1"/>
  <c r="V325" i="1"/>
  <c r="U325" i="1"/>
  <c r="Q325" i="1"/>
  <c r="P325" i="1"/>
  <c r="O325" i="1"/>
  <c r="N325" i="1"/>
  <c r="M325" i="1"/>
  <c r="L325" i="1"/>
  <c r="H325" i="1"/>
  <c r="G325" i="1"/>
  <c r="F325" i="1"/>
  <c r="E325" i="1"/>
  <c r="CG325" i="1" s="1"/>
  <c r="D325" i="1"/>
  <c r="CE325" i="1" s="1"/>
  <c r="BV324" i="1"/>
  <c r="BU324" i="1"/>
  <c r="BT324" i="1"/>
  <c r="BS324" i="1"/>
  <c r="BO324" i="1"/>
  <c r="BN324" i="1"/>
  <c r="BM324" i="1"/>
  <c r="BL324" i="1"/>
  <c r="BK324" i="1"/>
  <c r="BJ324" i="1"/>
  <c r="BI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L324" i="1"/>
  <c r="AK324" i="1"/>
  <c r="AG324" i="1"/>
  <c r="AF324" i="1"/>
  <c r="AE324" i="1"/>
  <c r="AD324" i="1"/>
  <c r="Z324" i="1"/>
  <c r="Y324" i="1"/>
  <c r="X324" i="1"/>
  <c r="W324" i="1"/>
  <c r="V324" i="1"/>
  <c r="U324" i="1"/>
  <c r="Q324" i="1"/>
  <c r="P324" i="1"/>
  <c r="O324" i="1"/>
  <c r="N324" i="1"/>
  <c r="M324" i="1"/>
  <c r="L324" i="1"/>
  <c r="H324" i="1"/>
  <c r="G324" i="1"/>
  <c r="F324" i="1"/>
  <c r="E324" i="1"/>
  <c r="CG324" i="1" s="1"/>
  <c r="D324" i="1"/>
  <c r="CH324" i="1" s="1"/>
  <c r="BV323" i="1"/>
  <c r="BU323" i="1"/>
  <c r="BT323" i="1"/>
  <c r="BS323" i="1"/>
  <c r="BO323" i="1"/>
  <c r="BN323" i="1"/>
  <c r="BM323" i="1"/>
  <c r="BL323" i="1"/>
  <c r="BK323" i="1"/>
  <c r="BJ323" i="1"/>
  <c r="BI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L323" i="1"/>
  <c r="AK323" i="1"/>
  <c r="AG323" i="1"/>
  <c r="AF323" i="1"/>
  <c r="AE323" i="1"/>
  <c r="AD323" i="1"/>
  <c r="Z323" i="1"/>
  <c r="Y323" i="1"/>
  <c r="X323" i="1"/>
  <c r="W323" i="1"/>
  <c r="V323" i="1"/>
  <c r="U323" i="1"/>
  <c r="Q323" i="1"/>
  <c r="P323" i="1"/>
  <c r="O323" i="1"/>
  <c r="N323" i="1"/>
  <c r="M323" i="1"/>
  <c r="L323" i="1"/>
  <c r="H323" i="1"/>
  <c r="G323" i="1"/>
  <c r="F323" i="1"/>
  <c r="E323" i="1"/>
  <c r="D323" i="1"/>
  <c r="CB323" i="1" s="1"/>
  <c r="BV322" i="1"/>
  <c r="BU322" i="1"/>
  <c r="BT322" i="1"/>
  <c r="BS322" i="1"/>
  <c r="BO322" i="1"/>
  <c r="BN322" i="1"/>
  <c r="BM322" i="1"/>
  <c r="BL322" i="1"/>
  <c r="BK322" i="1"/>
  <c r="BJ322" i="1"/>
  <c r="BI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L322" i="1"/>
  <c r="AK322" i="1"/>
  <c r="AG322" i="1"/>
  <c r="AF322" i="1"/>
  <c r="AE322" i="1"/>
  <c r="AD322" i="1"/>
  <c r="Z322" i="1"/>
  <c r="Y322" i="1"/>
  <c r="X322" i="1"/>
  <c r="W322" i="1"/>
  <c r="V322" i="1"/>
  <c r="U322" i="1"/>
  <c r="Q322" i="1"/>
  <c r="P322" i="1"/>
  <c r="O322" i="1"/>
  <c r="N322" i="1"/>
  <c r="M322" i="1"/>
  <c r="L322" i="1"/>
  <c r="H322" i="1"/>
  <c r="G322" i="1"/>
  <c r="F322" i="1"/>
  <c r="E322" i="1"/>
  <c r="CD322" i="1" s="1"/>
  <c r="D322" i="1"/>
  <c r="CE322" i="1" s="1"/>
  <c r="CF335" i="1"/>
  <c r="BV321" i="1"/>
  <c r="BU321" i="1"/>
  <c r="BT321" i="1"/>
  <c r="BS321" i="1"/>
  <c r="BO321" i="1"/>
  <c r="BN321" i="1"/>
  <c r="BM321" i="1"/>
  <c r="BL321" i="1"/>
  <c r="BK321" i="1"/>
  <c r="BJ321" i="1"/>
  <c r="BI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L321" i="1"/>
  <c r="AK321" i="1"/>
  <c r="AG321" i="1"/>
  <c r="AF321" i="1"/>
  <c r="AE321" i="1"/>
  <c r="AD321" i="1"/>
  <c r="Z321" i="1"/>
  <c r="Y321" i="1"/>
  <c r="X321" i="1"/>
  <c r="W321" i="1"/>
  <c r="V321" i="1"/>
  <c r="U321" i="1"/>
  <c r="Q321" i="1"/>
  <c r="P321" i="1"/>
  <c r="O321" i="1"/>
  <c r="N321" i="1"/>
  <c r="M321" i="1"/>
  <c r="L321" i="1"/>
  <c r="H321" i="1"/>
  <c r="G321" i="1"/>
  <c r="F321" i="1"/>
  <c r="E321" i="1"/>
  <c r="CD321" i="1" s="1"/>
  <c r="D321" i="1"/>
  <c r="BV317" i="1"/>
  <c r="BU317" i="1"/>
  <c r="BT317" i="1"/>
  <c r="BS317" i="1"/>
  <c r="BO317" i="1"/>
  <c r="BN317" i="1"/>
  <c r="BM317" i="1"/>
  <c r="BL317" i="1"/>
  <c r="BK317" i="1"/>
  <c r="BJ317" i="1"/>
  <c r="BI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L317" i="1"/>
  <c r="AK317" i="1"/>
  <c r="AG317" i="1"/>
  <c r="AF317" i="1"/>
  <c r="AE317" i="1"/>
  <c r="AD317" i="1"/>
  <c r="Z317" i="1"/>
  <c r="Y317" i="1"/>
  <c r="X317" i="1"/>
  <c r="W317" i="1"/>
  <c r="V317" i="1"/>
  <c r="U317" i="1"/>
  <c r="Q317" i="1"/>
  <c r="P317" i="1"/>
  <c r="O317" i="1"/>
  <c r="N317" i="1"/>
  <c r="M317" i="1"/>
  <c r="L317" i="1"/>
  <c r="H317" i="1"/>
  <c r="G317" i="1"/>
  <c r="F317" i="1"/>
  <c r="E317" i="1"/>
  <c r="CA317" i="1" s="1"/>
  <c r="D317" i="1"/>
  <c r="CB317" i="1" s="1"/>
  <c r="BV316" i="1"/>
  <c r="BU316" i="1"/>
  <c r="BT316" i="1"/>
  <c r="BS316" i="1"/>
  <c r="BO316" i="1"/>
  <c r="BN316" i="1"/>
  <c r="BM316" i="1"/>
  <c r="BL316" i="1"/>
  <c r="BK316" i="1"/>
  <c r="BJ316" i="1"/>
  <c r="BI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L316" i="1"/>
  <c r="AK316" i="1"/>
  <c r="AG316" i="1"/>
  <c r="AF316" i="1"/>
  <c r="AE316" i="1"/>
  <c r="AD316" i="1"/>
  <c r="Z316" i="1"/>
  <c r="Y316" i="1"/>
  <c r="X316" i="1"/>
  <c r="W316" i="1"/>
  <c r="V316" i="1"/>
  <c r="U316" i="1"/>
  <c r="Q316" i="1"/>
  <c r="P316" i="1"/>
  <c r="O316" i="1"/>
  <c r="N316" i="1"/>
  <c r="M316" i="1"/>
  <c r="L316" i="1"/>
  <c r="H316" i="1"/>
  <c r="G316" i="1"/>
  <c r="F316" i="1"/>
  <c r="E316" i="1"/>
  <c r="CA316" i="1" s="1"/>
  <c r="D316" i="1"/>
  <c r="CE316" i="1" s="1"/>
  <c r="BV315" i="1"/>
  <c r="BU315" i="1"/>
  <c r="BT315" i="1"/>
  <c r="BS315" i="1"/>
  <c r="BO315" i="1"/>
  <c r="BN315" i="1"/>
  <c r="BM315" i="1"/>
  <c r="BL315" i="1"/>
  <c r="BK315" i="1"/>
  <c r="BJ315" i="1"/>
  <c r="BI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L315" i="1"/>
  <c r="AK315" i="1"/>
  <c r="AG315" i="1"/>
  <c r="AF315" i="1"/>
  <c r="AE315" i="1"/>
  <c r="AD315" i="1"/>
  <c r="Z315" i="1"/>
  <c r="Y315" i="1"/>
  <c r="X315" i="1"/>
  <c r="W315" i="1"/>
  <c r="V315" i="1"/>
  <c r="U315" i="1"/>
  <c r="Q315" i="1"/>
  <c r="P315" i="1"/>
  <c r="O315" i="1"/>
  <c r="N315" i="1"/>
  <c r="M315" i="1"/>
  <c r="L315" i="1"/>
  <c r="H315" i="1"/>
  <c r="G315" i="1"/>
  <c r="F315" i="1"/>
  <c r="E315" i="1"/>
  <c r="CD315" i="1" s="1"/>
  <c r="D315" i="1"/>
  <c r="CE315" i="1" s="1"/>
  <c r="BV314" i="1"/>
  <c r="BU314" i="1"/>
  <c r="BT314" i="1"/>
  <c r="BS314" i="1"/>
  <c r="BO314" i="1"/>
  <c r="BN314" i="1"/>
  <c r="BM314" i="1"/>
  <c r="BL314" i="1"/>
  <c r="BK314" i="1"/>
  <c r="BJ314" i="1"/>
  <c r="BI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L314" i="1"/>
  <c r="AK314" i="1"/>
  <c r="AG314" i="1"/>
  <c r="AF314" i="1"/>
  <c r="AE314" i="1"/>
  <c r="AD314" i="1"/>
  <c r="Z314" i="1"/>
  <c r="Y314" i="1"/>
  <c r="X314" i="1"/>
  <c r="W314" i="1"/>
  <c r="V314" i="1"/>
  <c r="U314" i="1"/>
  <c r="Q314" i="1"/>
  <c r="P314" i="1"/>
  <c r="O314" i="1"/>
  <c r="N314" i="1"/>
  <c r="M314" i="1"/>
  <c r="L314" i="1"/>
  <c r="H314" i="1"/>
  <c r="G314" i="1"/>
  <c r="F314" i="1"/>
  <c r="E314" i="1"/>
  <c r="D314" i="1"/>
  <c r="CH314" i="1" s="1"/>
  <c r="BV313" i="1"/>
  <c r="BU313" i="1"/>
  <c r="BT313" i="1"/>
  <c r="BS313" i="1"/>
  <c r="BO313" i="1"/>
  <c r="BN313" i="1"/>
  <c r="BM313" i="1"/>
  <c r="BL313" i="1"/>
  <c r="BK313" i="1"/>
  <c r="BJ313" i="1"/>
  <c r="BI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L313" i="1"/>
  <c r="AK313" i="1"/>
  <c r="AG313" i="1"/>
  <c r="AF313" i="1"/>
  <c r="AE313" i="1"/>
  <c r="AD313" i="1"/>
  <c r="Z313" i="1"/>
  <c r="Y313" i="1"/>
  <c r="X313" i="1"/>
  <c r="W313" i="1"/>
  <c r="V313" i="1"/>
  <c r="U313" i="1"/>
  <c r="Q313" i="1"/>
  <c r="P313" i="1"/>
  <c r="O313" i="1"/>
  <c r="N313" i="1"/>
  <c r="M313" i="1"/>
  <c r="L313" i="1"/>
  <c r="H313" i="1"/>
  <c r="G313" i="1"/>
  <c r="F313" i="1"/>
  <c r="E313" i="1"/>
  <c r="D313" i="1"/>
  <c r="BV312" i="1"/>
  <c r="BU312" i="1"/>
  <c r="BT312" i="1"/>
  <c r="BS312" i="1"/>
  <c r="BO312" i="1"/>
  <c r="BN312" i="1"/>
  <c r="BM312" i="1"/>
  <c r="BL312" i="1"/>
  <c r="BK312" i="1"/>
  <c r="BJ312" i="1"/>
  <c r="BI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L312" i="1"/>
  <c r="AK312" i="1"/>
  <c r="AG312" i="1"/>
  <c r="AF312" i="1"/>
  <c r="AE312" i="1"/>
  <c r="AD312" i="1"/>
  <c r="Z312" i="1"/>
  <c r="Y312" i="1"/>
  <c r="X312" i="1"/>
  <c r="W312" i="1"/>
  <c r="V312" i="1"/>
  <c r="U312" i="1"/>
  <c r="Q312" i="1"/>
  <c r="P312" i="1"/>
  <c r="O312" i="1"/>
  <c r="N312" i="1"/>
  <c r="M312" i="1"/>
  <c r="L312" i="1"/>
  <c r="H312" i="1"/>
  <c r="G312" i="1"/>
  <c r="F312" i="1"/>
  <c r="E312" i="1"/>
  <c r="CA312" i="1" s="1"/>
  <c r="D312" i="1"/>
  <c r="CB312" i="1" s="1"/>
  <c r="BV311" i="1"/>
  <c r="BU311" i="1"/>
  <c r="BT311" i="1"/>
  <c r="BS311" i="1"/>
  <c r="BO311" i="1"/>
  <c r="BN311" i="1"/>
  <c r="BM311" i="1"/>
  <c r="BL311" i="1"/>
  <c r="BK311" i="1"/>
  <c r="BJ311" i="1"/>
  <c r="BI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L311" i="1"/>
  <c r="AK311" i="1"/>
  <c r="AG311" i="1"/>
  <c r="AF311" i="1"/>
  <c r="AE311" i="1"/>
  <c r="AD311" i="1"/>
  <c r="Z311" i="1"/>
  <c r="Y311" i="1"/>
  <c r="X311" i="1"/>
  <c r="W311" i="1"/>
  <c r="V311" i="1"/>
  <c r="U311" i="1"/>
  <c r="Q311" i="1"/>
  <c r="P311" i="1"/>
  <c r="O311" i="1"/>
  <c r="N311" i="1"/>
  <c r="M311" i="1"/>
  <c r="L311" i="1"/>
  <c r="H311" i="1"/>
  <c r="G311" i="1"/>
  <c r="F311" i="1"/>
  <c r="E311" i="1"/>
  <c r="CD311" i="1" s="1"/>
  <c r="D311" i="1"/>
  <c r="CE311" i="1" s="1"/>
  <c r="BV310" i="1"/>
  <c r="BU310" i="1"/>
  <c r="BT310" i="1"/>
  <c r="BS310" i="1"/>
  <c r="BO310" i="1"/>
  <c r="BN310" i="1"/>
  <c r="BM310" i="1"/>
  <c r="BL310" i="1"/>
  <c r="BK310" i="1"/>
  <c r="BJ310" i="1"/>
  <c r="BI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L310" i="1"/>
  <c r="AK310" i="1"/>
  <c r="AG310" i="1"/>
  <c r="AF310" i="1"/>
  <c r="AE310" i="1"/>
  <c r="AD310" i="1"/>
  <c r="Z310" i="1"/>
  <c r="Y310" i="1"/>
  <c r="X310" i="1"/>
  <c r="W310" i="1"/>
  <c r="V310" i="1"/>
  <c r="U310" i="1"/>
  <c r="Q310" i="1"/>
  <c r="P310" i="1"/>
  <c r="O310" i="1"/>
  <c r="N310" i="1"/>
  <c r="M310" i="1"/>
  <c r="L310" i="1"/>
  <c r="H310" i="1"/>
  <c r="G310" i="1"/>
  <c r="F310" i="1"/>
  <c r="E310" i="1"/>
  <c r="S310" i="1" s="1"/>
  <c r="D310" i="1"/>
  <c r="T310" i="1" s="1"/>
  <c r="BV309" i="1"/>
  <c r="BU309" i="1"/>
  <c r="BT309" i="1"/>
  <c r="BS309" i="1"/>
  <c r="BO309" i="1"/>
  <c r="BN309" i="1"/>
  <c r="BM309" i="1"/>
  <c r="BL309" i="1"/>
  <c r="BK309" i="1"/>
  <c r="BJ309" i="1"/>
  <c r="BI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L309" i="1"/>
  <c r="AK309" i="1"/>
  <c r="AG309" i="1"/>
  <c r="AF309" i="1"/>
  <c r="AE309" i="1"/>
  <c r="AD309" i="1"/>
  <c r="Z309" i="1"/>
  <c r="Y309" i="1"/>
  <c r="X309" i="1"/>
  <c r="W309" i="1"/>
  <c r="V309" i="1"/>
  <c r="U309" i="1"/>
  <c r="Q309" i="1"/>
  <c r="P309" i="1"/>
  <c r="O309" i="1"/>
  <c r="N309" i="1"/>
  <c r="M309" i="1"/>
  <c r="L309" i="1"/>
  <c r="H309" i="1"/>
  <c r="G309" i="1"/>
  <c r="F309" i="1"/>
  <c r="E309" i="1"/>
  <c r="CG309" i="1" s="1"/>
  <c r="D309" i="1"/>
  <c r="CH309" i="1" s="1"/>
  <c r="BV308" i="1"/>
  <c r="BU308" i="1"/>
  <c r="BT308" i="1"/>
  <c r="BS308" i="1"/>
  <c r="BO308" i="1"/>
  <c r="BN308" i="1"/>
  <c r="BM308" i="1"/>
  <c r="BL308" i="1"/>
  <c r="BK308" i="1"/>
  <c r="BJ308" i="1"/>
  <c r="BI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L308" i="1"/>
  <c r="AK308" i="1"/>
  <c r="AG308" i="1"/>
  <c r="AF308" i="1"/>
  <c r="AE308" i="1"/>
  <c r="AD308" i="1"/>
  <c r="Z308" i="1"/>
  <c r="Y308" i="1"/>
  <c r="X308" i="1"/>
  <c r="W308" i="1"/>
  <c r="V308" i="1"/>
  <c r="U308" i="1"/>
  <c r="Q308" i="1"/>
  <c r="P308" i="1"/>
  <c r="O308" i="1"/>
  <c r="N308" i="1"/>
  <c r="M308" i="1"/>
  <c r="L308" i="1"/>
  <c r="H308" i="1"/>
  <c r="G308" i="1"/>
  <c r="F308" i="1"/>
  <c r="E308" i="1"/>
  <c r="D308" i="1"/>
  <c r="CH308" i="1" s="1"/>
  <c r="BV307" i="1"/>
  <c r="BU307" i="1"/>
  <c r="BT307" i="1"/>
  <c r="BS307" i="1"/>
  <c r="BO307" i="1"/>
  <c r="BN307" i="1"/>
  <c r="BM307" i="1"/>
  <c r="BL307" i="1"/>
  <c r="BK307" i="1"/>
  <c r="BJ307" i="1"/>
  <c r="BI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L307" i="1"/>
  <c r="AK307" i="1"/>
  <c r="AG307" i="1"/>
  <c r="AF307" i="1"/>
  <c r="AE307" i="1"/>
  <c r="AD307" i="1"/>
  <c r="Z307" i="1"/>
  <c r="Y307" i="1"/>
  <c r="X307" i="1"/>
  <c r="W307" i="1"/>
  <c r="V307" i="1"/>
  <c r="U307" i="1"/>
  <c r="Q307" i="1"/>
  <c r="P307" i="1"/>
  <c r="O307" i="1"/>
  <c r="N307" i="1"/>
  <c r="M307" i="1"/>
  <c r="L307" i="1"/>
  <c r="H307" i="1"/>
  <c r="G307" i="1"/>
  <c r="F307" i="1"/>
  <c r="E307" i="1"/>
  <c r="CA307" i="1" s="1"/>
  <c r="D307" i="1"/>
  <c r="BV306" i="1"/>
  <c r="BU306" i="1"/>
  <c r="BT306" i="1"/>
  <c r="BS306" i="1"/>
  <c r="BO306" i="1"/>
  <c r="BN306" i="1"/>
  <c r="BM306" i="1"/>
  <c r="BL306" i="1"/>
  <c r="BK306" i="1"/>
  <c r="BJ306" i="1"/>
  <c r="BI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L306" i="1"/>
  <c r="AK306" i="1"/>
  <c r="AG306" i="1"/>
  <c r="AF306" i="1"/>
  <c r="AE306" i="1"/>
  <c r="AD306" i="1"/>
  <c r="Z306" i="1"/>
  <c r="Y306" i="1"/>
  <c r="X306" i="1"/>
  <c r="W306" i="1"/>
  <c r="V306" i="1"/>
  <c r="U306" i="1"/>
  <c r="Q306" i="1"/>
  <c r="P306" i="1"/>
  <c r="O306" i="1"/>
  <c r="N306" i="1"/>
  <c r="M306" i="1"/>
  <c r="L306" i="1"/>
  <c r="H306" i="1"/>
  <c r="G306" i="1"/>
  <c r="F306" i="1"/>
  <c r="E306" i="1"/>
  <c r="CA306" i="1" s="1"/>
  <c r="D306" i="1"/>
  <c r="BV305" i="1"/>
  <c r="BU305" i="1"/>
  <c r="BT305" i="1"/>
  <c r="BS305" i="1"/>
  <c r="BO305" i="1"/>
  <c r="BN305" i="1"/>
  <c r="BM305" i="1"/>
  <c r="BL305" i="1"/>
  <c r="BK305" i="1"/>
  <c r="BJ305" i="1"/>
  <c r="BI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L305" i="1"/>
  <c r="AK305" i="1"/>
  <c r="AG305" i="1"/>
  <c r="AF305" i="1"/>
  <c r="AE305" i="1"/>
  <c r="AD305" i="1"/>
  <c r="Z305" i="1"/>
  <c r="Y305" i="1"/>
  <c r="X305" i="1"/>
  <c r="W305" i="1"/>
  <c r="V305" i="1"/>
  <c r="U305" i="1"/>
  <c r="Q305" i="1"/>
  <c r="P305" i="1"/>
  <c r="O305" i="1"/>
  <c r="N305" i="1"/>
  <c r="M305" i="1"/>
  <c r="L305" i="1"/>
  <c r="H305" i="1"/>
  <c r="G305" i="1"/>
  <c r="F305" i="1"/>
  <c r="E305" i="1"/>
  <c r="CG305" i="1" s="1"/>
  <c r="D305" i="1"/>
  <c r="CH305" i="1" s="1"/>
  <c r="BV304" i="1"/>
  <c r="BU304" i="1"/>
  <c r="BT304" i="1"/>
  <c r="BS304" i="1"/>
  <c r="BO304" i="1"/>
  <c r="BN304" i="1"/>
  <c r="BM304" i="1"/>
  <c r="BL304" i="1"/>
  <c r="BK304" i="1"/>
  <c r="BJ304" i="1"/>
  <c r="BI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L304" i="1"/>
  <c r="AK304" i="1"/>
  <c r="AG304" i="1"/>
  <c r="AF304" i="1"/>
  <c r="AE304" i="1"/>
  <c r="AD304" i="1"/>
  <c r="Z304" i="1"/>
  <c r="Y304" i="1"/>
  <c r="Y318" i="1" s="1"/>
  <c r="X304" i="1"/>
  <c r="W304" i="1"/>
  <c r="V304" i="1"/>
  <c r="U304" i="1"/>
  <c r="Q304" i="1"/>
  <c r="P304" i="1"/>
  <c r="O304" i="1"/>
  <c r="N304" i="1"/>
  <c r="M304" i="1"/>
  <c r="L304" i="1"/>
  <c r="H304" i="1"/>
  <c r="G304" i="1"/>
  <c r="F304" i="1"/>
  <c r="E304" i="1"/>
  <c r="D304" i="1"/>
  <c r="CH300" i="1"/>
  <c r="BV300" i="1"/>
  <c r="BU300" i="1"/>
  <c r="BT300" i="1"/>
  <c r="BS300" i="1"/>
  <c r="BO300" i="1"/>
  <c r="BN300" i="1"/>
  <c r="BM300" i="1"/>
  <c r="BL300" i="1"/>
  <c r="BK300" i="1"/>
  <c r="BJ300" i="1"/>
  <c r="BI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L300" i="1"/>
  <c r="AK300" i="1"/>
  <c r="AG300" i="1"/>
  <c r="AF300" i="1"/>
  <c r="AE300" i="1"/>
  <c r="AD300" i="1"/>
  <c r="Z300" i="1"/>
  <c r="Y300" i="1"/>
  <c r="X300" i="1"/>
  <c r="W300" i="1"/>
  <c r="V300" i="1"/>
  <c r="U300" i="1"/>
  <c r="Q300" i="1"/>
  <c r="P300" i="1"/>
  <c r="O300" i="1"/>
  <c r="N300" i="1"/>
  <c r="M300" i="1"/>
  <c r="L300" i="1"/>
  <c r="H300" i="1"/>
  <c r="G300" i="1"/>
  <c r="F300" i="1"/>
  <c r="E300" i="1"/>
  <c r="CA300" i="1" s="1"/>
  <c r="D300" i="1"/>
  <c r="BV299" i="1"/>
  <c r="BU299" i="1"/>
  <c r="BT299" i="1"/>
  <c r="BS299" i="1"/>
  <c r="BO299" i="1"/>
  <c r="BN299" i="1"/>
  <c r="BM299" i="1"/>
  <c r="BL299" i="1"/>
  <c r="BK299" i="1"/>
  <c r="BJ299" i="1"/>
  <c r="BI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L299" i="1"/>
  <c r="AK299" i="1"/>
  <c r="AG299" i="1"/>
  <c r="AF299" i="1"/>
  <c r="AE299" i="1"/>
  <c r="AD299" i="1"/>
  <c r="Z299" i="1"/>
  <c r="Y299" i="1"/>
  <c r="X299" i="1"/>
  <c r="W299" i="1"/>
  <c r="V299" i="1"/>
  <c r="U299" i="1"/>
  <c r="Q299" i="1"/>
  <c r="P299" i="1"/>
  <c r="O299" i="1"/>
  <c r="N299" i="1"/>
  <c r="M299" i="1"/>
  <c r="L299" i="1"/>
  <c r="H299" i="1"/>
  <c r="G299" i="1"/>
  <c r="F299" i="1"/>
  <c r="E299" i="1"/>
  <c r="CD299" i="1" s="1"/>
  <c r="D299" i="1"/>
  <c r="T299" i="1" s="1"/>
  <c r="BV298" i="1"/>
  <c r="BU298" i="1"/>
  <c r="BT298" i="1"/>
  <c r="BS298" i="1"/>
  <c r="BO298" i="1"/>
  <c r="BN298" i="1"/>
  <c r="BM298" i="1"/>
  <c r="BL298" i="1"/>
  <c r="BK298" i="1"/>
  <c r="BJ298" i="1"/>
  <c r="BI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L298" i="1"/>
  <c r="AK298" i="1"/>
  <c r="AG298" i="1"/>
  <c r="AF298" i="1"/>
  <c r="AE298" i="1"/>
  <c r="AD298" i="1"/>
  <c r="Z298" i="1"/>
  <c r="Y298" i="1"/>
  <c r="X298" i="1"/>
  <c r="W298" i="1"/>
  <c r="V298" i="1"/>
  <c r="U298" i="1"/>
  <c r="Q298" i="1"/>
  <c r="P298" i="1"/>
  <c r="O298" i="1"/>
  <c r="N298" i="1"/>
  <c r="M298" i="1"/>
  <c r="L298" i="1"/>
  <c r="H298" i="1"/>
  <c r="G298" i="1"/>
  <c r="F298" i="1"/>
  <c r="E298" i="1"/>
  <c r="CG298" i="1" s="1"/>
  <c r="D298" i="1"/>
  <c r="T298" i="1" s="1"/>
  <c r="BV297" i="1"/>
  <c r="BU297" i="1"/>
  <c r="BU301" i="1" s="1"/>
  <c r="BT297" i="1"/>
  <c r="BS297" i="1"/>
  <c r="BO297" i="1"/>
  <c r="BN297" i="1"/>
  <c r="BM297" i="1"/>
  <c r="BL297" i="1"/>
  <c r="BK297" i="1"/>
  <c r="BJ297" i="1"/>
  <c r="BI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L297" i="1"/>
  <c r="AK297" i="1"/>
  <c r="AG297" i="1"/>
  <c r="AG301" i="1" s="1"/>
  <c r="AF297" i="1"/>
  <c r="AE297" i="1"/>
  <c r="AD297" i="1"/>
  <c r="Z297" i="1"/>
  <c r="Z301" i="1" s="1"/>
  <c r="Y297" i="1"/>
  <c r="X297" i="1"/>
  <c r="W297" i="1"/>
  <c r="V297" i="1"/>
  <c r="V301" i="1" s="1"/>
  <c r="U297" i="1"/>
  <c r="Q297" i="1"/>
  <c r="P297" i="1"/>
  <c r="O297" i="1"/>
  <c r="N297" i="1"/>
  <c r="M297" i="1"/>
  <c r="L297" i="1"/>
  <c r="H297" i="1"/>
  <c r="G297" i="1"/>
  <c r="F297" i="1"/>
  <c r="E297" i="1"/>
  <c r="D297" i="1"/>
  <c r="CH297" i="1" s="1"/>
  <c r="BV293" i="1"/>
  <c r="BU293" i="1"/>
  <c r="BT293" i="1"/>
  <c r="BS293" i="1"/>
  <c r="BO293" i="1"/>
  <c r="BN293" i="1"/>
  <c r="BM293" i="1"/>
  <c r="BL293" i="1"/>
  <c r="BK293" i="1"/>
  <c r="BJ293" i="1"/>
  <c r="BI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L293" i="1"/>
  <c r="AK293" i="1"/>
  <c r="AG293" i="1"/>
  <c r="AF293" i="1"/>
  <c r="AE293" i="1"/>
  <c r="AD293" i="1"/>
  <c r="Z293" i="1"/>
  <c r="Y293" i="1"/>
  <c r="X293" i="1"/>
  <c r="W293" i="1"/>
  <c r="V293" i="1"/>
  <c r="U293" i="1"/>
  <c r="Q293" i="1"/>
  <c r="P293" i="1"/>
  <c r="O293" i="1"/>
  <c r="N293" i="1"/>
  <c r="M293" i="1"/>
  <c r="L293" i="1"/>
  <c r="H293" i="1"/>
  <c r="G293" i="1"/>
  <c r="F293" i="1"/>
  <c r="E293" i="1"/>
  <c r="CA293" i="1" s="1"/>
  <c r="D293" i="1"/>
  <c r="CH293" i="1" s="1"/>
  <c r="BV292" i="1"/>
  <c r="BU292" i="1"/>
  <c r="BT292" i="1"/>
  <c r="BS292" i="1"/>
  <c r="BO292" i="1"/>
  <c r="BN292" i="1"/>
  <c r="BM292" i="1"/>
  <c r="BL292" i="1"/>
  <c r="BK292" i="1"/>
  <c r="BJ292" i="1"/>
  <c r="BI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L292" i="1"/>
  <c r="AK292" i="1"/>
  <c r="AG292" i="1"/>
  <c r="AF292" i="1"/>
  <c r="AE292" i="1"/>
  <c r="AD292" i="1"/>
  <c r="Z292" i="1"/>
  <c r="Y292" i="1"/>
  <c r="X292" i="1"/>
  <c r="W292" i="1"/>
  <c r="V292" i="1"/>
  <c r="U292" i="1"/>
  <c r="Q292" i="1"/>
  <c r="P292" i="1"/>
  <c r="O292" i="1"/>
  <c r="N292" i="1"/>
  <c r="M292" i="1"/>
  <c r="L292" i="1"/>
  <c r="H292" i="1"/>
  <c r="G292" i="1"/>
  <c r="F292" i="1"/>
  <c r="E292" i="1"/>
  <c r="D292" i="1"/>
  <c r="CE292" i="1" s="1"/>
  <c r="BV291" i="1"/>
  <c r="BU291" i="1"/>
  <c r="BT291" i="1"/>
  <c r="BS291" i="1"/>
  <c r="BO291" i="1"/>
  <c r="BN291" i="1"/>
  <c r="BM291" i="1"/>
  <c r="BL291" i="1"/>
  <c r="BK291" i="1"/>
  <c r="BJ291" i="1"/>
  <c r="BI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L291" i="1"/>
  <c r="AK291" i="1"/>
  <c r="AG291" i="1"/>
  <c r="AF291" i="1"/>
  <c r="AE291" i="1"/>
  <c r="AD291" i="1"/>
  <c r="Z291" i="1"/>
  <c r="Y291" i="1"/>
  <c r="X291" i="1"/>
  <c r="W291" i="1"/>
  <c r="V291" i="1"/>
  <c r="U291" i="1"/>
  <c r="Q291" i="1"/>
  <c r="P291" i="1"/>
  <c r="O291" i="1"/>
  <c r="N291" i="1"/>
  <c r="M291" i="1"/>
  <c r="L291" i="1"/>
  <c r="H291" i="1"/>
  <c r="G291" i="1"/>
  <c r="F291" i="1"/>
  <c r="E291" i="1"/>
  <c r="D291" i="1"/>
  <c r="CB291" i="1" s="1"/>
  <c r="BV290" i="1"/>
  <c r="BU290" i="1"/>
  <c r="BT290" i="1"/>
  <c r="BS290" i="1"/>
  <c r="BO290" i="1"/>
  <c r="BN290" i="1"/>
  <c r="BM290" i="1"/>
  <c r="BL290" i="1"/>
  <c r="BK290" i="1"/>
  <c r="BJ290" i="1"/>
  <c r="BI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L290" i="1"/>
  <c r="AK290" i="1"/>
  <c r="AG290" i="1"/>
  <c r="AF290" i="1"/>
  <c r="AE290" i="1"/>
  <c r="AD290" i="1"/>
  <c r="Z290" i="1"/>
  <c r="Y290" i="1"/>
  <c r="X290" i="1"/>
  <c r="W290" i="1"/>
  <c r="V290" i="1"/>
  <c r="U290" i="1"/>
  <c r="Q290" i="1"/>
  <c r="P290" i="1"/>
  <c r="O290" i="1"/>
  <c r="N290" i="1"/>
  <c r="M290" i="1"/>
  <c r="L290" i="1"/>
  <c r="H290" i="1"/>
  <c r="G290" i="1"/>
  <c r="F290" i="1"/>
  <c r="E290" i="1"/>
  <c r="CA290" i="1" s="1"/>
  <c r="D290" i="1"/>
  <c r="CE290" i="1" s="1"/>
  <c r="BV289" i="1"/>
  <c r="BU289" i="1"/>
  <c r="BT289" i="1"/>
  <c r="BS289" i="1"/>
  <c r="BO289" i="1"/>
  <c r="BN289" i="1"/>
  <c r="BM289" i="1"/>
  <c r="BL289" i="1"/>
  <c r="BK289" i="1"/>
  <c r="BJ289" i="1"/>
  <c r="BI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L289" i="1"/>
  <c r="AK289" i="1"/>
  <c r="AG289" i="1"/>
  <c r="AF289" i="1"/>
  <c r="AE289" i="1"/>
  <c r="AD289" i="1"/>
  <c r="Z289" i="1"/>
  <c r="Y289" i="1"/>
  <c r="X289" i="1"/>
  <c r="W289" i="1"/>
  <c r="V289" i="1"/>
  <c r="U289" i="1"/>
  <c r="Q289" i="1"/>
  <c r="P289" i="1"/>
  <c r="O289" i="1"/>
  <c r="N289" i="1"/>
  <c r="M289" i="1"/>
  <c r="L289" i="1"/>
  <c r="H289" i="1"/>
  <c r="G289" i="1"/>
  <c r="F289" i="1"/>
  <c r="E289" i="1"/>
  <c r="CD289" i="1" s="1"/>
  <c r="D289" i="1"/>
  <c r="CH289" i="1" s="1"/>
  <c r="BV288" i="1"/>
  <c r="BU288" i="1"/>
  <c r="BT288" i="1"/>
  <c r="BS288" i="1"/>
  <c r="BO288" i="1"/>
  <c r="BN288" i="1"/>
  <c r="BM288" i="1"/>
  <c r="BL288" i="1"/>
  <c r="BK288" i="1"/>
  <c r="BJ288" i="1"/>
  <c r="BI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L288" i="1"/>
  <c r="AK288" i="1"/>
  <c r="AG288" i="1"/>
  <c r="AF288" i="1"/>
  <c r="AE288" i="1"/>
  <c r="AD288" i="1"/>
  <c r="Z288" i="1"/>
  <c r="Y288" i="1"/>
  <c r="X288" i="1"/>
  <c r="W288" i="1"/>
  <c r="V288" i="1"/>
  <c r="U288" i="1"/>
  <c r="Q288" i="1"/>
  <c r="P288" i="1"/>
  <c r="O288" i="1"/>
  <c r="N288" i="1"/>
  <c r="M288" i="1"/>
  <c r="L288" i="1"/>
  <c r="H288" i="1"/>
  <c r="G288" i="1"/>
  <c r="F288" i="1"/>
  <c r="E288" i="1"/>
  <c r="CG288" i="1" s="1"/>
  <c r="D288" i="1"/>
  <c r="CH288" i="1" s="1"/>
  <c r="BV287" i="1"/>
  <c r="BU287" i="1"/>
  <c r="BT287" i="1"/>
  <c r="BS287" i="1"/>
  <c r="BO287" i="1"/>
  <c r="BN287" i="1"/>
  <c r="BM287" i="1"/>
  <c r="BL287" i="1"/>
  <c r="BK287" i="1"/>
  <c r="BJ287" i="1"/>
  <c r="BI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L287" i="1"/>
  <c r="AK287" i="1"/>
  <c r="AG287" i="1"/>
  <c r="AF287" i="1"/>
  <c r="AE287" i="1"/>
  <c r="AD287" i="1"/>
  <c r="Z287" i="1"/>
  <c r="Y287" i="1"/>
  <c r="X287" i="1"/>
  <c r="W287" i="1"/>
  <c r="V287" i="1"/>
  <c r="U287" i="1"/>
  <c r="Q287" i="1"/>
  <c r="P287" i="1"/>
  <c r="O287" i="1"/>
  <c r="N287" i="1"/>
  <c r="M287" i="1"/>
  <c r="L287" i="1"/>
  <c r="H287" i="1"/>
  <c r="G287" i="1"/>
  <c r="F287" i="1"/>
  <c r="E287" i="1"/>
  <c r="CA287" i="1" s="1"/>
  <c r="D287" i="1"/>
  <c r="BV283" i="1"/>
  <c r="BU283" i="1"/>
  <c r="BT283" i="1"/>
  <c r="BS283" i="1"/>
  <c r="BO283" i="1"/>
  <c r="BN283" i="1"/>
  <c r="BM283" i="1"/>
  <c r="BL283" i="1"/>
  <c r="BK283" i="1"/>
  <c r="BJ283" i="1"/>
  <c r="BI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L283" i="1"/>
  <c r="AK283" i="1"/>
  <c r="AG283" i="1"/>
  <c r="AF283" i="1"/>
  <c r="AE283" i="1"/>
  <c r="AD283" i="1"/>
  <c r="Z283" i="1"/>
  <c r="Y283" i="1"/>
  <c r="X283" i="1"/>
  <c r="W283" i="1"/>
  <c r="V283" i="1"/>
  <c r="U283" i="1"/>
  <c r="Q283" i="1"/>
  <c r="P283" i="1"/>
  <c r="O283" i="1"/>
  <c r="N283" i="1"/>
  <c r="M283" i="1"/>
  <c r="L283" i="1"/>
  <c r="H283" i="1"/>
  <c r="G283" i="1"/>
  <c r="F283" i="1"/>
  <c r="E283" i="1"/>
  <c r="CG283" i="1" s="1"/>
  <c r="D283" i="1"/>
  <c r="T283" i="1" s="1"/>
  <c r="BV282" i="1"/>
  <c r="BU282" i="1"/>
  <c r="BT282" i="1"/>
  <c r="BS282" i="1"/>
  <c r="BO282" i="1"/>
  <c r="BN282" i="1"/>
  <c r="BM282" i="1"/>
  <c r="BL282" i="1"/>
  <c r="BK282" i="1"/>
  <c r="BJ282" i="1"/>
  <c r="BI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L282" i="1"/>
  <c r="AK282" i="1"/>
  <c r="AG282" i="1"/>
  <c r="AF282" i="1"/>
  <c r="AE282" i="1"/>
  <c r="AD282" i="1"/>
  <c r="Z282" i="1"/>
  <c r="Y282" i="1"/>
  <c r="X282" i="1"/>
  <c r="W282" i="1"/>
  <c r="V282" i="1"/>
  <c r="U282" i="1"/>
  <c r="Q282" i="1"/>
  <c r="P282" i="1"/>
  <c r="O282" i="1"/>
  <c r="N282" i="1"/>
  <c r="M282" i="1"/>
  <c r="L282" i="1"/>
  <c r="H282" i="1"/>
  <c r="G282" i="1"/>
  <c r="F282" i="1"/>
  <c r="E282" i="1"/>
  <c r="CG282" i="1" s="1"/>
  <c r="D282" i="1"/>
  <c r="CB282" i="1" s="1"/>
  <c r="BV281" i="1"/>
  <c r="BU281" i="1"/>
  <c r="BT281" i="1"/>
  <c r="BS281" i="1"/>
  <c r="BO281" i="1"/>
  <c r="BN281" i="1"/>
  <c r="BM281" i="1"/>
  <c r="BL281" i="1"/>
  <c r="BK281" i="1"/>
  <c r="BJ281" i="1"/>
  <c r="BI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L281" i="1"/>
  <c r="AK281" i="1"/>
  <c r="AG281" i="1"/>
  <c r="AF281" i="1"/>
  <c r="AE281" i="1"/>
  <c r="AD281" i="1"/>
  <c r="Z281" i="1"/>
  <c r="Y281" i="1"/>
  <c r="X281" i="1"/>
  <c r="W281" i="1"/>
  <c r="V281" i="1"/>
  <c r="U281" i="1"/>
  <c r="Q281" i="1"/>
  <c r="P281" i="1"/>
  <c r="O281" i="1"/>
  <c r="N281" i="1"/>
  <c r="M281" i="1"/>
  <c r="L281" i="1"/>
  <c r="H281" i="1"/>
  <c r="G281" i="1"/>
  <c r="F281" i="1"/>
  <c r="E281" i="1"/>
  <c r="CD281" i="1" s="1"/>
  <c r="D281" i="1"/>
  <c r="CE281" i="1" s="1"/>
  <c r="CC284" i="1"/>
  <c r="BV280" i="1"/>
  <c r="BU280" i="1"/>
  <c r="BT280" i="1"/>
  <c r="BS280" i="1"/>
  <c r="BO280" i="1"/>
  <c r="BN280" i="1"/>
  <c r="BM280" i="1"/>
  <c r="BL280" i="1"/>
  <c r="BK280" i="1"/>
  <c r="BJ280" i="1"/>
  <c r="BI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L280" i="1"/>
  <c r="AK280" i="1"/>
  <c r="AG280" i="1"/>
  <c r="AF280" i="1"/>
  <c r="AE280" i="1"/>
  <c r="AD280" i="1"/>
  <c r="Z280" i="1"/>
  <c r="Y280" i="1"/>
  <c r="X280" i="1"/>
  <c r="W280" i="1"/>
  <c r="V280" i="1"/>
  <c r="U280" i="1"/>
  <c r="Q280" i="1"/>
  <c r="P280" i="1"/>
  <c r="O280" i="1"/>
  <c r="N280" i="1"/>
  <c r="M280" i="1"/>
  <c r="L280" i="1"/>
  <c r="H280" i="1"/>
  <c r="G280" i="1"/>
  <c r="F280" i="1"/>
  <c r="E280" i="1"/>
  <c r="D280" i="1"/>
  <c r="CH280" i="1" s="1"/>
  <c r="BV276" i="1"/>
  <c r="BU276" i="1"/>
  <c r="BT276" i="1"/>
  <c r="BS276" i="1"/>
  <c r="BO276" i="1"/>
  <c r="BN276" i="1"/>
  <c r="BM276" i="1"/>
  <c r="BL276" i="1"/>
  <c r="BK276" i="1"/>
  <c r="BJ276" i="1"/>
  <c r="BI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L276" i="1"/>
  <c r="AK276" i="1"/>
  <c r="AG276" i="1"/>
  <c r="AF276" i="1"/>
  <c r="AE276" i="1"/>
  <c r="AD276" i="1"/>
  <c r="Z276" i="1"/>
  <c r="Y276" i="1"/>
  <c r="X276" i="1"/>
  <c r="W276" i="1"/>
  <c r="V276" i="1"/>
  <c r="U276" i="1"/>
  <c r="Q276" i="1"/>
  <c r="P276" i="1"/>
  <c r="O276" i="1"/>
  <c r="N276" i="1"/>
  <c r="M276" i="1"/>
  <c r="L276" i="1"/>
  <c r="H276" i="1"/>
  <c r="G276" i="1"/>
  <c r="F276" i="1"/>
  <c r="E276" i="1"/>
  <c r="CD276" i="1" s="1"/>
  <c r="D276" i="1"/>
  <c r="CH276" i="1" s="1"/>
  <c r="BV275" i="1"/>
  <c r="BU275" i="1"/>
  <c r="BT275" i="1"/>
  <c r="BS275" i="1"/>
  <c r="BO275" i="1"/>
  <c r="BN275" i="1"/>
  <c r="BM275" i="1"/>
  <c r="BL275" i="1"/>
  <c r="BK275" i="1"/>
  <c r="BJ275" i="1"/>
  <c r="BI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L275" i="1"/>
  <c r="AK275" i="1"/>
  <c r="AG275" i="1"/>
  <c r="AF275" i="1"/>
  <c r="AE275" i="1"/>
  <c r="AD275" i="1"/>
  <c r="Z275" i="1"/>
  <c r="Y275" i="1"/>
  <c r="X275" i="1"/>
  <c r="W275" i="1"/>
  <c r="V275" i="1"/>
  <c r="U275" i="1"/>
  <c r="Q275" i="1"/>
  <c r="P275" i="1"/>
  <c r="O275" i="1"/>
  <c r="N275" i="1"/>
  <c r="M275" i="1"/>
  <c r="L275" i="1"/>
  <c r="H275" i="1"/>
  <c r="G275" i="1"/>
  <c r="F275" i="1"/>
  <c r="E275" i="1"/>
  <c r="D275" i="1"/>
  <c r="CE275" i="1" s="1"/>
  <c r="BV274" i="1"/>
  <c r="BU274" i="1"/>
  <c r="BT274" i="1"/>
  <c r="BS274" i="1"/>
  <c r="BO274" i="1"/>
  <c r="BN274" i="1"/>
  <c r="BM274" i="1"/>
  <c r="BL274" i="1"/>
  <c r="BK274" i="1"/>
  <c r="BJ274" i="1"/>
  <c r="BI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L274" i="1"/>
  <c r="AK274" i="1"/>
  <c r="AG274" i="1"/>
  <c r="AF274" i="1"/>
  <c r="AE274" i="1"/>
  <c r="AD274" i="1"/>
  <c r="Z274" i="1"/>
  <c r="Y274" i="1"/>
  <c r="X274" i="1"/>
  <c r="W274" i="1"/>
  <c r="V274" i="1"/>
  <c r="U274" i="1"/>
  <c r="Q274" i="1"/>
  <c r="P274" i="1"/>
  <c r="O274" i="1"/>
  <c r="N274" i="1"/>
  <c r="M274" i="1"/>
  <c r="L274" i="1"/>
  <c r="H274" i="1"/>
  <c r="G274" i="1"/>
  <c r="F274" i="1"/>
  <c r="E274" i="1"/>
  <c r="CA274" i="1" s="1"/>
  <c r="D274" i="1"/>
  <c r="CB274" i="1" s="1"/>
  <c r="BV273" i="1"/>
  <c r="BU273" i="1"/>
  <c r="BT273" i="1"/>
  <c r="BS273" i="1"/>
  <c r="BO273" i="1"/>
  <c r="BN273" i="1"/>
  <c r="BM273" i="1"/>
  <c r="BL273" i="1"/>
  <c r="BK273" i="1"/>
  <c r="BJ273" i="1"/>
  <c r="BI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L273" i="1"/>
  <c r="AK273" i="1"/>
  <c r="AG273" i="1"/>
  <c r="AF273" i="1"/>
  <c r="AE273" i="1"/>
  <c r="AD273" i="1"/>
  <c r="Z273" i="1"/>
  <c r="Y273" i="1"/>
  <c r="X273" i="1"/>
  <c r="W273" i="1"/>
  <c r="V273" i="1"/>
  <c r="U273" i="1"/>
  <c r="Q273" i="1"/>
  <c r="P273" i="1"/>
  <c r="O273" i="1"/>
  <c r="N273" i="1"/>
  <c r="M273" i="1"/>
  <c r="L273" i="1"/>
  <c r="H273" i="1"/>
  <c r="G273" i="1"/>
  <c r="F273" i="1"/>
  <c r="E273" i="1"/>
  <c r="CD273" i="1" s="1"/>
  <c r="D273" i="1"/>
  <c r="CA272" i="1"/>
  <c r="BV272" i="1"/>
  <c r="BU272" i="1"/>
  <c r="BT272" i="1"/>
  <c r="BS272" i="1"/>
  <c r="BO272" i="1"/>
  <c r="BN272" i="1"/>
  <c r="BM272" i="1"/>
  <c r="BL272" i="1"/>
  <c r="BK272" i="1"/>
  <c r="BJ272" i="1"/>
  <c r="BI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L272" i="1"/>
  <c r="AK272" i="1"/>
  <c r="AG272" i="1"/>
  <c r="AF272" i="1"/>
  <c r="AE272" i="1"/>
  <c r="AD272" i="1"/>
  <c r="Z272" i="1"/>
  <c r="Y272" i="1"/>
  <c r="X272" i="1"/>
  <c r="W272" i="1"/>
  <c r="V272" i="1"/>
  <c r="U272" i="1"/>
  <c r="Q272" i="1"/>
  <c r="P272" i="1"/>
  <c r="O272" i="1"/>
  <c r="N272" i="1"/>
  <c r="M272" i="1"/>
  <c r="T272" i="1" s="1"/>
  <c r="L272" i="1"/>
  <c r="H272" i="1"/>
  <c r="G272" i="1"/>
  <c r="F272" i="1"/>
  <c r="E272" i="1"/>
  <c r="CG272" i="1" s="1"/>
  <c r="D272" i="1"/>
  <c r="CH272" i="1" s="1"/>
  <c r="BV271" i="1"/>
  <c r="BU271" i="1"/>
  <c r="BT271" i="1"/>
  <c r="BS271" i="1"/>
  <c r="BO271" i="1"/>
  <c r="BN271" i="1"/>
  <c r="BM271" i="1"/>
  <c r="BL271" i="1"/>
  <c r="BK271" i="1"/>
  <c r="BJ271" i="1"/>
  <c r="BI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L271" i="1"/>
  <c r="AK271" i="1"/>
  <c r="AG271" i="1"/>
  <c r="AF271" i="1"/>
  <c r="AE271" i="1"/>
  <c r="AD271" i="1"/>
  <c r="Z271" i="1"/>
  <c r="Y271" i="1"/>
  <c r="X271" i="1"/>
  <c r="W271" i="1"/>
  <c r="V271" i="1"/>
  <c r="U271" i="1"/>
  <c r="Q271" i="1"/>
  <c r="P271" i="1"/>
  <c r="O271" i="1"/>
  <c r="N271" i="1"/>
  <c r="M271" i="1"/>
  <c r="L271" i="1"/>
  <c r="H271" i="1"/>
  <c r="G271" i="1"/>
  <c r="F271" i="1"/>
  <c r="E271" i="1"/>
  <c r="CG271" i="1" s="1"/>
  <c r="D271" i="1"/>
  <c r="BV270" i="1"/>
  <c r="BU270" i="1"/>
  <c r="BT270" i="1"/>
  <c r="BS270" i="1"/>
  <c r="BO270" i="1"/>
  <c r="BN270" i="1"/>
  <c r="BM270" i="1"/>
  <c r="BL270" i="1"/>
  <c r="BK270" i="1"/>
  <c r="BJ270" i="1"/>
  <c r="BI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L270" i="1"/>
  <c r="AK270" i="1"/>
  <c r="AG270" i="1"/>
  <c r="AF270" i="1"/>
  <c r="AE270" i="1"/>
  <c r="AD270" i="1"/>
  <c r="Z270" i="1"/>
  <c r="Y270" i="1"/>
  <c r="X270" i="1"/>
  <c r="W270" i="1"/>
  <c r="V270" i="1"/>
  <c r="U270" i="1"/>
  <c r="Q270" i="1"/>
  <c r="P270" i="1"/>
  <c r="O270" i="1"/>
  <c r="N270" i="1"/>
  <c r="M270" i="1"/>
  <c r="L270" i="1"/>
  <c r="H270" i="1"/>
  <c r="G270" i="1"/>
  <c r="F270" i="1"/>
  <c r="E270" i="1"/>
  <c r="D270" i="1"/>
  <c r="CB270" i="1" s="1"/>
  <c r="BV269" i="1"/>
  <c r="BU269" i="1"/>
  <c r="BT269" i="1"/>
  <c r="BS269" i="1"/>
  <c r="BO269" i="1"/>
  <c r="BN269" i="1"/>
  <c r="BM269" i="1"/>
  <c r="BL269" i="1"/>
  <c r="BK269" i="1"/>
  <c r="BJ269" i="1"/>
  <c r="BI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L269" i="1"/>
  <c r="AK269" i="1"/>
  <c r="AG269" i="1"/>
  <c r="AF269" i="1"/>
  <c r="AE269" i="1"/>
  <c r="AD269" i="1"/>
  <c r="Z269" i="1"/>
  <c r="Y269" i="1"/>
  <c r="X269" i="1"/>
  <c r="W269" i="1"/>
  <c r="V269" i="1"/>
  <c r="U269" i="1"/>
  <c r="Q269" i="1"/>
  <c r="P269" i="1"/>
  <c r="O269" i="1"/>
  <c r="N269" i="1"/>
  <c r="M269" i="1"/>
  <c r="L269" i="1"/>
  <c r="H269" i="1"/>
  <c r="G269" i="1"/>
  <c r="F269" i="1"/>
  <c r="E269" i="1"/>
  <c r="CD269" i="1" s="1"/>
  <c r="D269" i="1"/>
  <c r="CE269" i="1" s="1"/>
  <c r="BV268" i="1"/>
  <c r="BU268" i="1"/>
  <c r="BT268" i="1"/>
  <c r="BS268" i="1"/>
  <c r="BO268" i="1"/>
  <c r="BN268" i="1"/>
  <c r="BM268" i="1"/>
  <c r="BL268" i="1"/>
  <c r="BK268" i="1"/>
  <c r="BJ268" i="1"/>
  <c r="BI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L268" i="1"/>
  <c r="AK268" i="1"/>
  <c r="AG268" i="1"/>
  <c r="AF268" i="1"/>
  <c r="AE268" i="1"/>
  <c r="AD268" i="1"/>
  <c r="Z268" i="1"/>
  <c r="Y268" i="1"/>
  <c r="X268" i="1"/>
  <c r="W268" i="1"/>
  <c r="V268" i="1"/>
  <c r="U268" i="1"/>
  <c r="Q268" i="1"/>
  <c r="P268" i="1"/>
  <c r="O268" i="1"/>
  <c r="N268" i="1"/>
  <c r="M268" i="1"/>
  <c r="L268" i="1"/>
  <c r="H268" i="1"/>
  <c r="G268" i="1"/>
  <c r="F268" i="1"/>
  <c r="E268" i="1"/>
  <c r="CG268" i="1" s="1"/>
  <c r="D268" i="1"/>
  <c r="CB268" i="1" s="1"/>
  <c r="BV267" i="1"/>
  <c r="BU267" i="1"/>
  <c r="BT267" i="1"/>
  <c r="BS267" i="1"/>
  <c r="BO267" i="1"/>
  <c r="BN267" i="1"/>
  <c r="BM267" i="1"/>
  <c r="BL267" i="1"/>
  <c r="BK267" i="1"/>
  <c r="BJ267" i="1"/>
  <c r="BI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L267" i="1"/>
  <c r="AK267" i="1"/>
  <c r="AG267" i="1"/>
  <c r="AF267" i="1"/>
  <c r="AE267" i="1"/>
  <c r="AD267" i="1"/>
  <c r="Z267" i="1"/>
  <c r="Y267" i="1"/>
  <c r="X267" i="1"/>
  <c r="W267" i="1"/>
  <c r="V267" i="1"/>
  <c r="U267" i="1"/>
  <c r="Q267" i="1"/>
  <c r="P267" i="1"/>
  <c r="O267" i="1"/>
  <c r="N267" i="1"/>
  <c r="M267" i="1"/>
  <c r="L267" i="1"/>
  <c r="H267" i="1"/>
  <c r="G267" i="1"/>
  <c r="F267" i="1"/>
  <c r="E267" i="1"/>
  <c r="CG267" i="1" s="1"/>
  <c r="D267" i="1"/>
  <c r="CH267" i="1" s="1"/>
  <c r="BV266" i="1"/>
  <c r="BU266" i="1"/>
  <c r="BT266" i="1"/>
  <c r="BS266" i="1"/>
  <c r="BO266" i="1"/>
  <c r="BN266" i="1"/>
  <c r="BM266" i="1"/>
  <c r="BL266" i="1"/>
  <c r="BK266" i="1"/>
  <c r="BJ266" i="1"/>
  <c r="BI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L266" i="1"/>
  <c r="AK266" i="1"/>
  <c r="AG266" i="1"/>
  <c r="AF266" i="1"/>
  <c r="AE266" i="1"/>
  <c r="AD266" i="1"/>
  <c r="Z266" i="1"/>
  <c r="Y266" i="1"/>
  <c r="X266" i="1"/>
  <c r="W266" i="1"/>
  <c r="V266" i="1"/>
  <c r="U266" i="1"/>
  <c r="Q266" i="1"/>
  <c r="P266" i="1"/>
  <c r="O266" i="1"/>
  <c r="N266" i="1"/>
  <c r="M266" i="1"/>
  <c r="L266" i="1"/>
  <c r="H266" i="1"/>
  <c r="G266" i="1"/>
  <c r="F266" i="1"/>
  <c r="E266" i="1"/>
  <c r="D266" i="1"/>
  <c r="CB266" i="1" s="1"/>
  <c r="BV265" i="1"/>
  <c r="BU265" i="1"/>
  <c r="BT265" i="1"/>
  <c r="BS265" i="1"/>
  <c r="BO265" i="1"/>
  <c r="BN265" i="1"/>
  <c r="BM265" i="1"/>
  <c r="BL265" i="1"/>
  <c r="BK265" i="1"/>
  <c r="BJ265" i="1"/>
  <c r="BI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L265" i="1"/>
  <c r="AK265" i="1"/>
  <c r="AG265" i="1"/>
  <c r="AF265" i="1"/>
  <c r="AE265" i="1"/>
  <c r="AD265" i="1"/>
  <c r="Z265" i="1"/>
  <c r="Y265" i="1"/>
  <c r="X265" i="1"/>
  <c r="W265" i="1"/>
  <c r="V265" i="1"/>
  <c r="U265" i="1"/>
  <c r="Q265" i="1"/>
  <c r="P265" i="1"/>
  <c r="O265" i="1"/>
  <c r="N265" i="1"/>
  <c r="M265" i="1"/>
  <c r="L265" i="1"/>
  <c r="H265" i="1"/>
  <c r="G265" i="1"/>
  <c r="F265" i="1"/>
  <c r="E265" i="1"/>
  <c r="CD265" i="1" s="1"/>
  <c r="D265" i="1"/>
  <c r="BV264" i="1"/>
  <c r="BU264" i="1"/>
  <c r="BT264" i="1"/>
  <c r="BS264" i="1"/>
  <c r="BO264" i="1"/>
  <c r="BN264" i="1"/>
  <c r="BM264" i="1"/>
  <c r="BL264" i="1"/>
  <c r="BK264" i="1"/>
  <c r="BJ264" i="1"/>
  <c r="BI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L264" i="1"/>
  <c r="AK264" i="1"/>
  <c r="AG264" i="1"/>
  <c r="AF264" i="1"/>
  <c r="AE264" i="1"/>
  <c r="AD264" i="1"/>
  <c r="Z264" i="1"/>
  <c r="Y264" i="1"/>
  <c r="X264" i="1"/>
  <c r="W264" i="1"/>
  <c r="V264" i="1"/>
  <c r="U264" i="1"/>
  <c r="Q264" i="1"/>
  <c r="P264" i="1"/>
  <c r="O264" i="1"/>
  <c r="N264" i="1"/>
  <c r="M264" i="1"/>
  <c r="L264" i="1"/>
  <c r="H264" i="1"/>
  <c r="G264" i="1"/>
  <c r="F264" i="1"/>
  <c r="E264" i="1"/>
  <c r="CD264" i="1" s="1"/>
  <c r="D264" i="1"/>
  <c r="CE264" i="1" s="1"/>
  <c r="BV263" i="1"/>
  <c r="BU263" i="1"/>
  <c r="BT263" i="1"/>
  <c r="BS263" i="1"/>
  <c r="BO263" i="1"/>
  <c r="BN263" i="1"/>
  <c r="BM263" i="1"/>
  <c r="BL263" i="1"/>
  <c r="BK263" i="1"/>
  <c r="BJ263" i="1"/>
  <c r="BI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L263" i="1"/>
  <c r="AK263" i="1"/>
  <c r="AG263" i="1"/>
  <c r="AF263" i="1"/>
  <c r="AE263" i="1"/>
  <c r="AD263" i="1"/>
  <c r="Z263" i="1"/>
  <c r="Y263" i="1"/>
  <c r="X263" i="1"/>
  <c r="W263" i="1"/>
  <c r="V263" i="1"/>
  <c r="U263" i="1"/>
  <c r="Q263" i="1"/>
  <c r="P263" i="1"/>
  <c r="O263" i="1"/>
  <c r="N263" i="1"/>
  <c r="M263" i="1"/>
  <c r="L263" i="1"/>
  <c r="H263" i="1"/>
  <c r="G263" i="1"/>
  <c r="F263" i="1"/>
  <c r="E263" i="1"/>
  <c r="CG263" i="1" s="1"/>
  <c r="D263" i="1"/>
  <c r="CE263" i="1" s="1"/>
  <c r="BZ277" i="1"/>
  <c r="BV262" i="1"/>
  <c r="BU262" i="1"/>
  <c r="BT262" i="1"/>
  <c r="BS262" i="1"/>
  <c r="BO262" i="1"/>
  <c r="BN262" i="1"/>
  <c r="BM262" i="1"/>
  <c r="BL262" i="1"/>
  <c r="BK262" i="1"/>
  <c r="BJ262" i="1"/>
  <c r="BI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L262" i="1"/>
  <c r="AK262" i="1"/>
  <c r="AG262" i="1"/>
  <c r="AF262" i="1"/>
  <c r="AE262" i="1"/>
  <c r="AD262" i="1"/>
  <c r="Z262" i="1"/>
  <c r="Y262" i="1"/>
  <c r="X262" i="1"/>
  <c r="W262" i="1"/>
  <c r="V262" i="1"/>
  <c r="U262" i="1"/>
  <c r="Q262" i="1"/>
  <c r="P262" i="1"/>
  <c r="O262" i="1"/>
  <c r="N262" i="1"/>
  <c r="M262" i="1"/>
  <c r="L262" i="1"/>
  <c r="H262" i="1"/>
  <c r="G262" i="1"/>
  <c r="F262" i="1"/>
  <c r="E262" i="1"/>
  <c r="D262" i="1"/>
  <c r="CH262" i="1" s="1"/>
  <c r="BV258" i="1"/>
  <c r="BU258" i="1"/>
  <c r="BT258" i="1"/>
  <c r="BS258" i="1"/>
  <c r="BO258" i="1"/>
  <c r="BN258" i="1"/>
  <c r="BM258" i="1"/>
  <c r="BL258" i="1"/>
  <c r="BK258" i="1"/>
  <c r="BJ258" i="1"/>
  <c r="BI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L258" i="1"/>
  <c r="AK258" i="1"/>
  <c r="AG258" i="1"/>
  <c r="AF258" i="1"/>
  <c r="AE258" i="1"/>
  <c r="AD258" i="1"/>
  <c r="Z258" i="1"/>
  <c r="Y258" i="1"/>
  <c r="X258" i="1"/>
  <c r="W258" i="1"/>
  <c r="V258" i="1"/>
  <c r="U258" i="1"/>
  <c r="Q258" i="1"/>
  <c r="P258" i="1"/>
  <c r="O258" i="1"/>
  <c r="N258" i="1"/>
  <c r="M258" i="1"/>
  <c r="L258" i="1"/>
  <c r="H258" i="1"/>
  <c r="G258" i="1"/>
  <c r="F258" i="1"/>
  <c r="E258" i="1"/>
  <c r="D258" i="1"/>
  <c r="CE258" i="1" s="1"/>
  <c r="BV257" i="1"/>
  <c r="BU257" i="1"/>
  <c r="BT257" i="1"/>
  <c r="BS257" i="1"/>
  <c r="BO257" i="1"/>
  <c r="BN257" i="1"/>
  <c r="BM257" i="1"/>
  <c r="BL257" i="1"/>
  <c r="BK257" i="1"/>
  <c r="BJ257" i="1"/>
  <c r="BI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L257" i="1"/>
  <c r="AK257" i="1"/>
  <c r="AG257" i="1"/>
  <c r="AF257" i="1"/>
  <c r="AE257" i="1"/>
  <c r="AD257" i="1"/>
  <c r="Z257" i="1"/>
  <c r="Y257" i="1"/>
  <c r="X257" i="1"/>
  <c r="W257" i="1"/>
  <c r="V257" i="1"/>
  <c r="U257" i="1"/>
  <c r="Q257" i="1"/>
  <c r="P257" i="1"/>
  <c r="O257" i="1"/>
  <c r="N257" i="1"/>
  <c r="M257" i="1"/>
  <c r="L257" i="1"/>
  <c r="H257" i="1"/>
  <c r="G257" i="1"/>
  <c r="F257" i="1"/>
  <c r="E257" i="1"/>
  <c r="CG257" i="1" s="1"/>
  <c r="D257" i="1"/>
  <c r="CH257" i="1" s="1"/>
  <c r="BZ259" i="1"/>
  <c r="BV256" i="1"/>
  <c r="BU256" i="1"/>
  <c r="BT256" i="1"/>
  <c r="BS256" i="1"/>
  <c r="BO256" i="1"/>
  <c r="BN256" i="1"/>
  <c r="BM256" i="1"/>
  <c r="BL256" i="1"/>
  <c r="BK256" i="1"/>
  <c r="BJ256" i="1"/>
  <c r="BI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L256" i="1"/>
  <c r="AK256" i="1"/>
  <c r="AG256" i="1"/>
  <c r="AF256" i="1"/>
  <c r="AE256" i="1"/>
  <c r="AD256" i="1"/>
  <c r="Z256" i="1"/>
  <c r="Y256" i="1"/>
  <c r="X256" i="1"/>
  <c r="W256" i="1"/>
  <c r="V256" i="1"/>
  <c r="U256" i="1"/>
  <c r="Q256" i="1"/>
  <c r="P256" i="1"/>
  <c r="O256" i="1"/>
  <c r="N256" i="1"/>
  <c r="M256" i="1"/>
  <c r="L256" i="1"/>
  <c r="H256" i="1"/>
  <c r="G256" i="1"/>
  <c r="F256" i="1"/>
  <c r="E256" i="1"/>
  <c r="D256" i="1"/>
  <c r="CH256" i="1" s="1"/>
  <c r="BV252" i="1"/>
  <c r="BU252" i="1"/>
  <c r="BT252" i="1"/>
  <c r="BS252" i="1"/>
  <c r="BO252" i="1"/>
  <c r="BN252" i="1"/>
  <c r="BM252" i="1"/>
  <c r="BL252" i="1"/>
  <c r="BK252" i="1"/>
  <c r="BJ252" i="1"/>
  <c r="BI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L252" i="1"/>
  <c r="AK252" i="1"/>
  <c r="AG252" i="1"/>
  <c r="AF252" i="1"/>
  <c r="AE252" i="1"/>
  <c r="AD252" i="1"/>
  <c r="Z252" i="1"/>
  <c r="Y252" i="1"/>
  <c r="X252" i="1"/>
  <c r="W252" i="1"/>
  <c r="V252" i="1"/>
  <c r="U252" i="1"/>
  <c r="Q252" i="1"/>
  <c r="P252" i="1"/>
  <c r="O252" i="1"/>
  <c r="N252" i="1"/>
  <c r="M252" i="1"/>
  <c r="L252" i="1"/>
  <c r="H252" i="1"/>
  <c r="G252" i="1"/>
  <c r="F252" i="1"/>
  <c r="E252" i="1"/>
  <c r="CA252" i="1" s="1"/>
  <c r="D252" i="1"/>
  <c r="T252" i="1" s="1"/>
  <c r="BV251" i="1"/>
  <c r="BU251" i="1"/>
  <c r="BT251" i="1"/>
  <c r="BS251" i="1"/>
  <c r="BO251" i="1"/>
  <c r="BN251" i="1"/>
  <c r="BM251" i="1"/>
  <c r="BL251" i="1"/>
  <c r="BK251" i="1"/>
  <c r="BJ251" i="1"/>
  <c r="BI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L251" i="1"/>
  <c r="AK251" i="1"/>
  <c r="AG251" i="1"/>
  <c r="AF251" i="1"/>
  <c r="AE251" i="1"/>
  <c r="AD251" i="1"/>
  <c r="Z251" i="1"/>
  <c r="Y251" i="1"/>
  <c r="X251" i="1"/>
  <c r="W251" i="1"/>
  <c r="V251" i="1"/>
  <c r="U251" i="1"/>
  <c r="Q251" i="1"/>
  <c r="P251" i="1"/>
  <c r="O251" i="1"/>
  <c r="N251" i="1"/>
  <c r="M251" i="1"/>
  <c r="L251" i="1"/>
  <c r="H251" i="1"/>
  <c r="G251" i="1"/>
  <c r="F251" i="1"/>
  <c r="E251" i="1"/>
  <c r="CA251" i="1" s="1"/>
  <c r="D251" i="1"/>
  <c r="CH251" i="1" s="1"/>
  <c r="BV250" i="1"/>
  <c r="BU250" i="1"/>
  <c r="BT250" i="1"/>
  <c r="BS250" i="1"/>
  <c r="BO250" i="1"/>
  <c r="BN250" i="1"/>
  <c r="BM250" i="1"/>
  <c r="BL250" i="1"/>
  <c r="BK250" i="1"/>
  <c r="BJ250" i="1"/>
  <c r="BI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L250" i="1"/>
  <c r="AK250" i="1"/>
  <c r="AG250" i="1"/>
  <c r="AF250" i="1"/>
  <c r="AE250" i="1"/>
  <c r="AD250" i="1"/>
  <c r="Z250" i="1"/>
  <c r="Y250" i="1"/>
  <c r="X250" i="1"/>
  <c r="W250" i="1"/>
  <c r="V250" i="1"/>
  <c r="U250" i="1"/>
  <c r="Q250" i="1"/>
  <c r="P250" i="1"/>
  <c r="O250" i="1"/>
  <c r="N250" i="1"/>
  <c r="M250" i="1"/>
  <c r="L250" i="1"/>
  <c r="H250" i="1"/>
  <c r="G250" i="1"/>
  <c r="F250" i="1"/>
  <c r="E250" i="1"/>
  <c r="D250" i="1"/>
  <c r="CH250" i="1" s="1"/>
  <c r="BV249" i="1"/>
  <c r="BU249" i="1"/>
  <c r="BT249" i="1"/>
  <c r="BS249" i="1"/>
  <c r="BO249" i="1"/>
  <c r="BN249" i="1"/>
  <c r="BM249" i="1"/>
  <c r="BL249" i="1"/>
  <c r="BK249" i="1"/>
  <c r="BJ249" i="1"/>
  <c r="BI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L249" i="1"/>
  <c r="AK249" i="1"/>
  <c r="AG249" i="1"/>
  <c r="AF249" i="1"/>
  <c r="AE249" i="1"/>
  <c r="AD249" i="1"/>
  <c r="Z249" i="1"/>
  <c r="Y249" i="1"/>
  <c r="X249" i="1"/>
  <c r="W249" i="1"/>
  <c r="V249" i="1"/>
  <c r="U249" i="1"/>
  <c r="Q249" i="1"/>
  <c r="P249" i="1"/>
  <c r="O249" i="1"/>
  <c r="N249" i="1"/>
  <c r="M249" i="1"/>
  <c r="L249" i="1"/>
  <c r="H249" i="1"/>
  <c r="G249" i="1"/>
  <c r="F249" i="1"/>
  <c r="E249" i="1"/>
  <c r="CG249" i="1" s="1"/>
  <c r="D249" i="1"/>
  <c r="CH249" i="1" s="1"/>
  <c r="BV248" i="1"/>
  <c r="BU248" i="1"/>
  <c r="BT248" i="1"/>
  <c r="BS248" i="1"/>
  <c r="BO248" i="1"/>
  <c r="BN248" i="1"/>
  <c r="BM248" i="1"/>
  <c r="BL248" i="1"/>
  <c r="BK248" i="1"/>
  <c r="BJ248" i="1"/>
  <c r="BI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L248" i="1"/>
  <c r="AK248" i="1"/>
  <c r="AG248" i="1"/>
  <c r="AF248" i="1"/>
  <c r="AE248" i="1"/>
  <c r="AD248" i="1"/>
  <c r="Z248" i="1"/>
  <c r="Y248" i="1"/>
  <c r="X248" i="1"/>
  <c r="W248" i="1"/>
  <c r="V248" i="1"/>
  <c r="U248" i="1"/>
  <c r="Q248" i="1"/>
  <c r="P248" i="1"/>
  <c r="O248" i="1"/>
  <c r="N248" i="1"/>
  <c r="M248" i="1"/>
  <c r="L248" i="1"/>
  <c r="H248" i="1"/>
  <c r="G248" i="1"/>
  <c r="F248" i="1"/>
  <c r="E248" i="1"/>
  <c r="D248" i="1"/>
  <c r="CB248" i="1" s="1"/>
  <c r="BV247" i="1"/>
  <c r="BU247" i="1"/>
  <c r="BT247" i="1"/>
  <c r="BS247" i="1"/>
  <c r="BO247" i="1"/>
  <c r="BN247" i="1"/>
  <c r="BM247" i="1"/>
  <c r="BL247" i="1"/>
  <c r="BK247" i="1"/>
  <c r="BJ247" i="1"/>
  <c r="BI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L247" i="1"/>
  <c r="AK247" i="1"/>
  <c r="AG247" i="1"/>
  <c r="AF247" i="1"/>
  <c r="AE247" i="1"/>
  <c r="AD247" i="1"/>
  <c r="Z247" i="1"/>
  <c r="Y247" i="1"/>
  <c r="X247" i="1"/>
  <c r="W247" i="1"/>
  <c r="V247" i="1"/>
  <c r="U247" i="1"/>
  <c r="Q247" i="1"/>
  <c r="P247" i="1"/>
  <c r="O247" i="1"/>
  <c r="N247" i="1"/>
  <c r="M247" i="1"/>
  <c r="L247" i="1"/>
  <c r="H247" i="1"/>
  <c r="G247" i="1"/>
  <c r="F247" i="1"/>
  <c r="E247" i="1"/>
  <c r="CD247" i="1" s="1"/>
  <c r="D247" i="1"/>
  <c r="CB247" i="1" s="1"/>
  <c r="BV243" i="1"/>
  <c r="BU243" i="1"/>
  <c r="BT243" i="1"/>
  <c r="BS243" i="1"/>
  <c r="BO243" i="1"/>
  <c r="BN243" i="1"/>
  <c r="BM243" i="1"/>
  <c r="BL243" i="1"/>
  <c r="BK243" i="1"/>
  <c r="BJ243" i="1"/>
  <c r="BI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L243" i="1"/>
  <c r="AK243" i="1"/>
  <c r="AG243" i="1"/>
  <c r="AF243" i="1"/>
  <c r="AE243" i="1"/>
  <c r="AD243" i="1"/>
  <c r="Z243" i="1"/>
  <c r="Y243" i="1"/>
  <c r="X243" i="1"/>
  <c r="W243" i="1"/>
  <c r="V243" i="1"/>
  <c r="U243" i="1"/>
  <c r="Q243" i="1"/>
  <c r="P243" i="1"/>
  <c r="O243" i="1"/>
  <c r="N243" i="1"/>
  <c r="M243" i="1"/>
  <c r="L243" i="1"/>
  <c r="H243" i="1"/>
  <c r="G243" i="1"/>
  <c r="F243" i="1"/>
  <c r="E243" i="1"/>
  <c r="D243" i="1"/>
  <c r="BV242" i="1"/>
  <c r="BU242" i="1"/>
  <c r="BT242" i="1"/>
  <c r="BS242" i="1"/>
  <c r="BO242" i="1"/>
  <c r="BN242" i="1"/>
  <c r="BM242" i="1"/>
  <c r="BL242" i="1"/>
  <c r="BK242" i="1"/>
  <c r="BJ242" i="1"/>
  <c r="BI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L242" i="1"/>
  <c r="AK242" i="1"/>
  <c r="AG242" i="1"/>
  <c r="AF242" i="1"/>
  <c r="AE242" i="1"/>
  <c r="AD242" i="1"/>
  <c r="Z242" i="1"/>
  <c r="Y242" i="1"/>
  <c r="X242" i="1"/>
  <c r="W242" i="1"/>
  <c r="V242" i="1"/>
  <c r="U242" i="1"/>
  <c r="Q242" i="1"/>
  <c r="P242" i="1"/>
  <c r="O242" i="1"/>
  <c r="N242" i="1"/>
  <c r="M242" i="1"/>
  <c r="L242" i="1"/>
  <c r="H242" i="1"/>
  <c r="G242" i="1"/>
  <c r="F242" i="1"/>
  <c r="E242" i="1"/>
  <c r="CD242" i="1" s="1"/>
  <c r="D242" i="1"/>
  <c r="CE242" i="1" s="1"/>
  <c r="BV241" i="1"/>
  <c r="BU241" i="1"/>
  <c r="BT241" i="1"/>
  <c r="BS241" i="1"/>
  <c r="BO241" i="1"/>
  <c r="BN241" i="1"/>
  <c r="BM241" i="1"/>
  <c r="BL241" i="1"/>
  <c r="BK241" i="1"/>
  <c r="BJ241" i="1"/>
  <c r="BI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L241" i="1"/>
  <c r="AK241" i="1"/>
  <c r="AG241" i="1"/>
  <c r="AF241" i="1"/>
  <c r="AE241" i="1"/>
  <c r="AD241" i="1"/>
  <c r="Z241" i="1"/>
  <c r="Y241" i="1"/>
  <c r="X241" i="1"/>
  <c r="W241" i="1"/>
  <c r="V241" i="1"/>
  <c r="U241" i="1"/>
  <c r="Q241" i="1"/>
  <c r="P241" i="1"/>
  <c r="O241" i="1"/>
  <c r="N241" i="1"/>
  <c r="M241" i="1"/>
  <c r="L241" i="1"/>
  <c r="H241" i="1"/>
  <c r="G241" i="1"/>
  <c r="F241" i="1"/>
  <c r="E241" i="1"/>
  <c r="D241" i="1"/>
  <c r="BV240" i="1"/>
  <c r="BU240" i="1"/>
  <c r="BT240" i="1"/>
  <c r="BS240" i="1"/>
  <c r="BO240" i="1"/>
  <c r="BN240" i="1"/>
  <c r="BM240" i="1"/>
  <c r="BL240" i="1"/>
  <c r="BK240" i="1"/>
  <c r="BJ240" i="1"/>
  <c r="BI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L240" i="1"/>
  <c r="AK240" i="1"/>
  <c r="AG240" i="1"/>
  <c r="AF240" i="1"/>
  <c r="AE240" i="1"/>
  <c r="AD240" i="1"/>
  <c r="Z240" i="1"/>
  <c r="Y240" i="1"/>
  <c r="X240" i="1"/>
  <c r="W240" i="1"/>
  <c r="V240" i="1"/>
  <c r="U240" i="1"/>
  <c r="Q240" i="1"/>
  <c r="P240" i="1"/>
  <c r="O240" i="1"/>
  <c r="N240" i="1"/>
  <c r="M240" i="1"/>
  <c r="L240" i="1"/>
  <c r="H240" i="1"/>
  <c r="G240" i="1"/>
  <c r="F240" i="1"/>
  <c r="E240" i="1"/>
  <c r="S240" i="1" s="1"/>
  <c r="D240" i="1"/>
  <c r="T240" i="1" s="1"/>
  <c r="BV239" i="1"/>
  <c r="BU239" i="1"/>
  <c r="BT239" i="1"/>
  <c r="BS239" i="1"/>
  <c r="BO239" i="1"/>
  <c r="BN239" i="1"/>
  <c r="BM239" i="1"/>
  <c r="BL239" i="1"/>
  <c r="BK239" i="1"/>
  <c r="BJ239" i="1"/>
  <c r="BI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L239" i="1"/>
  <c r="AK239" i="1"/>
  <c r="AG239" i="1"/>
  <c r="AF239" i="1"/>
  <c r="AE239" i="1"/>
  <c r="AD239" i="1"/>
  <c r="Z239" i="1"/>
  <c r="Y239" i="1"/>
  <c r="X239" i="1"/>
  <c r="W239" i="1"/>
  <c r="V239" i="1"/>
  <c r="U239" i="1"/>
  <c r="Q239" i="1"/>
  <c r="P239" i="1"/>
  <c r="O239" i="1"/>
  <c r="N239" i="1"/>
  <c r="M239" i="1"/>
  <c r="L239" i="1"/>
  <c r="H239" i="1"/>
  <c r="G239" i="1"/>
  <c r="F239" i="1"/>
  <c r="E239" i="1"/>
  <c r="CD239" i="1" s="1"/>
  <c r="D239" i="1"/>
  <c r="CE239" i="1" s="1"/>
  <c r="BV238" i="1"/>
  <c r="BU238" i="1"/>
  <c r="BT238" i="1"/>
  <c r="BS238" i="1"/>
  <c r="BO238" i="1"/>
  <c r="BN238" i="1"/>
  <c r="BM238" i="1"/>
  <c r="BL238" i="1"/>
  <c r="BK238" i="1"/>
  <c r="BJ238" i="1"/>
  <c r="BI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L238" i="1"/>
  <c r="AK238" i="1"/>
  <c r="AG238" i="1"/>
  <c r="AF238" i="1"/>
  <c r="AE238" i="1"/>
  <c r="AD238" i="1"/>
  <c r="Z238" i="1"/>
  <c r="Y238" i="1"/>
  <c r="X238" i="1"/>
  <c r="W238" i="1"/>
  <c r="V238" i="1"/>
  <c r="U238" i="1"/>
  <c r="Q238" i="1"/>
  <c r="P238" i="1"/>
  <c r="O238" i="1"/>
  <c r="N238" i="1"/>
  <c r="M238" i="1"/>
  <c r="L238" i="1"/>
  <c r="H238" i="1"/>
  <c r="G238" i="1"/>
  <c r="F238" i="1"/>
  <c r="E238" i="1"/>
  <c r="D238" i="1"/>
  <c r="CH238" i="1" s="1"/>
  <c r="BV237" i="1"/>
  <c r="BU237" i="1"/>
  <c r="BT237" i="1"/>
  <c r="BS237" i="1"/>
  <c r="BO237" i="1"/>
  <c r="BN237" i="1"/>
  <c r="BM237" i="1"/>
  <c r="BL237" i="1"/>
  <c r="BK237" i="1"/>
  <c r="BJ237" i="1"/>
  <c r="BI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L237" i="1"/>
  <c r="AK237" i="1"/>
  <c r="AG237" i="1"/>
  <c r="AF237" i="1"/>
  <c r="AE237" i="1"/>
  <c r="AD237" i="1"/>
  <c r="Z237" i="1"/>
  <c r="Y237" i="1"/>
  <c r="X237" i="1"/>
  <c r="W237" i="1"/>
  <c r="V237" i="1"/>
  <c r="U237" i="1"/>
  <c r="Q237" i="1"/>
  <c r="P237" i="1"/>
  <c r="O237" i="1"/>
  <c r="N237" i="1"/>
  <c r="M237" i="1"/>
  <c r="L237" i="1"/>
  <c r="H237" i="1"/>
  <c r="G237" i="1"/>
  <c r="F237" i="1"/>
  <c r="E237" i="1"/>
  <c r="CD237" i="1" s="1"/>
  <c r="D237" i="1"/>
  <c r="CB237" i="1" s="1"/>
  <c r="BV236" i="1"/>
  <c r="BU236" i="1"/>
  <c r="BT236" i="1"/>
  <c r="BS236" i="1"/>
  <c r="BO236" i="1"/>
  <c r="BN236" i="1"/>
  <c r="BM236" i="1"/>
  <c r="BL236" i="1"/>
  <c r="BK236" i="1"/>
  <c r="BJ236" i="1"/>
  <c r="BI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L236" i="1"/>
  <c r="AK236" i="1"/>
  <c r="AG236" i="1"/>
  <c r="AF236" i="1"/>
  <c r="AE236" i="1"/>
  <c r="AD236" i="1"/>
  <c r="Z236" i="1"/>
  <c r="Y236" i="1"/>
  <c r="X236" i="1"/>
  <c r="W236" i="1"/>
  <c r="V236" i="1"/>
  <c r="U236" i="1"/>
  <c r="Q236" i="1"/>
  <c r="P236" i="1"/>
  <c r="O236" i="1"/>
  <c r="N236" i="1"/>
  <c r="M236" i="1"/>
  <c r="L236" i="1"/>
  <c r="H236" i="1"/>
  <c r="G236" i="1"/>
  <c r="F236" i="1"/>
  <c r="E236" i="1"/>
  <c r="CA236" i="1" s="1"/>
  <c r="D236" i="1"/>
  <c r="CB236" i="1" s="1"/>
  <c r="BV232" i="1"/>
  <c r="BU232" i="1"/>
  <c r="BT232" i="1"/>
  <c r="BS232" i="1"/>
  <c r="BO232" i="1"/>
  <c r="BN232" i="1"/>
  <c r="BM232" i="1"/>
  <c r="BL232" i="1"/>
  <c r="BK232" i="1"/>
  <c r="BJ232" i="1"/>
  <c r="BI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L232" i="1"/>
  <c r="AK232" i="1"/>
  <c r="AG232" i="1"/>
  <c r="AF232" i="1"/>
  <c r="AE232" i="1"/>
  <c r="AD232" i="1"/>
  <c r="Z232" i="1"/>
  <c r="Y232" i="1"/>
  <c r="X232" i="1"/>
  <c r="W232" i="1"/>
  <c r="V232" i="1"/>
  <c r="U232" i="1"/>
  <c r="Q232" i="1"/>
  <c r="P232" i="1"/>
  <c r="O232" i="1"/>
  <c r="N232" i="1"/>
  <c r="M232" i="1"/>
  <c r="L232" i="1"/>
  <c r="H232" i="1"/>
  <c r="G232" i="1"/>
  <c r="F232" i="1"/>
  <c r="E232" i="1"/>
  <c r="CG232" i="1" s="1"/>
  <c r="D232" i="1"/>
  <c r="CB232" i="1" s="1"/>
  <c r="BV231" i="1"/>
  <c r="BU231" i="1"/>
  <c r="BT231" i="1"/>
  <c r="BS231" i="1"/>
  <c r="BO231" i="1"/>
  <c r="BN231" i="1"/>
  <c r="BM231" i="1"/>
  <c r="BL231" i="1"/>
  <c r="BK231" i="1"/>
  <c r="BJ231" i="1"/>
  <c r="BI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L231" i="1"/>
  <c r="AK231" i="1"/>
  <c r="AG231" i="1"/>
  <c r="AF231" i="1"/>
  <c r="AE231" i="1"/>
  <c r="AD231" i="1"/>
  <c r="Z231" i="1"/>
  <c r="Y231" i="1"/>
  <c r="X231" i="1"/>
  <c r="W231" i="1"/>
  <c r="V231" i="1"/>
  <c r="U231" i="1"/>
  <c r="Q231" i="1"/>
  <c r="P231" i="1"/>
  <c r="O231" i="1"/>
  <c r="N231" i="1"/>
  <c r="M231" i="1"/>
  <c r="L231" i="1"/>
  <c r="H231" i="1"/>
  <c r="G231" i="1"/>
  <c r="F231" i="1"/>
  <c r="E231" i="1"/>
  <c r="CD231" i="1" s="1"/>
  <c r="D231" i="1"/>
  <c r="CE231" i="1" s="1"/>
  <c r="BV230" i="1"/>
  <c r="BU230" i="1"/>
  <c r="BT230" i="1"/>
  <c r="BS230" i="1"/>
  <c r="BO230" i="1"/>
  <c r="BN230" i="1"/>
  <c r="BM230" i="1"/>
  <c r="BL230" i="1"/>
  <c r="BK230" i="1"/>
  <c r="BJ230" i="1"/>
  <c r="BI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L230" i="1"/>
  <c r="AK230" i="1"/>
  <c r="AG230" i="1"/>
  <c r="AF230" i="1"/>
  <c r="AE230" i="1"/>
  <c r="AD230" i="1"/>
  <c r="Z230" i="1"/>
  <c r="Y230" i="1"/>
  <c r="X230" i="1"/>
  <c r="W230" i="1"/>
  <c r="V230" i="1"/>
  <c r="U230" i="1"/>
  <c r="Q230" i="1"/>
  <c r="P230" i="1"/>
  <c r="O230" i="1"/>
  <c r="N230" i="1"/>
  <c r="M230" i="1"/>
  <c r="L230" i="1"/>
  <c r="H230" i="1"/>
  <c r="G230" i="1"/>
  <c r="F230" i="1"/>
  <c r="E230" i="1"/>
  <c r="CA230" i="1" s="1"/>
  <c r="D230" i="1"/>
  <c r="CH230" i="1" s="1"/>
  <c r="BV229" i="1"/>
  <c r="BU229" i="1"/>
  <c r="BT229" i="1"/>
  <c r="BS229" i="1"/>
  <c r="BO229" i="1"/>
  <c r="BN229" i="1"/>
  <c r="BM229" i="1"/>
  <c r="BL229" i="1"/>
  <c r="BK229" i="1"/>
  <c r="BJ229" i="1"/>
  <c r="BI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L229" i="1"/>
  <c r="AK229" i="1"/>
  <c r="AG229" i="1"/>
  <c r="AF229" i="1"/>
  <c r="AE229" i="1"/>
  <c r="AD229" i="1"/>
  <c r="Z229" i="1"/>
  <c r="Y229" i="1"/>
  <c r="X229" i="1"/>
  <c r="W229" i="1"/>
  <c r="V229" i="1"/>
  <c r="U229" i="1"/>
  <c r="Q229" i="1"/>
  <c r="P229" i="1"/>
  <c r="O229" i="1"/>
  <c r="N229" i="1"/>
  <c r="M229" i="1"/>
  <c r="L229" i="1"/>
  <c r="H229" i="1"/>
  <c r="G229" i="1"/>
  <c r="F229" i="1"/>
  <c r="E229" i="1"/>
  <c r="S229" i="1" s="1"/>
  <c r="D229" i="1"/>
  <c r="T229" i="1" s="1"/>
  <c r="BV228" i="1"/>
  <c r="BU228" i="1"/>
  <c r="BT228" i="1"/>
  <c r="BS228" i="1"/>
  <c r="BO228" i="1"/>
  <c r="BN228" i="1"/>
  <c r="BM228" i="1"/>
  <c r="BL228" i="1"/>
  <c r="BK228" i="1"/>
  <c r="BJ228" i="1"/>
  <c r="BI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L228" i="1"/>
  <c r="AK228" i="1"/>
  <c r="AG228" i="1"/>
  <c r="AF228" i="1"/>
  <c r="AE228" i="1"/>
  <c r="AD228" i="1"/>
  <c r="Z228" i="1"/>
  <c r="Y228" i="1"/>
  <c r="X228" i="1"/>
  <c r="W228" i="1"/>
  <c r="V228" i="1"/>
  <c r="U228" i="1"/>
  <c r="Q228" i="1"/>
  <c r="P228" i="1"/>
  <c r="O228" i="1"/>
  <c r="N228" i="1"/>
  <c r="M228" i="1"/>
  <c r="L228" i="1"/>
  <c r="H228" i="1"/>
  <c r="G228" i="1"/>
  <c r="F228" i="1"/>
  <c r="E228" i="1"/>
  <c r="CD228" i="1" s="1"/>
  <c r="D228" i="1"/>
  <c r="CE228" i="1" s="1"/>
  <c r="BV227" i="1"/>
  <c r="BU227" i="1"/>
  <c r="BT227" i="1"/>
  <c r="BS227" i="1"/>
  <c r="BO227" i="1"/>
  <c r="BN227" i="1"/>
  <c r="BM227" i="1"/>
  <c r="BL227" i="1"/>
  <c r="BK227" i="1"/>
  <c r="BJ227" i="1"/>
  <c r="BI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L227" i="1"/>
  <c r="AK227" i="1"/>
  <c r="AG227" i="1"/>
  <c r="AF227" i="1"/>
  <c r="AE227" i="1"/>
  <c r="AD227" i="1"/>
  <c r="Z227" i="1"/>
  <c r="Y227" i="1"/>
  <c r="X227" i="1"/>
  <c r="W227" i="1"/>
  <c r="V227" i="1"/>
  <c r="U227" i="1"/>
  <c r="Q227" i="1"/>
  <c r="P227" i="1"/>
  <c r="O227" i="1"/>
  <c r="N227" i="1"/>
  <c r="M227" i="1"/>
  <c r="L227" i="1"/>
  <c r="H227" i="1"/>
  <c r="G227" i="1"/>
  <c r="F227" i="1"/>
  <c r="E227" i="1"/>
  <c r="CA227" i="1" s="1"/>
  <c r="D227" i="1"/>
  <c r="CH227" i="1" s="1"/>
  <c r="BV226" i="1"/>
  <c r="BU226" i="1"/>
  <c r="BT226" i="1"/>
  <c r="BT233" i="1" s="1"/>
  <c r="BS226" i="1"/>
  <c r="BO226" i="1"/>
  <c r="BN226" i="1"/>
  <c r="BM226" i="1"/>
  <c r="BM233" i="1" s="1"/>
  <c r="BL226" i="1"/>
  <c r="BK226" i="1"/>
  <c r="BJ226" i="1"/>
  <c r="BI226" i="1"/>
  <c r="BI233" i="1" s="1"/>
  <c r="BE226" i="1"/>
  <c r="BD226" i="1"/>
  <c r="BC226" i="1"/>
  <c r="BB226" i="1"/>
  <c r="BB233" i="1" s="1"/>
  <c r="BA226" i="1"/>
  <c r="AZ226" i="1"/>
  <c r="AY226" i="1"/>
  <c r="AX226" i="1"/>
  <c r="AX233" i="1" s="1"/>
  <c r="AW226" i="1"/>
  <c r="AV226" i="1"/>
  <c r="AU226" i="1"/>
  <c r="AT226" i="1"/>
  <c r="AT233" i="1" s="1"/>
  <c r="AS226" i="1"/>
  <c r="AR226" i="1"/>
  <c r="AQ226" i="1"/>
  <c r="AP226" i="1"/>
  <c r="AP233" i="1" s="1"/>
  <c r="AL226" i="1"/>
  <c r="AK226" i="1"/>
  <c r="AG226" i="1"/>
  <c r="AF226" i="1"/>
  <c r="AF233" i="1" s="1"/>
  <c r="AE226" i="1"/>
  <c r="AD226" i="1"/>
  <c r="Z226" i="1"/>
  <c r="Y226" i="1"/>
  <c r="Y233" i="1" s="1"/>
  <c r="X226" i="1"/>
  <c r="W226" i="1"/>
  <c r="V226" i="1"/>
  <c r="U226" i="1"/>
  <c r="Q226" i="1"/>
  <c r="P226" i="1"/>
  <c r="O226" i="1"/>
  <c r="N226" i="1"/>
  <c r="M226" i="1"/>
  <c r="L226" i="1"/>
  <c r="H226" i="1"/>
  <c r="G226" i="1"/>
  <c r="F226" i="1"/>
  <c r="E226" i="1"/>
  <c r="S226" i="1" s="1"/>
  <c r="D226" i="1"/>
  <c r="CE226" i="1" s="1"/>
  <c r="BV222" i="1"/>
  <c r="BU222" i="1"/>
  <c r="BT222" i="1"/>
  <c r="BS222" i="1"/>
  <c r="BO222" i="1"/>
  <c r="BN222" i="1"/>
  <c r="BM222" i="1"/>
  <c r="BL222" i="1"/>
  <c r="BK222" i="1"/>
  <c r="BJ222" i="1"/>
  <c r="BI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L222" i="1"/>
  <c r="AK222" i="1"/>
  <c r="AG222" i="1"/>
  <c r="AF222" i="1"/>
  <c r="AE222" i="1"/>
  <c r="AD222" i="1"/>
  <c r="Z222" i="1"/>
  <c r="Y222" i="1"/>
  <c r="X222" i="1"/>
  <c r="W222" i="1"/>
  <c r="V222" i="1"/>
  <c r="U222" i="1"/>
  <c r="Q222" i="1"/>
  <c r="P222" i="1"/>
  <c r="O222" i="1"/>
  <c r="N222" i="1"/>
  <c r="M222" i="1"/>
  <c r="L222" i="1"/>
  <c r="H222" i="1"/>
  <c r="G222" i="1"/>
  <c r="F222" i="1"/>
  <c r="E222" i="1"/>
  <c r="CA222" i="1" s="1"/>
  <c r="D222" i="1"/>
  <c r="CH222" i="1" s="1"/>
  <c r="BV221" i="1"/>
  <c r="BU221" i="1"/>
  <c r="BT221" i="1"/>
  <c r="BS221" i="1"/>
  <c r="BO221" i="1"/>
  <c r="BN221" i="1"/>
  <c r="BM221" i="1"/>
  <c r="BL221" i="1"/>
  <c r="BK221" i="1"/>
  <c r="BJ221" i="1"/>
  <c r="BI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L221" i="1"/>
  <c r="AK221" i="1"/>
  <c r="AG221" i="1"/>
  <c r="AF221" i="1"/>
  <c r="AE221" i="1"/>
  <c r="AD221" i="1"/>
  <c r="Z221" i="1"/>
  <c r="Y221" i="1"/>
  <c r="X221" i="1"/>
  <c r="W221" i="1"/>
  <c r="V221" i="1"/>
  <c r="U221" i="1"/>
  <c r="Q221" i="1"/>
  <c r="P221" i="1"/>
  <c r="O221" i="1"/>
  <c r="N221" i="1"/>
  <c r="M221" i="1"/>
  <c r="L221" i="1"/>
  <c r="H221" i="1"/>
  <c r="G221" i="1"/>
  <c r="F221" i="1"/>
  <c r="E221" i="1"/>
  <c r="CD221" i="1" s="1"/>
  <c r="D221" i="1"/>
  <c r="BV220" i="1"/>
  <c r="BU220" i="1"/>
  <c r="BT220" i="1"/>
  <c r="BS220" i="1"/>
  <c r="BO220" i="1"/>
  <c r="BN220" i="1"/>
  <c r="BM220" i="1"/>
  <c r="BL220" i="1"/>
  <c r="BK220" i="1"/>
  <c r="BJ220" i="1"/>
  <c r="BI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L220" i="1"/>
  <c r="AK220" i="1"/>
  <c r="AG220" i="1"/>
  <c r="AF220" i="1"/>
  <c r="AE220" i="1"/>
  <c r="AD220" i="1"/>
  <c r="Z220" i="1"/>
  <c r="Y220" i="1"/>
  <c r="X220" i="1"/>
  <c r="W220" i="1"/>
  <c r="V220" i="1"/>
  <c r="U220" i="1"/>
  <c r="Q220" i="1"/>
  <c r="P220" i="1"/>
  <c r="O220" i="1"/>
  <c r="N220" i="1"/>
  <c r="M220" i="1"/>
  <c r="L220" i="1"/>
  <c r="H220" i="1"/>
  <c r="G220" i="1"/>
  <c r="F220" i="1"/>
  <c r="E220" i="1"/>
  <c r="CG220" i="1" s="1"/>
  <c r="D220" i="1"/>
  <c r="CB220" i="1" s="1"/>
  <c r="BV219" i="1"/>
  <c r="BU219" i="1"/>
  <c r="BT219" i="1"/>
  <c r="BS219" i="1"/>
  <c r="BO219" i="1"/>
  <c r="BN219" i="1"/>
  <c r="BM219" i="1"/>
  <c r="BL219" i="1"/>
  <c r="BK219" i="1"/>
  <c r="BJ219" i="1"/>
  <c r="BI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L219" i="1"/>
  <c r="AK219" i="1"/>
  <c r="AG219" i="1"/>
  <c r="AF219" i="1"/>
  <c r="AE219" i="1"/>
  <c r="AD219" i="1"/>
  <c r="Z219" i="1"/>
  <c r="Y219" i="1"/>
  <c r="X219" i="1"/>
  <c r="W219" i="1"/>
  <c r="V219" i="1"/>
  <c r="U219" i="1"/>
  <c r="Q219" i="1"/>
  <c r="P219" i="1"/>
  <c r="O219" i="1"/>
  <c r="N219" i="1"/>
  <c r="M219" i="1"/>
  <c r="L219" i="1"/>
  <c r="H219" i="1"/>
  <c r="G219" i="1"/>
  <c r="F219" i="1"/>
  <c r="E219" i="1"/>
  <c r="CD219" i="1" s="1"/>
  <c r="D219" i="1"/>
  <c r="CE219" i="1" s="1"/>
  <c r="BV218" i="1"/>
  <c r="BU218" i="1"/>
  <c r="BT218" i="1"/>
  <c r="BS218" i="1"/>
  <c r="BO218" i="1"/>
  <c r="BN218" i="1"/>
  <c r="BM218" i="1"/>
  <c r="BL218" i="1"/>
  <c r="BK218" i="1"/>
  <c r="BJ218" i="1"/>
  <c r="BI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L218" i="1"/>
  <c r="AK218" i="1"/>
  <c r="AG218" i="1"/>
  <c r="AF218" i="1"/>
  <c r="AE218" i="1"/>
  <c r="AD218" i="1"/>
  <c r="Z218" i="1"/>
  <c r="Y218" i="1"/>
  <c r="X218" i="1"/>
  <c r="W218" i="1"/>
  <c r="V218" i="1"/>
  <c r="U218" i="1"/>
  <c r="Q218" i="1"/>
  <c r="P218" i="1"/>
  <c r="O218" i="1"/>
  <c r="N218" i="1"/>
  <c r="M218" i="1"/>
  <c r="L218" i="1"/>
  <c r="H218" i="1"/>
  <c r="G218" i="1"/>
  <c r="F218" i="1"/>
  <c r="E218" i="1"/>
  <c r="CA218" i="1" s="1"/>
  <c r="D218" i="1"/>
  <c r="CH218" i="1" s="1"/>
  <c r="BV217" i="1"/>
  <c r="BU217" i="1"/>
  <c r="BT217" i="1"/>
  <c r="BS217" i="1"/>
  <c r="BO217" i="1"/>
  <c r="BN217" i="1"/>
  <c r="BM217" i="1"/>
  <c r="BL217" i="1"/>
  <c r="BK217" i="1"/>
  <c r="BJ217" i="1"/>
  <c r="BI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L217" i="1"/>
  <c r="AK217" i="1"/>
  <c r="AG217" i="1"/>
  <c r="AF217" i="1"/>
  <c r="AE217" i="1"/>
  <c r="AD217" i="1"/>
  <c r="Z217" i="1"/>
  <c r="Y217" i="1"/>
  <c r="X217" i="1"/>
  <c r="W217" i="1"/>
  <c r="V217" i="1"/>
  <c r="U217" i="1"/>
  <c r="Q217" i="1"/>
  <c r="P217" i="1"/>
  <c r="O217" i="1"/>
  <c r="N217" i="1"/>
  <c r="M217" i="1"/>
  <c r="L217" i="1"/>
  <c r="H217" i="1"/>
  <c r="G217" i="1"/>
  <c r="F217" i="1"/>
  <c r="E217" i="1"/>
  <c r="CA217" i="1" s="1"/>
  <c r="D217" i="1"/>
  <c r="BV216" i="1"/>
  <c r="BU216" i="1"/>
  <c r="BT216" i="1"/>
  <c r="BS216" i="1"/>
  <c r="BO216" i="1"/>
  <c r="BN216" i="1"/>
  <c r="BM216" i="1"/>
  <c r="BL216" i="1"/>
  <c r="BK216" i="1"/>
  <c r="BJ216" i="1"/>
  <c r="BI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L216" i="1"/>
  <c r="AK216" i="1"/>
  <c r="AG216" i="1"/>
  <c r="AF216" i="1"/>
  <c r="AE216" i="1"/>
  <c r="AD216" i="1"/>
  <c r="Z216" i="1"/>
  <c r="Y216" i="1"/>
  <c r="X216" i="1"/>
  <c r="W216" i="1"/>
  <c r="V216" i="1"/>
  <c r="U216" i="1"/>
  <c r="Q216" i="1"/>
  <c r="P216" i="1"/>
  <c r="O216" i="1"/>
  <c r="N216" i="1"/>
  <c r="M216" i="1"/>
  <c r="L216" i="1"/>
  <c r="H216" i="1"/>
  <c r="G216" i="1"/>
  <c r="F216" i="1"/>
  <c r="E216" i="1"/>
  <c r="CG216" i="1" s="1"/>
  <c r="D216" i="1"/>
  <c r="CB216" i="1" s="1"/>
  <c r="BZ223" i="1"/>
  <c r="BV215" i="1"/>
  <c r="BU215" i="1"/>
  <c r="BT215" i="1"/>
  <c r="BS215" i="1"/>
  <c r="BO215" i="1"/>
  <c r="BN215" i="1"/>
  <c r="BM215" i="1"/>
  <c r="BL215" i="1"/>
  <c r="BK215" i="1"/>
  <c r="BJ215" i="1"/>
  <c r="BI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L215" i="1"/>
  <c r="AK215" i="1"/>
  <c r="AG215" i="1"/>
  <c r="AF215" i="1"/>
  <c r="AE215" i="1"/>
  <c r="AD215" i="1"/>
  <c r="Z215" i="1"/>
  <c r="Y215" i="1"/>
  <c r="X215" i="1"/>
  <c r="W215" i="1"/>
  <c r="V215" i="1"/>
  <c r="U215" i="1"/>
  <c r="Q215" i="1"/>
  <c r="P215" i="1"/>
  <c r="O215" i="1"/>
  <c r="N215" i="1"/>
  <c r="M215" i="1"/>
  <c r="L215" i="1"/>
  <c r="H215" i="1"/>
  <c r="G215" i="1"/>
  <c r="F215" i="1"/>
  <c r="E215" i="1"/>
  <c r="D215" i="1"/>
  <c r="CH215" i="1" s="1"/>
  <c r="BV211" i="1"/>
  <c r="BU211" i="1"/>
  <c r="BT211" i="1"/>
  <c r="BS211" i="1"/>
  <c r="BO211" i="1"/>
  <c r="BN211" i="1"/>
  <c r="BM211" i="1"/>
  <c r="BL211" i="1"/>
  <c r="BK211" i="1"/>
  <c r="BJ211" i="1"/>
  <c r="BI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L211" i="1"/>
  <c r="AK211" i="1"/>
  <c r="AG211" i="1"/>
  <c r="AF211" i="1"/>
  <c r="AE211" i="1"/>
  <c r="AD211" i="1"/>
  <c r="Z211" i="1"/>
  <c r="Y211" i="1"/>
  <c r="X211" i="1"/>
  <c r="W211" i="1"/>
  <c r="V211" i="1"/>
  <c r="U211" i="1"/>
  <c r="Q211" i="1"/>
  <c r="P211" i="1"/>
  <c r="O211" i="1"/>
  <c r="N211" i="1"/>
  <c r="M211" i="1"/>
  <c r="L211" i="1"/>
  <c r="H211" i="1"/>
  <c r="G211" i="1"/>
  <c r="F211" i="1"/>
  <c r="E211" i="1"/>
  <c r="CA211" i="1" s="1"/>
  <c r="D211" i="1"/>
  <c r="CB211" i="1" s="1"/>
  <c r="BV210" i="1"/>
  <c r="BU210" i="1"/>
  <c r="BT210" i="1"/>
  <c r="BS210" i="1"/>
  <c r="BO210" i="1"/>
  <c r="BN210" i="1"/>
  <c r="BM210" i="1"/>
  <c r="BL210" i="1"/>
  <c r="BK210" i="1"/>
  <c r="BJ210" i="1"/>
  <c r="BI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L210" i="1"/>
  <c r="AK210" i="1"/>
  <c r="AG210" i="1"/>
  <c r="AF210" i="1"/>
  <c r="AE210" i="1"/>
  <c r="AD210" i="1"/>
  <c r="Z210" i="1"/>
  <c r="Y210" i="1"/>
  <c r="X210" i="1"/>
  <c r="W210" i="1"/>
  <c r="V210" i="1"/>
  <c r="U210" i="1"/>
  <c r="Q210" i="1"/>
  <c r="P210" i="1"/>
  <c r="O210" i="1"/>
  <c r="N210" i="1"/>
  <c r="M210" i="1"/>
  <c r="L210" i="1"/>
  <c r="H210" i="1"/>
  <c r="G210" i="1"/>
  <c r="F210" i="1"/>
  <c r="E210" i="1"/>
  <c r="CA210" i="1" s="1"/>
  <c r="D210" i="1"/>
  <c r="CB210" i="1" s="1"/>
  <c r="BV209" i="1"/>
  <c r="BU209" i="1"/>
  <c r="BT209" i="1"/>
  <c r="BS209" i="1"/>
  <c r="BO209" i="1"/>
  <c r="BN209" i="1"/>
  <c r="BM209" i="1"/>
  <c r="BL209" i="1"/>
  <c r="BK209" i="1"/>
  <c r="BJ209" i="1"/>
  <c r="BI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L209" i="1"/>
  <c r="AK209" i="1"/>
  <c r="AG209" i="1"/>
  <c r="AF209" i="1"/>
  <c r="AE209" i="1"/>
  <c r="AD209" i="1"/>
  <c r="Z209" i="1"/>
  <c r="Y209" i="1"/>
  <c r="X209" i="1"/>
  <c r="W209" i="1"/>
  <c r="V209" i="1"/>
  <c r="U209" i="1"/>
  <c r="Q209" i="1"/>
  <c r="P209" i="1"/>
  <c r="O209" i="1"/>
  <c r="N209" i="1"/>
  <c r="M209" i="1"/>
  <c r="L209" i="1"/>
  <c r="H209" i="1"/>
  <c r="G209" i="1"/>
  <c r="F209" i="1"/>
  <c r="E209" i="1"/>
  <c r="CD209" i="1" s="1"/>
  <c r="D209" i="1"/>
  <c r="CE209" i="1" s="1"/>
  <c r="BV208" i="1"/>
  <c r="BU208" i="1"/>
  <c r="BT208" i="1"/>
  <c r="BS208" i="1"/>
  <c r="BO208" i="1"/>
  <c r="BN208" i="1"/>
  <c r="BM208" i="1"/>
  <c r="BL208" i="1"/>
  <c r="BK208" i="1"/>
  <c r="BJ208" i="1"/>
  <c r="BI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L208" i="1"/>
  <c r="AK208" i="1"/>
  <c r="AG208" i="1"/>
  <c r="AF208" i="1"/>
  <c r="AE208" i="1"/>
  <c r="AD208" i="1"/>
  <c r="Z208" i="1"/>
  <c r="Y208" i="1"/>
  <c r="X208" i="1"/>
  <c r="W208" i="1"/>
  <c r="V208" i="1"/>
  <c r="U208" i="1"/>
  <c r="Q208" i="1"/>
  <c r="P208" i="1"/>
  <c r="O208" i="1"/>
  <c r="N208" i="1"/>
  <c r="M208" i="1"/>
  <c r="L208" i="1"/>
  <c r="H208" i="1"/>
  <c r="G208" i="1"/>
  <c r="F208" i="1"/>
  <c r="E208" i="1"/>
  <c r="D208" i="1"/>
  <c r="CH208" i="1" s="1"/>
  <c r="BV207" i="1"/>
  <c r="BU207" i="1"/>
  <c r="BT207" i="1"/>
  <c r="BS207" i="1"/>
  <c r="BO207" i="1"/>
  <c r="BN207" i="1"/>
  <c r="BM207" i="1"/>
  <c r="BL207" i="1"/>
  <c r="BK207" i="1"/>
  <c r="BJ207" i="1"/>
  <c r="BI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L207" i="1"/>
  <c r="AK207" i="1"/>
  <c r="AG207" i="1"/>
  <c r="AF207" i="1"/>
  <c r="AE207" i="1"/>
  <c r="AD207" i="1"/>
  <c r="Z207" i="1"/>
  <c r="Y207" i="1"/>
  <c r="X207" i="1"/>
  <c r="W207" i="1"/>
  <c r="V207" i="1"/>
  <c r="U207" i="1"/>
  <c r="Q207" i="1"/>
  <c r="P207" i="1"/>
  <c r="O207" i="1"/>
  <c r="N207" i="1"/>
  <c r="M207" i="1"/>
  <c r="L207" i="1"/>
  <c r="H207" i="1"/>
  <c r="G207" i="1"/>
  <c r="F207" i="1"/>
  <c r="E207" i="1"/>
  <c r="CA207" i="1" s="1"/>
  <c r="D207" i="1"/>
  <c r="BV206" i="1"/>
  <c r="BU206" i="1"/>
  <c r="BT206" i="1"/>
  <c r="BS206" i="1"/>
  <c r="BO206" i="1"/>
  <c r="BN206" i="1"/>
  <c r="BM206" i="1"/>
  <c r="BL206" i="1"/>
  <c r="BK206" i="1"/>
  <c r="BJ206" i="1"/>
  <c r="BI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L206" i="1"/>
  <c r="AK206" i="1"/>
  <c r="AG206" i="1"/>
  <c r="AF206" i="1"/>
  <c r="AE206" i="1"/>
  <c r="AD206" i="1"/>
  <c r="Z206" i="1"/>
  <c r="Y206" i="1"/>
  <c r="X206" i="1"/>
  <c r="W206" i="1"/>
  <c r="V206" i="1"/>
  <c r="U206" i="1"/>
  <c r="Q206" i="1"/>
  <c r="P206" i="1"/>
  <c r="O206" i="1"/>
  <c r="N206" i="1"/>
  <c r="M206" i="1"/>
  <c r="L206" i="1"/>
  <c r="H206" i="1"/>
  <c r="G206" i="1"/>
  <c r="F206" i="1"/>
  <c r="E206" i="1"/>
  <c r="S206" i="1" s="1"/>
  <c r="D206" i="1"/>
  <c r="CH206" i="1" s="1"/>
  <c r="BV205" i="1"/>
  <c r="BU205" i="1"/>
  <c r="BT205" i="1"/>
  <c r="BS205" i="1"/>
  <c r="BO205" i="1"/>
  <c r="BN205" i="1"/>
  <c r="BM205" i="1"/>
  <c r="BL205" i="1"/>
  <c r="BK205" i="1"/>
  <c r="BJ205" i="1"/>
  <c r="BI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L205" i="1"/>
  <c r="AK205" i="1"/>
  <c r="AG205" i="1"/>
  <c r="AF205" i="1"/>
  <c r="AE205" i="1"/>
  <c r="AD205" i="1"/>
  <c r="Z205" i="1"/>
  <c r="Y205" i="1"/>
  <c r="X205" i="1"/>
  <c r="W205" i="1"/>
  <c r="V205" i="1"/>
  <c r="U205" i="1"/>
  <c r="Q205" i="1"/>
  <c r="P205" i="1"/>
  <c r="O205" i="1"/>
  <c r="N205" i="1"/>
  <c r="M205" i="1"/>
  <c r="L205" i="1"/>
  <c r="H205" i="1"/>
  <c r="G205" i="1"/>
  <c r="F205" i="1"/>
  <c r="E205" i="1"/>
  <c r="CA205" i="1" s="1"/>
  <c r="D205" i="1"/>
  <c r="CH205" i="1" s="1"/>
  <c r="BV204" i="1"/>
  <c r="BU204" i="1"/>
  <c r="BT204" i="1"/>
  <c r="BS204" i="1"/>
  <c r="BO204" i="1"/>
  <c r="BN204" i="1"/>
  <c r="BM204" i="1"/>
  <c r="BL204" i="1"/>
  <c r="BK204" i="1"/>
  <c r="BJ204" i="1"/>
  <c r="BI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L204" i="1"/>
  <c r="AK204" i="1"/>
  <c r="AG204" i="1"/>
  <c r="AF204" i="1"/>
  <c r="AE204" i="1"/>
  <c r="AD204" i="1"/>
  <c r="Z204" i="1"/>
  <c r="Y204" i="1"/>
  <c r="X204" i="1"/>
  <c r="W204" i="1"/>
  <c r="V204" i="1"/>
  <c r="U204" i="1"/>
  <c r="Q204" i="1"/>
  <c r="P204" i="1"/>
  <c r="O204" i="1"/>
  <c r="N204" i="1"/>
  <c r="M204" i="1"/>
  <c r="L204" i="1"/>
  <c r="H204" i="1"/>
  <c r="G204" i="1"/>
  <c r="F204" i="1"/>
  <c r="E204" i="1"/>
  <c r="CD204" i="1" s="1"/>
  <c r="D204" i="1"/>
  <c r="CE204" i="1" s="1"/>
  <c r="BV203" i="1"/>
  <c r="BU203" i="1"/>
  <c r="BT203" i="1"/>
  <c r="BS203" i="1"/>
  <c r="BO203" i="1"/>
  <c r="BN203" i="1"/>
  <c r="BM203" i="1"/>
  <c r="BL203" i="1"/>
  <c r="BK203" i="1"/>
  <c r="BJ203" i="1"/>
  <c r="BI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L203" i="1"/>
  <c r="AK203" i="1"/>
  <c r="AG203" i="1"/>
  <c r="AF203" i="1"/>
  <c r="AE203" i="1"/>
  <c r="AD203" i="1"/>
  <c r="Z203" i="1"/>
  <c r="Y203" i="1"/>
  <c r="X203" i="1"/>
  <c r="W203" i="1"/>
  <c r="V203" i="1"/>
  <c r="U203" i="1"/>
  <c r="Q203" i="1"/>
  <c r="P203" i="1"/>
  <c r="O203" i="1"/>
  <c r="N203" i="1"/>
  <c r="M203" i="1"/>
  <c r="L203" i="1"/>
  <c r="H203" i="1"/>
  <c r="G203" i="1"/>
  <c r="F203" i="1"/>
  <c r="E203" i="1"/>
  <c r="CA203" i="1" s="1"/>
  <c r="D203" i="1"/>
  <c r="CB203" i="1" s="1"/>
  <c r="BV202" i="1"/>
  <c r="BU202" i="1"/>
  <c r="BT202" i="1"/>
  <c r="BS202" i="1"/>
  <c r="BO202" i="1"/>
  <c r="BN202" i="1"/>
  <c r="BM202" i="1"/>
  <c r="BL202" i="1"/>
  <c r="BK202" i="1"/>
  <c r="BJ202" i="1"/>
  <c r="BI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L202" i="1"/>
  <c r="AK202" i="1"/>
  <c r="AG202" i="1"/>
  <c r="AF202" i="1"/>
  <c r="AE202" i="1"/>
  <c r="AD202" i="1"/>
  <c r="Z202" i="1"/>
  <c r="Y202" i="1"/>
  <c r="X202" i="1"/>
  <c r="W202" i="1"/>
  <c r="V202" i="1"/>
  <c r="U202" i="1"/>
  <c r="Q202" i="1"/>
  <c r="P202" i="1"/>
  <c r="O202" i="1"/>
  <c r="N202" i="1"/>
  <c r="M202" i="1"/>
  <c r="L202" i="1"/>
  <c r="H202" i="1"/>
  <c r="G202" i="1"/>
  <c r="F202" i="1"/>
  <c r="E202" i="1"/>
  <c r="S202" i="1" s="1"/>
  <c r="D202" i="1"/>
  <c r="T202" i="1" s="1"/>
  <c r="BV201" i="1"/>
  <c r="BU201" i="1"/>
  <c r="BT201" i="1"/>
  <c r="BS201" i="1"/>
  <c r="BO201" i="1"/>
  <c r="BN201" i="1"/>
  <c r="BM201" i="1"/>
  <c r="BL201" i="1"/>
  <c r="BK201" i="1"/>
  <c r="BJ201" i="1"/>
  <c r="BI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L201" i="1"/>
  <c r="AK201" i="1"/>
  <c r="AG201" i="1"/>
  <c r="AF201" i="1"/>
  <c r="AE201" i="1"/>
  <c r="AD201" i="1"/>
  <c r="Z201" i="1"/>
  <c r="Y201" i="1"/>
  <c r="X201" i="1"/>
  <c r="W201" i="1"/>
  <c r="V201" i="1"/>
  <c r="U201" i="1"/>
  <c r="Q201" i="1"/>
  <c r="P201" i="1"/>
  <c r="O201" i="1"/>
  <c r="N201" i="1"/>
  <c r="M201" i="1"/>
  <c r="L201" i="1"/>
  <c r="H201" i="1"/>
  <c r="G201" i="1"/>
  <c r="F201" i="1"/>
  <c r="E201" i="1"/>
  <c r="CD201" i="1" s="1"/>
  <c r="D201" i="1"/>
  <c r="CB201" i="1" s="1"/>
  <c r="BV200" i="1"/>
  <c r="BU200" i="1"/>
  <c r="BT200" i="1"/>
  <c r="BS200" i="1"/>
  <c r="BO200" i="1"/>
  <c r="BN200" i="1"/>
  <c r="BM200" i="1"/>
  <c r="BL200" i="1"/>
  <c r="BK200" i="1"/>
  <c r="BJ200" i="1"/>
  <c r="BI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L200" i="1"/>
  <c r="AK200" i="1"/>
  <c r="AG200" i="1"/>
  <c r="AF200" i="1"/>
  <c r="AE200" i="1"/>
  <c r="AD200" i="1"/>
  <c r="Z200" i="1"/>
  <c r="Y200" i="1"/>
  <c r="X200" i="1"/>
  <c r="W200" i="1"/>
  <c r="V200" i="1"/>
  <c r="U200" i="1"/>
  <c r="Q200" i="1"/>
  <c r="P200" i="1"/>
  <c r="O200" i="1"/>
  <c r="N200" i="1"/>
  <c r="M200" i="1"/>
  <c r="L200" i="1"/>
  <c r="H200" i="1"/>
  <c r="G200" i="1"/>
  <c r="F200" i="1"/>
  <c r="E200" i="1"/>
  <c r="CG200" i="1" s="1"/>
  <c r="D200" i="1"/>
  <c r="T200" i="1" s="1"/>
  <c r="BV199" i="1"/>
  <c r="BU199" i="1"/>
  <c r="BT199" i="1"/>
  <c r="BS199" i="1"/>
  <c r="BO199" i="1"/>
  <c r="BN199" i="1"/>
  <c r="BM199" i="1"/>
  <c r="BL199" i="1"/>
  <c r="BK199" i="1"/>
  <c r="BJ199" i="1"/>
  <c r="BI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L199" i="1"/>
  <c r="AK199" i="1"/>
  <c r="AG199" i="1"/>
  <c r="AF199" i="1"/>
  <c r="AE199" i="1"/>
  <c r="AD199" i="1"/>
  <c r="Z199" i="1"/>
  <c r="Y199" i="1"/>
  <c r="X199" i="1"/>
  <c r="W199" i="1"/>
  <c r="V199" i="1"/>
  <c r="U199" i="1"/>
  <c r="Q199" i="1"/>
  <c r="P199" i="1"/>
  <c r="O199" i="1"/>
  <c r="N199" i="1"/>
  <c r="M199" i="1"/>
  <c r="L199" i="1"/>
  <c r="H199" i="1"/>
  <c r="G199" i="1"/>
  <c r="F199" i="1"/>
  <c r="E199" i="1"/>
  <c r="D199" i="1"/>
  <c r="CH199" i="1" s="1"/>
  <c r="BV195" i="1"/>
  <c r="BU195" i="1"/>
  <c r="BT195" i="1"/>
  <c r="BS195" i="1"/>
  <c r="BO195" i="1"/>
  <c r="BN195" i="1"/>
  <c r="BM195" i="1"/>
  <c r="BL195" i="1"/>
  <c r="BK195" i="1"/>
  <c r="BJ195" i="1"/>
  <c r="BI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L195" i="1"/>
  <c r="AK195" i="1"/>
  <c r="AG195" i="1"/>
  <c r="AF195" i="1"/>
  <c r="AE195" i="1"/>
  <c r="AD195" i="1"/>
  <c r="Z195" i="1"/>
  <c r="Y195" i="1"/>
  <c r="X195" i="1"/>
  <c r="W195" i="1"/>
  <c r="V195" i="1"/>
  <c r="U195" i="1"/>
  <c r="Q195" i="1"/>
  <c r="P195" i="1"/>
  <c r="O195" i="1"/>
  <c r="N195" i="1"/>
  <c r="M195" i="1"/>
  <c r="L195" i="1"/>
  <c r="H195" i="1"/>
  <c r="G195" i="1"/>
  <c r="F195" i="1"/>
  <c r="E195" i="1"/>
  <c r="CA195" i="1" s="1"/>
  <c r="D195" i="1"/>
  <c r="CB195" i="1" s="1"/>
  <c r="BV194" i="1"/>
  <c r="BU194" i="1"/>
  <c r="BT194" i="1"/>
  <c r="BS194" i="1"/>
  <c r="BO194" i="1"/>
  <c r="BN194" i="1"/>
  <c r="BM194" i="1"/>
  <c r="BL194" i="1"/>
  <c r="BK194" i="1"/>
  <c r="BJ194" i="1"/>
  <c r="BI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L194" i="1"/>
  <c r="AK194" i="1"/>
  <c r="AG194" i="1"/>
  <c r="AF194" i="1"/>
  <c r="AE194" i="1"/>
  <c r="AD194" i="1"/>
  <c r="Z194" i="1"/>
  <c r="Y194" i="1"/>
  <c r="X194" i="1"/>
  <c r="W194" i="1"/>
  <c r="V194" i="1"/>
  <c r="U194" i="1"/>
  <c r="Q194" i="1"/>
  <c r="P194" i="1"/>
  <c r="O194" i="1"/>
  <c r="N194" i="1"/>
  <c r="M194" i="1"/>
  <c r="L194" i="1"/>
  <c r="H194" i="1"/>
  <c r="G194" i="1"/>
  <c r="F194" i="1"/>
  <c r="E194" i="1"/>
  <c r="CD194" i="1" s="1"/>
  <c r="D194" i="1"/>
  <c r="CE194" i="1" s="1"/>
  <c r="BV193" i="1"/>
  <c r="BU193" i="1"/>
  <c r="BT193" i="1"/>
  <c r="BS193" i="1"/>
  <c r="BO193" i="1"/>
  <c r="BN193" i="1"/>
  <c r="BM193" i="1"/>
  <c r="BL193" i="1"/>
  <c r="BK193" i="1"/>
  <c r="BJ193" i="1"/>
  <c r="BI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L193" i="1"/>
  <c r="AK193" i="1"/>
  <c r="AG193" i="1"/>
  <c r="AF193" i="1"/>
  <c r="AE193" i="1"/>
  <c r="AD193" i="1"/>
  <c r="Z193" i="1"/>
  <c r="Y193" i="1"/>
  <c r="X193" i="1"/>
  <c r="W193" i="1"/>
  <c r="V193" i="1"/>
  <c r="U193" i="1"/>
  <c r="Q193" i="1"/>
  <c r="P193" i="1"/>
  <c r="O193" i="1"/>
  <c r="N193" i="1"/>
  <c r="M193" i="1"/>
  <c r="L193" i="1"/>
  <c r="H193" i="1"/>
  <c r="G193" i="1"/>
  <c r="F193" i="1"/>
  <c r="E193" i="1"/>
  <c r="CA193" i="1" s="1"/>
  <c r="D193" i="1"/>
  <c r="CH193" i="1" s="1"/>
  <c r="BV192" i="1"/>
  <c r="BU192" i="1"/>
  <c r="BT192" i="1"/>
  <c r="BS192" i="1"/>
  <c r="BO192" i="1"/>
  <c r="BN192" i="1"/>
  <c r="BM192" i="1"/>
  <c r="BL192" i="1"/>
  <c r="BK192" i="1"/>
  <c r="BJ192" i="1"/>
  <c r="BI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L192" i="1"/>
  <c r="AK192" i="1"/>
  <c r="AG192" i="1"/>
  <c r="AF192" i="1"/>
  <c r="AE192" i="1"/>
  <c r="AD192" i="1"/>
  <c r="Z192" i="1"/>
  <c r="Y192" i="1"/>
  <c r="X192" i="1"/>
  <c r="W192" i="1"/>
  <c r="V192" i="1"/>
  <c r="U192" i="1"/>
  <c r="Q192" i="1"/>
  <c r="P192" i="1"/>
  <c r="O192" i="1"/>
  <c r="N192" i="1"/>
  <c r="M192" i="1"/>
  <c r="L192" i="1"/>
  <c r="H192" i="1"/>
  <c r="G192" i="1"/>
  <c r="F192" i="1"/>
  <c r="E192" i="1"/>
  <c r="CD192" i="1" s="1"/>
  <c r="D192" i="1"/>
  <c r="BV191" i="1"/>
  <c r="BU191" i="1"/>
  <c r="BT191" i="1"/>
  <c r="BS191" i="1"/>
  <c r="BO191" i="1"/>
  <c r="BN191" i="1"/>
  <c r="BM191" i="1"/>
  <c r="BL191" i="1"/>
  <c r="BK191" i="1"/>
  <c r="BJ191" i="1"/>
  <c r="BI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L191" i="1"/>
  <c r="AK191" i="1"/>
  <c r="AG191" i="1"/>
  <c r="AF191" i="1"/>
  <c r="AE191" i="1"/>
  <c r="AD191" i="1"/>
  <c r="Z191" i="1"/>
  <c r="Y191" i="1"/>
  <c r="X191" i="1"/>
  <c r="W191" i="1"/>
  <c r="V191" i="1"/>
  <c r="U191" i="1"/>
  <c r="Q191" i="1"/>
  <c r="P191" i="1"/>
  <c r="O191" i="1"/>
  <c r="N191" i="1"/>
  <c r="M191" i="1"/>
  <c r="L191" i="1"/>
  <c r="H191" i="1"/>
  <c r="G191" i="1"/>
  <c r="F191" i="1"/>
  <c r="E191" i="1"/>
  <c r="CG191" i="1" s="1"/>
  <c r="D191" i="1"/>
  <c r="BV190" i="1"/>
  <c r="BU190" i="1"/>
  <c r="BT190" i="1"/>
  <c r="BS190" i="1"/>
  <c r="BO190" i="1"/>
  <c r="BN190" i="1"/>
  <c r="BM190" i="1"/>
  <c r="BL190" i="1"/>
  <c r="BK190" i="1"/>
  <c r="BJ190" i="1"/>
  <c r="BI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L190" i="1"/>
  <c r="AK190" i="1"/>
  <c r="AG190" i="1"/>
  <c r="AF190" i="1"/>
  <c r="AE190" i="1"/>
  <c r="AD190" i="1"/>
  <c r="Z190" i="1"/>
  <c r="Y190" i="1"/>
  <c r="X190" i="1"/>
  <c r="W190" i="1"/>
  <c r="V190" i="1"/>
  <c r="U190" i="1"/>
  <c r="Q190" i="1"/>
  <c r="P190" i="1"/>
  <c r="O190" i="1"/>
  <c r="N190" i="1"/>
  <c r="M190" i="1"/>
  <c r="L190" i="1"/>
  <c r="H190" i="1"/>
  <c r="G190" i="1"/>
  <c r="F190" i="1"/>
  <c r="E190" i="1"/>
  <c r="CD190" i="1" s="1"/>
  <c r="D190" i="1"/>
  <c r="CH190" i="1" s="1"/>
  <c r="BV189" i="1"/>
  <c r="BU189" i="1"/>
  <c r="BT189" i="1"/>
  <c r="BS189" i="1"/>
  <c r="BO189" i="1"/>
  <c r="BN189" i="1"/>
  <c r="BM189" i="1"/>
  <c r="BL189" i="1"/>
  <c r="BK189" i="1"/>
  <c r="BJ189" i="1"/>
  <c r="BI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L189" i="1"/>
  <c r="AK189" i="1"/>
  <c r="AG189" i="1"/>
  <c r="AF189" i="1"/>
  <c r="AE189" i="1"/>
  <c r="AD189" i="1"/>
  <c r="Z189" i="1"/>
  <c r="Y189" i="1"/>
  <c r="X189" i="1"/>
  <c r="W189" i="1"/>
  <c r="V189" i="1"/>
  <c r="U189" i="1"/>
  <c r="Q189" i="1"/>
  <c r="P189" i="1"/>
  <c r="O189" i="1"/>
  <c r="N189" i="1"/>
  <c r="M189" i="1"/>
  <c r="L189" i="1"/>
  <c r="H189" i="1"/>
  <c r="G189" i="1"/>
  <c r="F189" i="1"/>
  <c r="E189" i="1"/>
  <c r="D189" i="1"/>
  <c r="CH189" i="1" s="1"/>
  <c r="BV188" i="1"/>
  <c r="BU188" i="1"/>
  <c r="BT188" i="1"/>
  <c r="BS188" i="1"/>
  <c r="BO188" i="1"/>
  <c r="BN188" i="1"/>
  <c r="BM188" i="1"/>
  <c r="BL188" i="1"/>
  <c r="BK188" i="1"/>
  <c r="BJ188" i="1"/>
  <c r="BI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L188" i="1"/>
  <c r="AK188" i="1"/>
  <c r="AG188" i="1"/>
  <c r="AF188" i="1"/>
  <c r="AE188" i="1"/>
  <c r="AD188" i="1"/>
  <c r="Z188" i="1"/>
  <c r="Y188" i="1"/>
  <c r="X188" i="1"/>
  <c r="W188" i="1"/>
  <c r="V188" i="1"/>
  <c r="U188" i="1"/>
  <c r="Q188" i="1"/>
  <c r="P188" i="1"/>
  <c r="O188" i="1"/>
  <c r="N188" i="1"/>
  <c r="M188" i="1"/>
  <c r="L188" i="1"/>
  <c r="H188" i="1"/>
  <c r="G188" i="1"/>
  <c r="F188" i="1"/>
  <c r="E188" i="1"/>
  <c r="S188" i="1" s="1"/>
  <c r="D188" i="1"/>
  <c r="T188" i="1" s="1"/>
  <c r="BV187" i="1"/>
  <c r="BU187" i="1"/>
  <c r="BT187" i="1"/>
  <c r="BS187" i="1"/>
  <c r="BO187" i="1"/>
  <c r="BN187" i="1"/>
  <c r="BM187" i="1"/>
  <c r="BL187" i="1"/>
  <c r="BK187" i="1"/>
  <c r="BJ187" i="1"/>
  <c r="BI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L187" i="1"/>
  <c r="AK187" i="1"/>
  <c r="AG187" i="1"/>
  <c r="AF187" i="1"/>
  <c r="AE187" i="1"/>
  <c r="AD187" i="1"/>
  <c r="Z187" i="1"/>
  <c r="Y187" i="1"/>
  <c r="X187" i="1"/>
  <c r="W187" i="1"/>
  <c r="V187" i="1"/>
  <c r="U187" i="1"/>
  <c r="Q187" i="1"/>
  <c r="P187" i="1"/>
  <c r="O187" i="1"/>
  <c r="N187" i="1"/>
  <c r="M187" i="1"/>
  <c r="L187" i="1"/>
  <c r="H187" i="1"/>
  <c r="G187" i="1"/>
  <c r="F187" i="1"/>
  <c r="E187" i="1"/>
  <c r="S187" i="1" s="1"/>
  <c r="D187" i="1"/>
  <c r="T187" i="1" s="1"/>
  <c r="BV186" i="1"/>
  <c r="BU186" i="1"/>
  <c r="BT186" i="1"/>
  <c r="BS186" i="1"/>
  <c r="BO186" i="1"/>
  <c r="BN186" i="1"/>
  <c r="BM186" i="1"/>
  <c r="BL186" i="1"/>
  <c r="BK186" i="1"/>
  <c r="BJ186" i="1"/>
  <c r="BI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L186" i="1"/>
  <c r="AK186" i="1"/>
  <c r="AG186" i="1"/>
  <c r="AF186" i="1"/>
  <c r="AE186" i="1"/>
  <c r="AD186" i="1"/>
  <c r="Z186" i="1"/>
  <c r="Y186" i="1"/>
  <c r="X186" i="1"/>
  <c r="W186" i="1"/>
  <c r="V186" i="1"/>
  <c r="U186" i="1"/>
  <c r="Q186" i="1"/>
  <c r="P186" i="1"/>
  <c r="O186" i="1"/>
  <c r="N186" i="1"/>
  <c r="M186" i="1"/>
  <c r="L186" i="1"/>
  <c r="H186" i="1"/>
  <c r="G186" i="1"/>
  <c r="F186" i="1"/>
  <c r="E186" i="1"/>
  <c r="CA186" i="1" s="1"/>
  <c r="D186" i="1"/>
  <c r="BV182" i="1"/>
  <c r="BU182" i="1"/>
  <c r="BT182" i="1"/>
  <c r="BS182" i="1"/>
  <c r="BO182" i="1"/>
  <c r="BN182" i="1"/>
  <c r="BM182" i="1"/>
  <c r="BL182" i="1"/>
  <c r="BK182" i="1"/>
  <c r="BJ182" i="1"/>
  <c r="BI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L182" i="1"/>
  <c r="AK182" i="1"/>
  <c r="AG182" i="1"/>
  <c r="AF182" i="1"/>
  <c r="AE182" i="1"/>
  <c r="AD182" i="1"/>
  <c r="Z182" i="1"/>
  <c r="Y182" i="1"/>
  <c r="X182" i="1"/>
  <c r="W182" i="1"/>
  <c r="V182" i="1"/>
  <c r="U182" i="1"/>
  <c r="Q182" i="1"/>
  <c r="P182" i="1"/>
  <c r="O182" i="1"/>
  <c r="N182" i="1"/>
  <c r="M182" i="1"/>
  <c r="L182" i="1"/>
  <c r="H182" i="1"/>
  <c r="G182" i="1"/>
  <c r="F182" i="1"/>
  <c r="E182" i="1"/>
  <c r="CD182" i="1" s="1"/>
  <c r="D182" i="1"/>
  <c r="CH182" i="1" s="1"/>
  <c r="BV181" i="1"/>
  <c r="BU181" i="1"/>
  <c r="BT181" i="1"/>
  <c r="BS181" i="1"/>
  <c r="BO181" i="1"/>
  <c r="BN181" i="1"/>
  <c r="BM181" i="1"/>
  <c r="BL181" i="1"/>
  <c r="BK181" i="1"/>
  <c r="BJ181" i="1"/>
  <c r="BI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L181" i="1"/>
  <c r="AK181" i="1"/>
  <c r="AG181" i="1"/>
  <c r="AF181" i="1"/>
  <c r="AE181" i="1"/>
  <c r="AD181" i="1"/>
  <c r="Z181" i="1"/>
  <c r="Y181" i="1"/>
  <c r="X181" i="1"/>
  <c r="W181" i="1"/>
  <c r="V181" i="1"/>
  <c r="U181" i="1"/>
  <c r="Q181" i="1"/>
  <c r="P181" i="1"/>
  <c r="O181" i="1"/>
  <c r="N181" i="1"/>
  <c r="M181" i="1"/>
  <c r="L181" i="1"/>
  <c r="H181" i="1"/>
  <c r="G181" i="1"/>
  <c r="F181" i="1"/>
  <c r="E181" i="1"/>
  <c r="D181" i="1"/>
  <c r="CE181" i="1" s="1"/>
  <c r="BV180" i="1"/>
  <c r="BU180" i="1"/>
  <c r="BT180" i="1"/>
  <c r="BS180" i="1"/>
  <c r="BO180" i="1"/>
  <c r="BN180" i="1"/>
  <c r="BM180" i="1"/>
  <c r="BL180" i="1"/>
  <c r="BK180" i="1"/>
  <c r="BJ180" i="1"/>
  <c r="BI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L180" i="1"/>
  <c r="AK180" i="1"/>
  <c r="AG180" i="1"/>
  <c r="AF180" i="1"/>
  <c r="AE180" i="1"/>
  <c r="AD180" i="1"/>
  <c r="Z180" i="1"/>
  <c r="Y180" i="1"/>
  <c r="X180" i="1"/>
  <c r="W180" i="1"/>
  <c r="V180" i="1"/>
  <c r="U180" i="1"/>
  <c r="Q180" i="1"/>
  <c r="P180" i="1"/>
  <c r="O180" i="1"/>
  <c r="N180" i="1"/>
  <c r="M180" i="1"/>
  <c r="L180" i="1"/>
  <c r="H180" i="1"/>
  <c r="G180" i="1"/>
  <c r="F180" i="1"/>
  <c r="E180" i="1"/>
  <c r="CD180" i="1" s="1"/>
  <c r="D180" i="1"/>
  <c r="CE180" i="1" s="1"/>
  <c r="BV179" i="1"/>
  <c r="BU179" i="1"/>
  <c r="BT179" i="1"/>
  <c r="BS179" i="1"/>
  <c r="BO179" i="1"/>
  <c r="BN179" i="1"/>
  <c r="BM179" i="1"/>
  <c r="BL179" i="1"/>
  <c r="BK179" i="1"/>
  <c r="BJ179" i="1"/>
  <c r="BI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L179" i="1"/>
  <c r="AK179" i="1"/>
  <c r="AG179" i="1"/>
  <c r="AF179" i="1"/>
  <c r="AE179" i="1"/>
  <c r="AD179" i="1"/>
  <c r="Z179" i="1"/>
  <c r="Y179" i="1"/>
  <c r="X179" i="1"/>
  <c r="W179" i="1"/>
  <c r="V179" i="1"/>
  <c r="U179" i="1"/>
  <c r="Q179" i="1"/>
  <c r="P179" i="1"/>
  <c r="O179" i="1"/>
  <c r="N179" i="1"/>
  <c r="M179" i="1"/>
  <c r="L179" i="1"/>
  <c r="H179" i="1"/>
  <c r="G179" i="1"/>
  <c r="F179" i="1"/>
  <c r="E179" i="1"/>
  <c r="CG179" i="1" s="1"/>
  <c r="D179" i="1"/>
  <c r="CH179" i="1" s="1"/>
  <c r="BV178" i="1"/>
  <c r="BU178" i="1"/>
  <c r="BT178" i="1"/>
  <c r="BS178" i="1"/>
  <c r="BO178" i="1"/>
  <c r="BN178" i="1"/>
  <c r="BM178" i="1"/>
  <c r="BL178" i="1"/>
  <c r="BK178" i="1"/>
  <c r="BJ178" i="1"/>
  <c r="BI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L178" i="1"/>
  <c r="AK178" i="1"/>
  <c r="AG178" i="1"/>
  <c r="AF178" i="1"/>
  <c r="AE178" i="1"/>
  <c r="AD178" i="1"/>
  <c r="Z178" i="1"/>
  <c r="Y178" i="1"/>
  <c r="X178" i="1"/>
  <c r="W178" i="1"/>
  <c r="V178" i="1"/>
  <c r="U178" i="1"/>
  <c r="Q178" i="1"/>
  <c r="P178" i="1"/>
  <c r="O178" i="1"/>
  <c r="N178" i="1"/>
  <c r="M178" i="1"/>
  <c r="L178" i="1"/>
  <c r="H178" i="1"/>
  <c r="G178" i="1"/>
  <c r="F178" i="1"/>
  <c r="E178" i="1"/>
  <c r="CG178" i="1" s="1"/>
  <c r="D178" i="1"/>
  <c r="CH178" i="1" s="1"/>
  <c r="CC183" i="1"/>
  <c r="BV177" i="1"/>
  <c r="BU177" i="1"/>
  <c r="BT177" i="1"/>
  <c r="BS177" i="1"/>
  <c r="BO177" i="1"/>
  <c r="BN177" i="1"/>
  <c r="BM177" i="1"/>
  <c r="BL177" i="1"/>
  <c r="BK177" i="1"/>
  <c r="BJ177" i="1"/>
  <c r="BI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L177" i="1"/>
  <c r="AK177" i="1"/>
  <c r="AG177" i="1"/>
  <c r="AF177" i="1"/>
  <c r="AE177" i="1"/>
  <c r="AD177" i="1"/>
  <c r="Z177" i="1"/>
  <c r="Y177" i="1"/>
  <c r="X177" i="1"/>
  <c r="W177" i="1"/>
  <c r="V177" i="1"/>
  <c r="U177" i="1"/>
  <c r="Q177" i="1"/>
  <c r="P177" i="1"/>
  <c r="O177" i="1"/>
  <c r="N177" i="1"/>
  <c r="M177" i="1"/>
  <c r="L177" i="1"/>
  <c r="H177" i="1"/>
  <c r="G177" i="1"/>
  <c r="F177" i="1"/>
  <c r="E177" i="1"/>
  <c r="CA177" i="1" s="1"/>
  <c r="D177" i="1"/>
  <c r="BV173" i="1"/>
  <c r="BU173" i="1"/>
  <c r="BT173" i="1"/>
  <c r="BS173" i="1"/>
  <c r="BO173" i="1"/>
  <c r="BN173" i="1"/>
  <c r="BM173" i="1"/>
  <c r="BL173" i="1"/>
  <c r="BK173" i="1"/>
  <c r="BJ173" i="1"/>
  <c r="BI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L173" i="1"/>
  <c r="AK173" i="1"/>
  <c r="AG173" i="1"/>
  <c r="AF173" i="1"/>
  <c r="AE173" i="1"/>
  <c r="AD173" i="1"/>
  <c r="Z173" i="1"/>
  <c r="Y173" i="1"/>
  <c r="X173" i="1"/>
  <c r="W173" i="1"/>
  <c r="V173" i="1"/>
  <c r="U173" i="1"/>
  <c r="Q173" i="1"/>
  <c r="P173" i="1"/>
  <c r="O173" i="1"/>
  <c r="N173" i="1"/>
  <c r="M173" i="1"/>
  <c r="L173" i="1"/>
  <c r="H173" i="1"/>
  <c r="G173" i="1"/>
  <c r="F173" i="1"/>
  <c r="E173" i="1"/>
  <c r="CG173" i="1" s="1"/>
  <c r="D173" i="1"/>
  <c r="CH173" i="1" s="1"/>
  <c r="BV172" i="1"/>
  <c r="BU172" i="1"/>
  <c r="BT172" i="1"/>
  <c r="BS172" i="1"/>
  <c r="BO172" i="1"/>
  <c r="BN172" i="1"/>
  <c r="BM172" i="1"/>
  <c r="BL172" i="1"/>
  <c r="BK172" i="1"/>
  <c r="BJ172" i="1"/>
  <c r="BI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L172" i="1"/>
  <c r="AK172" i="1"/>
  <c r="AG172" i="1"/>
  <c r="AF172" i="1"/>
  <c r="AE172" i="1"/>
  <c r="AD172" i="1"/>
  <c r="Z172" i="1"/>
  <c r="Y172" i="1"/>
  <c r="X172" i="1"/>
  <c r="W172" i="1"/>
  <c r="V172" i="1"/>
  <c r="U172" i="1"/>
  <c r="Q172" i="1"/>
  <c r="P172" i="1"/>
  <c r="O172" i="1"/>
  <c r="N172" i="1"/>
  <c r="M172" i="1"/>
  <c r="L172" i="1"/>
  <c r="H172" i="1"/>
  <c r="G172" i="1"/>
  <c r="F172" i="1"/>
  <c r="E172" i="1"/>
  <c r="CA172" i="1" s="1"/>
  <c r="D172" i="1"/>
  <c r="CB172" i="1" s="1"/>
  <c r="BV171" i="1"/>
  <c r="BU171" i="1"/>
  <c r="BT171" i="1"/>
  <c r="BS171" i="1"/>
  <c r="BO171" i="1"/>
  <c r="BN171" i="1"/>
  <c r="BM171" i="1"/>
  <c r="BL171" i="1"/>
  <c r="BK171" i="1"/>
  <c r="BJ171" i="1"/>
  <c r="BI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L171" i="1"/>
  <c r="AK171" i="1"/>
  <c r="AG171" i="1"/>
  <c r="AF171" i="1"/>
  <c r="AE171" i="1"/>
  <c r="AD171" i="1"/>
  <c r="Z171" i="1"/>
  <c r="Y171" i="1"/>
  <c r="X171" i="1"/>
  <c r="W171" i="1"/>
  <c r="V171" i="1"/>
  <c r="U171" i="1"/>
  <c r="Q171" i="1"/>
  <c r="P171" i="1"/>
  <c r="O171" i="1"/>
  <c r="N171" i="1"/>
  <c r="M171" i="1"/>
  <c r="L171" i="1"/>
  <c r="H171" i="1"/>
  <c r="G171" i="1"/>
  <c r="F171" i="1"/>
  <c r="E171" i="1"/>
  <c r="D171" i="1"/>
  <c r="CE171" i="1" s="1"/>
  <c r="BV170" i="1"/>
  <c r="BU170" i="1"/>
  <c r="BT170" i="1"/>
  <c r="BS170" i="1"/>
  <c r="BO170" i="1"/>
  <c r="BN170" i="1"/>
  <c r="BM170" i="1"/>
  <c r="BL170" i="1"/>
  <c r="BK170" i="1"/>
  <c r="BJ170" i="1"/>
  <c r="BI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L170" i="1"/>
  <c r="AK170" i="1"/>
  <c r="AG170" i="1"/>
  <c r="AF170" i="1"/>
  <c r="AE170" i="1"/>
  <c r="AD170" i="1"/>
  <c r="Z170" i="1"/>
  <c r="Y170" i="1"/>
  <c r="X170" i="1"/>
  <c r="W170" i="1"/>
  <c r="V170" i="1"/>
  <c r="U170" i="1"/>
  <c r="Q170" i="1"/>
  <c r="P170" i="1"/>
  <c r="O170" i="1"/>
  <c r="N170" i="1"/>
  <c r="M170" i="1"/>
  <c r="L170" i="1"/>
  <c r="H170" i="1"/>
  <c r="G170" i="1"/>
  <c r="F170" i="1"/>
  <c r="E170" i="1"/>
  <c r="CD170" i="1" s="1"/>
  <c r="D170" i="1"/>
  <c r="CB170" i="1" s="1"/>
  <c r="BV169" i="1"/>
  <c r="BU169" i="1"/>
  <c r="BT169" i="1"/>
  <c r="BS169" i="1"/>
  <c r="BO169" i="1"/>
  <c r="BN169" i="1"/>
  <c r="BM169" i="1"/>
  <c r="BL169" i="1"/>
  <c r="BK169" i="1"/>
  <c r="BJ169" i="1"/>
  <c r="BI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L169" i="1"/>
  <c r="AK169" i="1"/>
  <c r="AG169" i="1"/>
  <c r="AF169" i="1"/>
  <c r="AE169" i="1"/>
  <c r="AD169" i="1"/>
  <c r="Z169" i="1"/>
  <c r="Y169" i="1"/>
  <c r="X169" i="1"/>
  <c r="W169" i="1"/>
  <c r="V169" i="1"/>
  <c r="U169" i="1"/>
  <c r="Q169" i="1"/>
  <c r="P169" i="1"/>
  <c r="O169" i="1"/>
  <c r="N169" i="1"/>
  <c r="M169" i="1"/>
  <c r="L169" i="1"/>
  <c r="H169" i="1"/>
  <c r="G169" i="1"/>
  <c r="F169" i="1"/>
  <c r="E169" i="1"/>
  <c r="CG169" i="1" s="1"/>
  <c r="D169" i="1"/>
  <c r="CH169" i="1" s="1"/>
  <c r="CF174" i="1"/>
  <c r="BV168" i="1"/>
  <c r="BU168" i="1"/>
  <c r="BT168" i="1"/>
  <c r="BS168" i="1"/>
  <c r="BO168" i="1"/>
  <c r="BN168" i="1"/>
  <c r="BM168" i="1"/>
  <c r="BL168" i="1"/>
  <c r="BK168" i="1"/>
  <c r="BJ168" i="1"/>
  <c r="BI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L168" i="1"/>
  <c r="AK168" i="1"/>
  <c r="AG168" i="1"/>
  <c r="AF168" i="1"/>
  <c r="AE168" i="1"/>
  <c r="AD168" i="1"/>
  <c r="Z168" i="1"/>
  <c r="Y168" i="1"/>
  <c r="X168" i="1"/>
  <c r="W168" i="1"/>
  <c r="V168" i="1"/>
  <c r="U168" i="1"/>
  <c r="Q168" i="1"/>
  <c r="P168" i="1"/>
  <c r="O168" i="1"/>
  <c r="N168" i="1"/>
  <c r="M168" i="1"/>
  <c r="L168" i="1"/>
  <c r="H168" i="1"/>
  <c r="G168" i="1"/>
  <c r="F168" i="1"/>
  <c r="E168" i="1"/>
  <c r="CD168" i="1" s="1"/>
  <c r="D168" i="1"/>
  <c r="BV164" i="1"/>
  <c r="BU164" i="1"/>
  <c r="BT164" i="1"/>
  <c r="BS164" i="1"/>
  <c r="BO164" i="1"/>
  <c r="BN164" i="1"/>
  <c r="BM164" i="1"/>
  <c r="BL164" i="1"/>
  <c r="BK164" i="1"/>
  <c r="BJ164" i="1"/>
  <c r="BI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L164" i="1"/>
  <c r="AK164" i="1"/>
  <c r="AG164" i="1"/>
  <c r="AF164" i="1"/>
  <c r="AE164" i="1"/>
  <c r="AD164" i="1"/>
  <c r="Z164" i="1"/>
  <c r="Y164" i="1"/>
  <c r="X164" i="1"/>
  <c r="W164" i="1"/>
  <c r="V164" i="1"/>
  <c r="U164" i="1"/>
  <c r="Q164" i="1"/>
  <c r="P164" i="1"/>
  <c r="O164" i="1"/>
  <c r="N164" i="1"/>
  <c r="M164" i="1"/>
  <c r="L164" i="1"/>
  <c r="H164" i="1"/>
  <c r="G164" i="1"/>
  <c r="F164" i="1"/>
  <c r="E164" i="1"/>
  <c r="CD164" i="1" s="1"/>
  <c r="D164" i="1"/>
  <c r="CB164" i="1" s="1"/>
  <c r="BV163" i="1"/>
  <c r="BU163" i="1"/>
  <c r="BT163" i="1"/>
  <c r="BS163" i="1"/>
  <c r="BO163" i="1"/>
  <c r="BN163" i="1"/>
  <c r="BM163" i="1"/>
  <c r="BL163" i="1"/>
  <c r="BK163" i="1"/>
  <c r="BJ163" i="1"/>
  <c r="BI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L163" i="1"/>
  <c r="AK163" i="1"/>
  <c r="AG163" i="1"/>
  <c r="AF163" i="1"/>
  <c r="AE163" i="1"/>
  <c r="AD163" i="1"/>
  <c r="Z163" i="1"/>
  <c r="Y163" i="1"/>
  <c r="X163" i="1"/>
  <c r="W163" i="1"/>
  <c r="V163" i="1"/>
  <c r="U163" i="1"/>
  <c r="Q163" i="1"/>
  <c r="P163" i="1"/>
  <c r="O163" i="1"/>
  <c r="N163" i="1"/>
  <c r="M163" i="1"/>
  <c r="L163" i="1"/>
  <c r="H163" i="1"/>
  <c r="G163" i="1"/>
  <c r="F163" i="1"/>
  <c r="E163" i="1"/>
  <c r="CG163" i="1" s="1"/>
  <c r="D163" i="1"/>
  <c r="BV162" i="1"/>
  <c r="BU162" i="1"/>
  <c r="BT162" i="1"/>
  <c r="BS162" i="1"/>
  <c r="BO162" i="1"/>
  <c r="BN162" i="1"/>
  <c r="BM162" i="1"/>
  <c r="BL162" i="1"/>
  <c r="BK162" i="1"/>
  <c r="BJ162" i="1"/>
  <c r="BI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L162" i="1"/>
  <c r="AK162" i="1"/>
  <c r="AG162" i="1"/>
  <c r="AF162" i="1"/>
  <c r="AE162" i="1"/>
  <c r="AD162" i="1"/>
  <c r="Z162" i="1"/>
  <c r="Y162" i="1"/>
  <c r="X162" i="1"/>
  <c r="W162" i="1"/>
  <c r="V162" i="1"/>
  <c r="U162" i="1"/>
  <c r="Q162" i="1"/>
  <c r="P162" i="1"/>
  <c r="O162" i="1"/>
  <c r="N162" i="1"/>
  <c r="M162" i="1"/>
  <c r="L162" i="1"/>
  <c r="H162" i="1"/>
  <c r="G162" i="1"/>
  <c r="F162" i="1"/>
  <c r="E162" i="1"/>
  <c r="D162" i="1"/>
  <c r="CB162" i="1" s="1"/>
  <c r="BV161" i="1"/>
  <c r="BU161" i="1"/>
  <c r="BT161" i="1"/>
  <c r="BS161" i="1"/>
  <c r="BO161" i="1"/>
  <c r="BN161" i="1"/>
  <c r="BM161" i="1"/>
  <c r="BL161" i="1"/>
  <c r="BK161" i="1"/>
  <c r="BJ161" i="1"/>
  <c r="BI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L161" i="1"/>
  <c r="AK161" i="1"/>
  <c r="AG161" i="1"/>
  <c r="AF161" i="1"/>
  <c r="AE161" i="1"/>
  <c r="AD161" i="1"/>
  <c r="Z161" i="1"/>
  <c r="Y161" i="1"/>
  <c r="X161" i="1"/>
  <c r="W161" i="1"/>
  <c r="V161" i="1"/>
  <c r="U161" i="1"/>
  <c r="Q161" i="1"/>
  <c r="P161" i="1"/>
  <c r="O161" i="1"/>
  <c r="N161" i="1"/>
  <c r="M161" i="1"/>
  <c r="L161" i="1"/>
  <c r="H161" i="1"/>
  <c r="G161" i="1"/>
  <c r="F161" i="1"/>
  <c r="E161" i="1"/>
  <c r="D161" i="1"/>
  <c r="CB161" i="1" s="1"/>
  <c r="BV160" i="1"/>
  <c r="BU160" i="1"/>
  <c r="BT160" i="1"/>
  <c r="BS160" i="1"/>
  <c r="BO160" i="1"/>
  <c r="BN160" i="1"/>
  <c r="BM160" i="1"/>
  <c r="BL160" i="1"/>
  <c r="BK160" i="1"/>
  <c r="BJ160" i="1"/>
  <c r="BI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L160" i="1"/>
  <c r="AK160" i="1"/>
  <c r="AG160" i="1"/>
  <c r="AF160" i="1"/>
  <c r="AE160" i="1"/>
  <c r="AD160" i="1"/>
  <c r="Z160" i="1"/>
  <c r="Y160" i="1"/>
  <c r="X160" i="1"/>
  <c r="W160" i="1"/>
  <c r="V160" i="1"/>
  <c r="U160" i="1"/>
  <c r="Q160" i="1"/>
  <c r="P160" i="1"/>
  <c r="O160" i="1"/>
  <c r="N160" i="1"/>
  <c r="M160" i="1"/>
  <c r="L160" i="1"/>
  <c r="H160" i="1"/>
  <c r="G160" i="1"/>
  <c r="F160" i="1"/>
  <c r="E160" i="1"/>
  <c r="CD160" i="1" s="1"/>
  <c r="D160" i="1"/>
  <c r="CE160" i="1" s="1"/>
  <c r="BV159" i="1"/>
  <c r="BU159" i="1"/>
  <c r="BT159" i="1"/>
  <c r="BS159" i="1"/>
  <c r="BO159" i="1"/>
  <c r="BN159" i="1"/>
  <c r="BM159" i="1"/>
  <c r="BL159" i="1"/>
  <c r="BK159" i="1"/>
  <c r="BJ159" i="1"/>
  <c r="BI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L159" i="1"/>
  <c r="AK159" i="1"/>
  <c r="AG159" i="1"/>
  <c r="AF159" i="1"/>
  <c r="AE159" i="1"/>
  <c r="AD159" i="1"/>
  <c r="Z159" i="1"/>
  <c r="Y159" i="1"/>
  <c r="X159" i="1"/>
  <c r="W159" i="1"/>
  <c r="V159" i="1"/>
  <c r="U159" i="1"/>
  <c r="Q159" i="1"/>
  <c r="P159" i="1"/>
  <c r="O159" i="1"/>
  <c r="N159" i="1"/>
  <c r="M159" i="1"/>
  <c r="L159" i="1"/>
  <c r="H159" i="1"/>
  <c r="G159" i="1"/>
  <c r="F159" i="1"/>
  <c r="E159" i="1"/>
  <c r="CG159" i="1" s="1"/>
  <c r="D159" i="1"/>
  <c r="BV158" i="1"/>
  <c r="BU158" i="1"/>
  <c r="BT158" i="1"/>
  <c r="BS158" i="1"/>
  <c r="BO158" i="1"/>
  <c r="BN158" i="1"/>
  <c r="BM158" i="1"/>
  <c r="BL158" i="1"/>
  <c r="BK158" i="1"/>
  <c r="BJ158" i="1"/>
  <c r="BI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L158" i="1"/>
  <c r="AK158" i="1"/>
  <c r="AG158" i="1"/>
  <c r="AF158" i="1"/>
  <c r="AE158" i="1"/>
  <c r="AD158" i="1"/>
  <c r="Z158" i="1"/>
  <c r="Y158" i="1"/>
  <c r="X158" i="1"/>
  <c r="W158" i="1"/>
  <c r="V158" i="1"/>
  <c r="U158" i="1"/>
  <c r="Q158" i="1"/>
  <c r="P158" i="1"/>
  <c r="O158" i="1"/>
  <c r="N158" i="1"/>
  <c r="M158" i="1"/>
  <c r="L158" i="1"/>
  <c r="H158" i="1"/>
  <c r="G158" i="1"/>
  <c r="F158" i="1"/>
  <c r="E158" i="1"/>
  <c r="CD158" i="1" s="1"/>
  <c r="D158" i="1"/>
  <c r="BV157" i="1"/>
  <c r="BU157" i="1"/>
  <c r="BT157" i="1"/>
  <c r="BS157" i="1"/>
  <c r="BO157" i="1"/>
  <c r="BN157" i="1"/>
  <c r="BM157" i="1"/>
  <c r="BL157" i="1"/>
  <c r="BK157" i="1"/>
  <c r="BJ157" i="1"/>
  <c r="BI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L157" i="1"/>
  <c r="AK157" i="1"/>
  <c r="AG157" i="1"/>
  <c r="AF157" i="1"/>
  <c r="AE157" i="1"/>
  <c r="AD157" i="1"/>
  <c r="Z157" i="1"/>
  <c r="Y157" i="1"/>
  <c r="X157" i="1"/>
  <c r="W157" i="1"/>
  <c r="V157" i="1"/>
  <c r="U157" i="1"/>
  <c r="Q157" i="1"/>
  <c r="P157" i="1"/>
  <c r="O157" i="1"/>
  <c r="N157" i="1"/>
  <c r="M157" i="1"/>
  <c r="L157" i="1"/>
  <c r="H157" i="1"/>
  <c r="G157" i="1"/>
  <c r="F157" i="1"/>
  <c r="E157" i="1"/>
  <c r="CG157" i="1" s="1"/>
  <c r="D157" i="1"/>
  <c r="BV156" i="1"/>
  <c r="BU156" i="1"/>
  <c r="BT156" i="1"/>
  <c r="BS156" i="1"/>
  <c r="BO156" i="1"/>
  <c r="BN156" i="1"/>
  <c r="BM156" i="1"/>
  <c r="BL156" i="1"/>
  <c r="BK156" i="1"/>
  <c r="BJ156" i="1"/>
  <c r="BI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L156" i="1"/>
  <c r="AK156" i="1"/>
  <c r="AG156" i="1"/>
  <c r="AF156" i="1"/>
  <c r="AE156" i="1"/>
  <c r="AD156" i="1"/>
  <c r="Z156" i="1"/>
  <c r="Y156" i="1"/>
  <c r="X156" i="1"/>
  <c r="W156" i="1"/>
  <c r="V156" i="1"/>
  <c r="U156" i="1"/>
  <c r="Q156" i="1"/>
  <c r="P156" i="1"/>
  <c r="O156" i="1"/>
  <c r="N156" i="1"/>
  <c r="M156" i="1"/>
  <c r="L156" i="1"/>
  <c r="H156" i="1"/>
  <c r="G156" i="1"/>
  <c r="F156" i="1"/>
  <c r="E156" i="1"/>
  <c r="CG156" i="1" s="1"/>
  <c r="D156" i="1"/>
  <c r="CB156" i="1" s="1"/>
  <c r="BV155" i="1"/>
  <c r="BU155" i="1"/>
  <c r="BT155" i="1"/>
  <c r="BS155" i="1"/>
  <c r="BO155" i="1"/>
  <c r="BN155" i="1"/>
  <c r="BM155" i="1"/>
  <c r="BL155" i="1"/>
  <c r="BK155" i="1"/>
  <c r="BJ155" i="1"/>
  <c r="BI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L155" i="1"/>
  <c r="AK155" i="1"/>
  <c r="AG155" i="1"/>
  <c r="AF155" i="1"/>
  <c r="AE155" i="1"/>
  <c r="AD155" i="1"/>
  <c r="Z155" i="1"/>
  <c r="Y155" i="1"/>
  <c r="X155" i="1"/>
  <c r="W155" i="1"/>
  <c r="V155" i="1"/>
  <c r="U155" i="1"/>
  <c r="Q155" i="1"/>
  <c r="P155" i="1"/>
  <c r="O155" i="1"/>
  <c r="N155" i="1"/>
  <c r="M155" i="1"/>
  <c r="L155" i="1"/>
  <c r="H155" i="1"/>
  <c r="G155" i="1"/>
  <c r="F155" i="1"/>
  <c r="E155" i="1"/>
  <c r="CA155" i="1" s="1"/>
  <c r="D155" i="1"/>
  <c r="CB155" i="1" s="1"/>
  <c r="BV154" i="1"/>
  <c r="BU154" i="1"/>
  <c r="BT154" i="1"/>
  <c r="BS154" i="1"/>
  <c r="BO154" i="1"/>
  <c r="BN154" i="1"/>
  <c r="BM154" i="1"/>
  <c r="BL154" i="1"/>
  <c r="BK154" i="1"/>
  <c r="BJ154" i="1"/>
  <c r="BI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L154" i="1"/>
  <c r="AK154" i="1"/>
  <c r="AG154" i="1"/>
  <c r="AF154" i="1"/>
  <c r="AE154" i="1"/>
  <c r="AD154" i="1"/>
  <c r="Z154" i="1"/>
  <c r="Y154" i="1"/>
  <c r="X154" i="1"/>
  <c r="W154" i="1"/>
  <c r="V154" i="1"/>
  <c r="U154" i="1"/>
  <c r="Q154" i="1"/>
  <c r="P154" i="1"/>
  <c r="O154" i="1"/>
  <c r="N154" i="1"/>
  <c r="M154" i="1"/>
  <c r="L154" i="1"/>
  <c r="H154" i="1"/>
  <c r="G154" i="1"/>
  <c r="F154" i="1"/>
  <c r="E154" i="1"/>
  <c r="CD154" i="1" s="1"/>
  <c r="D154" i="1"/>
  <c r="CB154" i="1" s="1"/>
  <c r="BV153" i="1"/>
  <c r="BU153" i="1"/>
  <c r="BT153" i="1"/>
  <c r="BS153" i="1"/>
  <c r="BO153" i="1"/>
  <c r="BN153" i="1"/>
  <c r="BM153" i="1"/>
  <c r="BL153" i="1"/>
  <c r="BK153" i="1"/>
  <c r="BJ153" i="1"/>
  <c r="BI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L153" i="1"/>
  <c r="AK153" i="1"/>
  <c r="AG153" i="1"/>
  <c r="AF153" i="1"/>
  <c r="AE153" i="1"/>
  <c r="AD153" i="1"/>
  <c r="Z153" i="1"/>
  <c r="Y153" i="1"/>
  <c r="X153" i="1"/>
  <c r="W153" i="1"/>
  <c r="V153" i="1"/>
  <c r="U153" i="1"/>
  <c r="Q153" i="1"/>
  <c r="P153" i="1"/>
  <c r="O153" i="1"/>
  <c r="N153" i="1"/>
  <c r="M153" i="1"/>
  <c r="L153" i="1"/>
  <c r="H153" i="1"/>
  <c r="G153" i="1"/>
  <c r="F153" i="1"/>
  <c r="E153" i="1"/>
  <c r="CG153" i="1" s="1"/>
  <c r="D153" i="1"/>
  <c r="BV152" i="1"/>
  <c r="BU152" i="1"/>
  <c r="BT152" i="1"/>
  <c r="BS152" i="1"/>
  <c r="BO152" i="1"/>
  <c r="BN152" i="1"/>
  <c r="BM152" i="1"/>
  <c r="BL152" i="1"/>
  <c r="BK152" i="1"/>
  <c r="BJ152" i="1"/>
  <c r="BI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L152" i="1"/>
  <c r="AK152" i="1"/>
  <c r="AG152" i="1"/>
  <c r="AF152" i="1"/>
  <c r="AE152" i="1"/>
  <c r="AD152" i="1"/>
  <c r="Z152" i="1"/>
  <c r="Y152" i="1"/>
  <c r="X152" i="1"/>
  <c r="W152" i="1"/>
  <c r="V152" i="1"/>
  <c r="U152" i="1"/>
  <c r="Q152" i="1"/>
  <c r="P152" i="1"/>
  <c r="O152" i="1"/>
  <c r="N152" i="1"/>
  <c r="M152" i="1"/>
  <c r="L152" i="1"/>
  <c r="H152" i="1"/>
  <c r="G152" i="1"/>
  <c r="F152" i="1"/>
  <c r="E152" i="1"/>
  <c r="CD152" i="1" s="1"/>
  <c r="D152" i="1"/>
  <c r="CB152" i="1" s="1"/>
  <c r="BV151" i="1"/>
  <c r="BU151" i="1"/>
  <c r="BT151" i="1"/>
  <c r="BS151" i="1"/>
  <c r="BO151" i="1"/>
  <c r="BN151" i="1"/>
  <c r="BM151" i="1"/>
  <c r="BL151" i="1"/>
  <c r="BK151" i="1"/>
  <c r="BJ151" i="1"/>
  <c r="BI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L151" i="1"/>
  <c r="AK151" i="1"/>
  <c r="AG151" i="1"/>
  <c r="AF151" i="1"/>
  <c r="AE151" i="1"/>
  <c r="AD151" i="1"/>
  <c r="Z151" i="1"/>
  <c r="Y151" i="1"/>
  <c r="X151" i="1"/>
  <c r="W151" i="1"/>
  <c r="V151" i="1"/>
  <c r="U151" i="1"/>
  <c r="Q151" i="1"/>
  <c r="P151" i="1"/>
  <c r="O151" i="1"/>
  <c r="N151" i="1"/>
  <c r="M151" i="1"/>
  <c r="L151" i="1"/>
  <c r="H151" i="1"/>
  <c r="G151" i="1"/>
  <c r="F151" i="1"/>
  <c r="E151" i="1"/>
  <c r="CA151" i="1" s="1"/>
  <c r="D151" i="1"/>
  <c r="CB151" i="1" s="1"/>
  <c r="BV150" i="1"/>
  <c r="BU150" i="1"/>
  <c r="BT150" i="1"/>
  <c r="BS150" i="1"/>
  <c r="BO150" i="1"/>
  <c r="BN150" i="1"/>
  <c r="BM150" i="1"/>
  <c r="BL150" i="1"/>
  <c r="BK150" i="1"/>
  <c r="BJ150" i="1"/>
  <c r="BI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L150" i="1"/>
  <c r="AK150" i="1"/>
  <c r="AG150" i="1"/>
  <c r="AF150" i="1"/>
  <c r="AE150" i="1"/>
  <c r="AD150" i="1"/>
  <c r="Z150" i="1"/>
  <c r="Y150" i="1"/>
  <c r="X150" i="1"/>
  <c r="W150" i="1"/>
  <c r="V150" i="1"/>
  <c r="U150" i="1"/>
  <c r="Q150" i="1"/>
  <c r="P150" i="1"/>
  <c r="O150" i="1"/>
  <c r="N150" i="1"/>
  <c r="M150" i="1"/>
  <c r="L150" i="1"/>
  <c r="H150" i="1"/>
  <c r="G150" i="1"/>
  <c r="F150" i="1"/>
  <c r="E150" i="1"/>
  <c r="CA150" i="1" s="1"/>
  <c r="D150" i="1"/>
  <c r="CB150" i="1" s="1"/>
  <c r="BV149" i="1"/>
  <c r="BU149" i="1"/>
  <c r="BT149" i="1"/>
  <c r="BS149" i="1"/>
  <c r="BO149" i="1"/>
  <c r="BN149" i="1"/>
  <c r="BM149" i="1"/>
  <c r="BL149" i="1"/>
  <c r="BK149" i="1"/>
  <c r="BJ149" i="1"/>
  <c r="BI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L149" i="1"/>
  <c r="AK149" i="1"/>
  <c r="AG149" i="1"/>
  <c r="AF149" i="1"/>
  <c r="AE149" i="1"/>
  <c r="AD149" i="1"/>
  <c r="Z149" i="1"/>
  <c r="Y149" i="1"/>
  <c r="X149" i="1"/>
  <c r="W149" i="1"/>
  <c r="V149" i="1"/>
  <c r="U149" i="1"/>
  <c r="Q149" i="1"/>
  <c r="P149" i="1"/>
  <c r="O149" i="1"/>
  <c r="N149" i="1"/>
  <c r="M149" i="1"/>
  <c r="L149" i="1"/>
  <c r="H149" i="1"/>
  <c r="G149" i="1"/>
  <c r="F149" i="1"/>
  <c r="E149" i="1"/>
  <c r="CD149" i="1" s="1"/>
  <c r="D149" i="1"/>
  <c r="BV148" i="1"/>
  <c r="BU148" i="1"/>
  <c r="BT148" i="1"/>
  <c r="BS148" i="1"/>
  <c r="BO148" i="1"/>
  <c r="BN148" i="1"/>
  <c r="BM148" i="1"/>
  <c r="BL148" i="1"/>
  <c r="BK148" i="1"/>
  <c r="BJ148" i="1"/>
  <c r="BI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L148" i="1"/>
  <c r="AK148" i="1"/>
  <c r="AG148" i="1"/>
  <c r="AF148" i="1"/>
  <c r="AE148" i="1"/>
  <c r="AD148" i="1"/>
  <c r="Z148" i="1"/>
  <c r="Y148" i="1"/>
  <c r="X148" i="1"/>
  <c r="W148" i="1"/>
  <c r="V148" i="1"/>
  <c r="U148" i="1"/>
  <c r="Q148" i="1"/>
  <c r="P148" i="1"/>
  <c r="O148" i="1"/>
  <c r="N148" i="1"/>
  <c r="M148" i="1"/>
  <c r="L148" i="1"/>
  <c r="H148" i="1"/>
  <c r="G148" i="1"/>
  <c r="F148" i="1"/>
  <c r="E148" i="1"/>
  <c r="CG148" i="1" s="1"/>
  <c r="D148" i="1"/>
  <c r="AO148" i="1" s="1"/>
  <c r="BV147" i="1"/>
  <c r="BU147" i="1"/>
  <c r="BT147" i="1"/>
  <c r="BS147" i="1"/>
  <c r="BO147" i="1"/>
  <c r="BN147" i="1"/>
  <c r="BM147" i="1"/>
  <c r="BL147" i="1"/>
  <c r="BK147" i="1"/>
  <c r="BJ147" i="1"/>
  <c r="BI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L147" i="1"/>
  <c r="AK147" i="1"/>
  <c r="AG147" i="1"/>
  <c r="AF147" i="1"/>
  <c r="AE147" i="1"/>
  <c r="AD147" i="1"/>
  <c r="Z147" i="1"/>
  <c r="Y147" i="1"/>
  <c r="X147" i="1"/>
  <c r="W147" i="1"/>
  <c r="V147" i="1"/>
  <c r="U147" i="1"/>
  <c r="Q147" i="1"/>
  <c r="P147" i="1"/>
  <c r="O147" i="1"/>
  <c r="N147" i="1"/>
  <c r="M147" i="1"/>
  <c r="L147" i="1"/>
  <c r="H147" i="1"/>
  <c r="G147" i="1"/>
  <c r="F147" i="1"/>
  <c r="E147" i="1"/>
  <c r="CG147" i="1" s="1"/>
  <c r="D147" i="1"/>
  <c r="CB147" i="1" s="1"/>
  <c r="BV146" i="1"/>
  <c r="BU146" i="1"/>
  <c r="BT146" i="1"/>
  <c r="BS146" i="1"/>
  <c r="BO146" i="1"/>
  <c r="BN146" i="1"/>
  <c r="BM146" i="1"/>
  <c r="BL146" i="1"/>
  <c r="BK146" i="1"/>
  <c r="BJ146" i="1"/>
  <c r="BI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L146" i="1"/>
  <c r="AK146" i="1"/>
  <c r="AG146" i="1"/>
  <c r="AF146" i="1"/>
  <c r="AE146" i="1"/>
  <c r="AD146" i="1"/>
  <c r="Z146" i="1"/>
  <c r="Y146" i="1"/>
  <c r="X146" i="1"/>
  <c r="W146" i="1"/>
  <c r="V146" i="1"/>
  <c r="U146" i="1"/>
  <c r="Q146" i="1"/>
  <c r="P146" i="1"/>
  <c r="O146" i="1"/>
  <c r="N146" i="1"/>
  <c r="M146" i="1"/>
  <c r="L146" i="1"/>
  <c r="H146" i="1"/>
  <c r="G146" i="1"/>
  <c r="F146" i="1"/>
  <c r="E146" i="1"/>
  <c r="CG146" i="1" s="1"/>
  <c r="D146" i="1"/>
  <c r="CH146" i="1" s="1"/>
  <c r="BV145" i="1"/>
  <c r="BU145" i="1"/>
  <c r="BT145" i="1"/>
  <c r="BS145" i="1"/>
  <c r="BO145" i="1"/>
  <c r="BN145" i="1"/>
  <c r="BM145" i="1"/>
  <c r="BL145" i="1"/>
  <c r="BK145" i="1"/>
  <c r="BJ145" i="1"/>
  <c r="BI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L145" i="1"/>
  <c r="AK145" i="1"/>
  <c r="AG145" i="1"/>
  <c r="AF145" i="1"/>
  <c r="AE145" i="1"/>
  <c r="AD145" i="1"/>
  <c r="Z145" i="1"/>
  <c r="Y145" i="1"/>
  <c r="X145" i="1"/>
  <c r="W145" i="1"/>
  <c r="V145" i="1"/>
  <c r="U145" i="1"/>
  <c r="Q145" i="1"/>
  <c r="P145" i="1"/>
  <c r="O145" i="1"/>
  <c r="N145" i="1"/>
  <c r="M145" i="1"/>
  <c r="L145" i="1"/>
  <c r="H145" i="1"/>
  <c r="G145" i="1"/>
  <c r="F145" i="1"/>
  <c r="E145" i="1"/>
  <c r="CA145" i="1" s="1"/>
  <c r="D145" i="1"/>
  <c r="BV141" i="1"/>
  <c r="BU141" i="1"/>
  <c r="BT141" i="1"/>
  <c r="BS141" i="1"/>
  <c r="BO141" i="1"/>
  <c r="BN141" i="1"/>
  <c r="BM141" i="1"/>
  <c r="BL141" i="1"/>
  <c r="BK141" i="1"/>
  <c r="BJ141" i="1"/>
  <c r="BI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L141" i="1"/>
  <c r="AK141" i="1"/>
  <c r="AG141" i="1"/>
  <c r="AF141" i="1"/>
  <c r="AE141" i="1"/>
  <c r="AD141" i="1"/>
  <c r="Z141" i="1"/>
  <c r="Y141" i="1"/>
  <c r="X141" i="1"/>
  <c r="W141" i="1"/>
  <c r="V141" i="1"/>
  <c r="U141" i="1"/>
  <c r="Q141" i="1"/>
  <c r="P141" i="1"/>
  <c r="O141" i="1"/>
  <c r="N141" i="1"/>
  <c r="M141" i="1"/>
  <c r="L141" i="1"/>
  <c r="H141" i="1"/>
  <c r="G141" i="1"/>
  <c r="F141" i="1"/>
  <c r="E141" i="1"/>
  <c r="CG141" i="1" s="1"/>
  <c r="D141" i="1"/>
  <c r="CE141" i="1" s="1"/>
  <c r="BV140" i="1"/>
  <c r="BU140" i="1"/>
  <c r="BT140" i="1"/>
  <c r="BS140" i="1"/>
  <c r="BO140" i="1"/>
  <c r="BN140" i="1"/>
  <c r="BM140" i="1"/>
  <c r="BL140" i="1"/>
  <c r="BK140" i="1"/>
  <c r="BJ140" i="1"/>
  <c r="BI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L140" i="1"/>
  <c r="AK140" i="1"/>
  <c r="AG140" i="1"/>
  <c r="AF140" i="1"/>
  <c r="AE140" i="1"/>
  <c r="AD140" i="1"/>
  <c r="Z140" i="1"/>
  <c r="Y140" i="1"/>
  <c r="X140" i="1"/>
  <c r="W140" i="1"/>
  <c r="V140" i="1"/>
  <c r="U140" i="1"/>
  <c r="Q140" i="1"/>
  <c r="P140" i="1"/>
  <c r="O140" i="1"/>
  <c r="N140" i="1"/>
  <c r="M140" i="1"/>
  <c r="L140" i="1"/>
  <c r="H140" i="1"/>
  <c r="G140" i="1"/>
  <c r="F140" i="1"/>
  <c r="E140" i="1"/>
  <c r="CG140" i="1" s="1"/>
  <c r="D140" i="1"/>
  <c r="CH140" i="1" s="1"/>
  <c r="BV139" i="1"/>
  <c r="BU139" i="1"/>
  <c r="BT139" i="1"/>
  <c r="BS139" i="1"/>
  <c r="BO139" i="1"/>
  <c r="BN139" i="1"/>
  <c r="BM139" i="1"/>
  <c r="BL139" i="1"/>
  <c r="BK139" i="1"/>
  <c r="BJ139" i="1"/>
  <c r="BI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L139" i="1"/>
  <c r="AK139" i="1"/>
  <c r="AG139" i="1"/>
  <c r="AF139" i="1"/>
  <c r="AE139" i="1"/>
  <c r="AD139" i="1"/>
  <c r="Z139" i="1"/>
  <c r="Y139" i="1"/>
  <c r="X139" i="1"/>
  <c r="W139" i="1"/>
  <c r="V139" i="1"/>
  <c r="U139" i="1"/>
  <c r="Q139" i="1"/>
  <c r="P139" i="1"/>
  <c r="O139" i="1"/>
  <c r="N139" i="1"/>
  <c r="M139" i="1"/>
  <c r="L139" i="1"/>
  <c r="H139" i="1"/>
  <c r="G139" i="1"/>
  <c r="F139" i="1"/>
  <c r="E139" i="1"/>
  <c r="CA139" i="1" s="1"/>
  <c r="D139" i="1"/>
  <c r="BV138" i="1"/>
  <c r="BU138" i="1"/>
  <c r="BT138" i="1"/>
  <c r="BS138" i="1"/>
  <c r="BO138" i="1"/>
  <c r="BN138" i="1"/>
  <c r="BM138" i="1"/>
  <c r="BL138" i="1"/>
  <c r="BK138" i="1"/>
  <c r="BJ138" i="1"/>
  <c r="BI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L138" i="1"/>
  <c r="AK138" i="1"/>
  <c r="AG138" i="1"/>
  <c r="AF138" i="1"/>
  <c r="AE138" i="1"/>
  <c r="AD138" i="1"/>
  <c r="Z138" i="1"/>
  <c r="Y138" i="1"/>
  <c r="X138" i="1"/>
  <c r="W138" i="1"/>
  <c r="V138" i="1"/>
  <c r="U138" i="1"/>
  <c r="Q138" i="1"/>
  <c r="P138" i="1"/>
  <c r="O138" i="1"/>
  <c r="N138" i="1"/>
  <c r="M138" i="1"/>
  <c r="L138" i="1"/>
  <c r="H138" i="1"/>
  <c r="G138" i="1"/>
  <c r="F138" i="1"/>
  <c r="E138" i="1"/>
  <c r="CA138" i="1" s="1"/>
  <c r="D138" i="1"/>
  <c r="CE138" i="1" s="1"/>
  <c r="BV137" i="1"/>
  <c r="BU137" i="1"/>
  <c r="BT137" i="1"/>
  <c r="BS137" i="1"/>
  <c r="BO137" i="1"/>
  <c r="BN137" i="1"/>
  <c r="BM137" i="1"/>
  <c r="BL137" i="1"/>
  <c r="BK137" i="1"/>
  <c r="BJ137" i="1"/>
  <c r="BI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L137" i="1"/>
  <c r="AK137" i="1"/>
  <c r="AG137" i="1"/>
  <c r="AF137" i="1"/>
  <c r="AE137" i="1"/>
  <c r="AD137" i="1"/>
  <c r="Z137" i="1"/>
  <c r="Y137" i="1"/>
  <c r="X137" i="1"/>
  <c r="W137" i="1"/>
  <c r="V137" i="1"/>
  <c r="U137" i="1"/>
  <c r="Q137" i="1"/>
  <c r="P137" i="1"/>
  <c r="O137" i="1"/>
  <c r="N137" i="1"/>
  <c r="M137" i="1"/>
  <c r="L137" i="1"/>
  <c r="H137" i="1"/>
  <c r="G137" i="1"/>
  <c r="F137" i="1"/>
  <c r="E137" i="1"/>
  <c r="CG137" i="1" s="1"/>
  <c r="D137" i="1"/>
  <c r="T137" i="1" s="1"/>
  <c r="BV133" i="1"/>
  <c r="BU133" i="1"/>
  <c r="BT133" i="1"/>
  <c r="BS133" i="1"/>
  <c r="BO133" i="1"/>
  <c r="BN133" i="1"/>
  <c r="BM133" i="1"/>
  <c r="BL133" i="1"/>
  <c r="BK133" i="1"/>
  <c r="BJ133" i="1"/>
  <c r="BI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L133" i="1"/>
  <c r="AK133" i="1"/>
  <c r="AG133" i="1"/>
  <c r="AF133" i="1"/>
  <c r="AE133" i="1"/>
  <c r="AD133" i="1"/>
  <c r="Z133" i="1"/>
  <c r="Y133" i="1"/>
  <c r="X133" i="1"/>
  <c r="W133" i="1"/>
  <c r="V133" i="1"/>
  <c r="U133" i="1"/>
  <c r="Q133" i="1"/>
  <c r="P133" i="1"/>
  <c r="O133" i="1"/>
  <c r="N133" i="1"/>
  <c r="M133" i="1"/>
  <c r="L133" i="1"/>
  <c r="H133" i="1"/>
  <c r="G133" i="1"/>
  <c r="F133" i="1"/>
  <c r="E133" i="1"/>
  <c r="CA133" i="1" s="1"/>
  <c r="D133" i="1"/>
  <c r="CB133" i="1" s="1"/>
  <c r="BV132" i="1"/>
  <c r="BU132" i="1"/>
  <c r="BT132" i="1"/>
  <c r="BS132" i="1"/>
  <c r="BO132" i="1"/>
  <c r="BN132" i="1"/>
  <c r="BM132" i="1"/>
  <c r="BL132" i="1"/>
  <c r="BK132" i="1"/>
  <c r="BJ132" i="1"/>
  <c r="BI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L132" i="1"/>
  <c r="AK132" i="1"/>
  <c r="AG132" i="1"/>
  <c r="AF132" i="1"/>
  <c r="AE132" i="1"/>
  <c r="AD132" i="1"/>
  <c r="Z132" i="1"/>
  <c r="Y132" i="1"/>
  <c r="X132" i="1"/>
  <c r="W132" i="1"/>
  <c r="V132" i="1"/>
  <c r="U132" i="1"/>
  <c r="Q132" i="1"/>
  <c r="P132" i="1"/>
  <c r="O132" i="1"/>
  <c r="N132" i="1"/>
  <c r="M132" i="1"/>
  <c r="L132" i="1"/>
  <c r="H132" i="1"/>
  <c r="G132" i="1"/>
  <c r="F132" i="1"/>
  <c r="E132" i="1"/>
  <c r="CD132" i="1" s="1"/>
  <c r="D132" i="1"/>
  <c r="CE132" i="1" s="1"/>
  <c r="BZ134" i="1"/>
  <c r="BV131" i="1"/>
  <c r="BU131" i="1"/>
  <c r="BT131" i="1"/>
  <c r="BS131" i="1"/>
  <c r="BO131" i="1"/>
  <c r="BN131" i="1"/>
  <c r="BM131" i="1"/>
  <c r="BL131" i="1"/>
  <c r="BK131" i="1"/>
  <c r="BJ131" i="1"/>
  <c r="BI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L131" i="1"/>
  <c r="AK131" i="1"/>
  <c r="AG131" i="1"/>
  <c r="AF131" i="1"/>
  <c r="AE131" i="1"/>
  <c r="AD131" i="1"/>
  <c r="Z131" i="1"/>
  <c r="Y131" i="1"/>
  <c r="X131" i="1"/>
  <c r="W131" i="1"/>
  <c r="V131" i="1"/>
  <c r="U131" i="1"/>
  <c r="Q131" i="1"/>
  <c r="P131" i="1"/>
  <c r="O131" i="1"/>
  <c r="N131" i="1"/>
  <c r="M131" i="1"/>
  <c r="L131" i="1"/>
  <c r="H131" i="1"/>
  <c r="G131" i="1"/>
  <c r="F131" i="1"/>
  <c r="E131" i="1"/>
  <c r="D131" i="1"/>
  <c r="BV127" i="1"/>
  <c r="BU127" i="1"/>
  <c r="BT127" i="1"/>
  <c r="BS127" i="1"/>
  <c r="BO127" i="1"/>
  <c r="BN127" i="1"/>
  <c r="BM127" i="1"/>
  <c r="BL127" i="1"/>
  <c r="BK127" i="1"/>
  <c r="BJ127" i="1"/>
  <c r="BI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L127" i="1"/>
  <c r="AK127" i="1"/>
  <c r="AG127" i="1"/>
  <c r="AF127" i="1"/>
  <c r="AE127" i="1"/>
  <c r="AD127" i="1"/>
  <c r="Z127" i="1"/>
  <c r="Y127" i="1"/>
  <c r="X127" i="1"/>
  <c r="W127" i="1"/>
  <c r="V127" i="1"/>
  <c r="U127" i="1"/>
  <c r="Q127" i="1"/>
  <c r="P127" i="1"/>
  <c r="O127" i="1"/>
  <c r="N127" i="1"/>
  <c r="M127" i="1"/>
  <c r="L127" i="1"/>
  <c r="H127" i="1"/>
  <c r="G127" i="1"/>
  <c r="F127" i="1"/>
  <c r="E127" i="1"/>
  <c r="CA127" i="1" s="1"/>
  <c r="D127" i="1"/>
  <c r="CB127" i="1" s="1"/>
  <c r="BV126" i="1"/>
  <c r="BU126" i="1"/>
  <c r="BT126" i="1"/>
  <c r="BS126" i="1"/>
  <c r="BO126" i="1"/>
  <c r="BN126" i="1"/>
  <c r="BM126" i="1"/>
  <c r="BL126" i="1"/>
  <c r="BK126" i="1"/>
  <c r="BJ126" i="1"/>
  <c r="BI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L126" i="1"/>
  <c r="AK126" i="1"/>
  <c r="AG126" i="1"/>
  <c r="AF126" i="1"/>
  <c r="AE126" i="1"/>
  <c r="AD126" i="1"/>
  <c r="Z126" i="1"/>
  <c r="Y126" i="1"/>
  <c r="X126" i="1"/>
  <c r="W126" i="1"/>
  <c r="V126" i="1"/>
  <c r="U126" i="1"/>
  <c r="Q126" i="1"/>
  <c r="P126" i="1"/>
  <c r="O126" i="1"/>
  <c r="N126" i="1"/>
  <c r="M126" i="1"/>
  <c r="L126" i="1"/>
  <c r="H126" i="1"/>
  <c r="G126" i="1"/>
  <c r="F126" i="1"/>
  <c r="E126" i="1"/>
  <c r="D126" i="1"/>
  <c r="CE126" i="1" s="1"/>
  <c r="BV125" i="1"/>
  <c r="BU125" i="1"/>
  <c r="BT125" i="1"/>
  <c r="BS125" i="1"/>
  <c r="BO125" i="1"/>
  <c r="BN125" i="1"/>
  <c r="BM125" i="1"/>
  <c r="BL125" i="1"/>
  <c r="BK125" i="1"/>
  <c r="BJ125" i="1"/>
  <c r="BI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L125" i="1"/>
  <c r="AK125" i="1"/>
  <c r="AG125" i="1"/>
  <c r="AF125" i="1"/>
  <c r="AE125" i="1"/>
  <c r="AD125" i="1"/>
  <c r="Z125" i="1"/>
  <c r="Y125" i="1"/>
  <c r="X125" i="1"/>
  <c r="W125" i="1"/>
  <c r="V125" i="1"/>
  <c r="U125" i="1"/>
  <c r="Q125" i="1"/>
  <c r="P125" i="1"/>
  <c r="O125" i="1"/>
  <c r="N125" i="1"/>
  <c r="M125" i="1"/>
  <c r="L125" i="1"/>
  <c r="H125" i="1"/>
  <c r="G125" i="1"/>
  <c r="F125" i="1"/>
  <c r="E125" i="1"/>
  <c r="CG125" i="1" s="1"/>
  <c r="D125" i="1"/>
  <c r="CH125" i="1" s="1"/>
  <c r="BV124" i="1"/>
  <c r="BU124" i="1"/>
  <c r="BT124" i="1"/>
  <c r="BS124" i="1"/>
  <c r="BO124" i="1"/>
  <c r="BN124" i="1"/>
  <c r="BM124" i="1"/>
  <c r="BL124" i="1"/>
  <c r="BK124" i="1"/>
  <c r="BJ124" i="1"/>
  <c r="BI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L124" i="1"/>
  <c r="AK124" i="1"/>
  <c r="AG124" i="1"/>
  <c r="AF124" i="1"/>
  <c r="AE124" i="1"/>
  <c r="AD124" i="1"/>
  <c r="Z124" i="1"/>
  <c r="Y124" i="1"/>
  <c r="X124" i="1"/>
  <c r="W124" i="1"/>
  <c r="V124" i="1"/>
  <c r="U124" i="1"/>
  <c r="Q124" i="1"/>
  <c r="P124" i="1"/>
  <c r="O124" i="1"/>
  <c r="N124" i="1"/>
  <c r="M124" i="1"/>
  <c r="L124" i="1"/>
  <c r="H124" i="1"/>
  <c r="G124" i="1"/>
  <c r="F124" i="1"/>
  <c r="E124" i="1"/>
  <c r="AI124" i="1" s="1"/>
  <c r="D124" i="1"/>
  <c r="AJ124" i="1" s="1"/>
  <c r="BV123" i="1"/>
  <c r="BU123" i="1"/>
  <c r="BT123" i="1"/>
  <c r="BS123" i="1"/>
  <c r="BO123" i="1"/>
  <c r="BN123" i="1"/>
  <c r="BM123" i="1"/>
  <c r="BL123" i="1"/>
  <c r="BK123" i="1"/>
  <c r="BJ123" i="1"/>
  <c r="BI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L123" i="1"/>
  <c r="AK123" i="1"/>
  <c r="AG123" i="1"/>
  <c r="AF123" i="1"/>
  <c r="AE123" i="1"/>
  <c r="AD123" i="1"/>
  <c r="Z123" i="1"/>
  <c r="Y123" i="1"/>
  <c r="X123" i="1"/>
  <c r="W123" i="1"/>
  <c r="V123" i="1"/>
  <c r="U123" i="1"/>
  <c r="Q123" i="1"/>
  <c r="P123" i="1"/>
  <c r="O123" i="1"/>
  <c r="N123" i="1"/>
  <c r="M123" i="1"/>
  <c r="L123" i="1"/>
  <c r="H123" i="1"/>
  <c r="G123" i="1"/>
  <c r="F123" i="1"/>
  <c r="E123" i="1"/>
  <c r="AI123" i="1" s="1"/>
  <c r="D123" i="1"/>
  <c r="CE123" i="1" s="1"/>
  <c r="BV122" i="1"/>
  <c r="BU122" i="1"/>
  <c r="BT122" i="1"/>
  <c r="BS122" i="1"/>
  <c r="BO122" i="1"/>
  <c r="BN122" i="1"/>
  <c r="BM122" i="1"/>
  <c r="BL122" i="1"/>
  <c r="BK122" i="1"/>
  <c r="BJ122" i="1"/>
  <c r="BI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L122" i="1"/>
  <c r="AK122" i="1"/>
  <c r="AG122" i="1"/>
  <c r="AF122" i="1"/>
  <c r="AE122" i="1"/>
  <c r="AD122" i="1"/>
  <c r="Z122" i="1"/>
  <c r="Y122" i="1"/>
  <c r="X122" i="1"/>
  <c r="W122" i="1"/>
  <c r="V122" i="1"/>
  <c r="U122" i="1"/>
  <c r="Q122" i="1"/>
  <c r="P122" i="1"/>
  <c r="O122" i="1"/>
  <c r="N122" i="1"/>
  <c r="M122" i="1"/>
  <c r="L122" i="1"/>
  <c r="H122" i="1"/>
  <c r="G122" i="1"/>
  <c r="F122" i="1"/>
  <c r="E122" i="1"/>
  <c r="D122" i="1"/>
  <c r="BV121" i="1"/>
  <c r="BU121" i="1"/>
  <c r="BT121" i="1"/>
  <c r="BS121" i="1"/>
  <c r="BO121" i="1"/>
  <c r="BN121" i="1"/>
  <c r="BM121" i="1"/>
  <c r="BL121" i="1"/>
  <c r="BK121" i="1"/>
  <c r="BJ121" i="1"/>
  <c r="BI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L121" i="1"/>
  <c r="AK121" i="1"/>
  <c r="AG121" i="1"/>
  <c r="AF121" i="1"/>
  <c r="AE121" i="1"/>
  <c r="AD121" i="1"/>
  <c r="Z121" i="1"/>
  <c r="Y121" i="1"/>
  <c r="X121" i="1"/>
  <c r="W121" i="1"/>
  <c r="V121" i="1"/>
  <c r="U121" i="1"/>
  <c r="Q121" i="1"/>
  <c r="P121" i="1"/>
  <c r="O121" i="1"/>
  <c r="N121" i="1"/>
  <c r="M121" i="1"/>
  <c r="L121" i="1"/>
  <c r="H121" i="1"/>
  <c r="G121" i="1"/>
  <c r="F121" i="1"/>
  <c r="E121" i="1"/>
  <c r="CD121" i="1" s="1"/>
  <c r="D121" i="1"/>
  <c r="T121" i="1" s="1"/>
  <c r="BV120" i="1"/>
  <c r="BU120" i="1"/>
  <c r="BT120" i="1"/>
  <c r="BS120" i="1"/>
  <c r="BO120" i="1"/>
  <c r="BN120" i="1"/>
  <c r="BM120" i="1"/>
  <c r="BL120" i="1"/>
  <c r="BK120" i="1"/>
  <c r="BJ120" i="1"/>
  <c r="BI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L120" i="1"/>
  <c r="AK120" i="1"/>
  <c r="AG120" i="1"/>
  <c r="AF120" i="1"/>
  <c r="AE120" i="1"/>
  <c r="AD120" i="1"/>
  <c r="Z120" i="1"/>
  <c r="Y120" i="1"/>
  <c r="X120" i="1"/>
  <c r="W120" i="1"/>
  <c r="V120" i="1"/>
  <c r="U120" i="1"/>
  <c r="Q120" i="1"/>
  <c r="P120" i="1"/>
  <c r="O120" i="1"/>
  <c r="N120" i="1"/>
  <c r="M120" i="1"/>
  <c r="L120" i="1"/>
  <c r="H120" i="1"/>
  <c r="G120" i="1"/>
  <c r="F120" i="1"/>
  <c r="E120" i="1"/>
  <c r="D120" i="1"/>
  <c r="BV119" i="1"/>
  <c r="BU119" i="1"/>
  <c r="BT119" i="1"/>
  <c r="BS119" i="1"/>
  <c r="BO119" i="1"/>
  <c r="BN119" i="1"/>
  <c r="BM119" i="1"/>
  <c r="BL119" i="1"/>
  <c r="BK119" i="1"/>
  <c r="BJ119" i="1"/>
  <c r="BI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L119" i="1"/>
  <c r="AK119" i="1"/>
  <c r="AG119" i="1"/>
  <c r="AF119" i="1"/>
  <c r="AE119" i="1"/>
  <c r="AD119" i="1"/>
  <c r="Z119" i="1"/>
  <c r="Y119" i="1"/>
  <c r="X119" i="1"/>
  <c r="W119" i="1"/>
  <c r="V119" i="1"/>
  <c r="U119" i="1"/>
  <c r="Q119" i="1"/>
  <c r="P119" i="1"/>
  <c r="O119" i="1"/>
  <c r="N119" i="1"/>
  <c r="M119" i="1"/>
  <c r="L119" i="1"/>
  <c r="H119" i="1"/>
  <c r="G119" i="1"/>
  <c r="F119" i="1"/>
  <c r="E119" i="1"/>
  <c r="CA119" i="1" s="1"/>
  <c r="D119" i="1"/>
  <c r="CE119" i="1" s="1"/>
  <c r="BV118" i="1"/>
  <c r="BU118" i="1"/>
  <c r="BT118" i="1"/>
  <c r="BS118" i="1"/>
  <c r="BO118" i="1"/>
  <c r="BN118" i="1"/>
  <c r="BM118" i="1"/>
  <c r="BL118" i="1"/>
  <c r="BK118" i="1"/>
  <c r="BJ118" i="1"/>
  <c r="BI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L118" i="1"/>
  <c r="AK118" i="1"/>
  <c r="AG118" i="1"/>
  <c r="AF118" i="1"/>
  <c r="AE118" i="1"/>
  <c r="AD118" i="1"/>
  <c r="Z118" i="1"/>
  <c r="Y118" i="1"/>
  <c r="X118" i="1"/>
  <c r="W118" i="1"/>
  <c r="V118" i="1"/>
  <c r="U118" i="1"/>
  <c r="Q118" i="1"/>
  <c r="P118" i="1"/>
  <c r="O118" i="1"/>
  <c r="N118" i="1"/>
  <c r="M118" i="1"/>
  <c r="L118" i="1"/>
  <c r="H118" i="1"/>
  <c r="G118" i="1"/>
  <c r="F118" i="1"/>
  <c r="E118" i="1"/>
  <c r="S118" i="1" s="1"/>
  <c r="D118" i="1"/>
  <c r="BV117" i="1"/>
  <c r="BU117" i="1"/>
  <c r="BT117" i="1"/>
  <c r="BS117" i="1"/>
  <c r="BO117" i="1"/>
  <c r="BN117" i="1"/>
  <c r="BM117" i="1"/>
  <c r="BL117" i="1"/>
  <c r="BK117" i="1"/>
  <c r="BJ117" i="1"/>
  <c r="BI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L117" i="1"/>
  <c r="AK117" i="1"/>
  <c r="AG117" i="1"/>
  <c r="AF117" i="1"/>
  <c r="AE117" i="1"/>
  <c r="AD117" i="1"/>
  <c r="Z117" i="1"/>
  <c r="Y117" i="1"/>
  <c r="X117" i="1"/>
  <c r="W117" i="1"/>
  <c r="V117" i="1"/>
  <c r="U117" i="1"/>
  <c r="Q117" i="1"/>
  <c r="P117" i="1"/>
  <c r="O117" i="1"/>
  <c r="N117" i="1"/>
  <c r="M117" i="1"/>
  <c r="L117" i="1"/>
  <c r="H117" i="1"/>
  <c r="G117" i="1"/>
  <c r="F117" i="1"/>
  <c r="E117" i="1"/>
  <c r="CA117" i="1" s="1"/>
  <c r="D117" i="1"/>
  <c r="CE117" i="1" s="1"/>
  <c r="BV116" i="1"/>
  <c r="BU116" i="1"/>
  <c r="BT116" i="1"/>
  <c r="BS116" i="1"/>
  <c r="BO116" i="1"/>
  <c r="BN116" i="1"/>
  <c r="BM116" i="1"/>
  <c r="BL116" i="1"/>
  <c r="BK116" i="1"/>
  <c r="BJ116" i="1"/>
  <c r="BI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L116" i="1"/>
  <c r="AK116" i="1"/>
  <c r="AG116" i="1"/>
  <c r="AF116" i="1"/>
  <c r="AE116" i="1"/>
  <c r="AD116" i="1"/>
  <c r="Z116" i="1"/>
  <c r="Y116" i="1"/>
  <c r="X116" i="1"/>
  <c r="W116" i="1"/>
  <c r="V116" i="1"/>
  <c r="U116" i="1"/>
  <c r="Q116" i="1"/>
  <c r="P116" i="1"/>
  <c r="O116" i="1"/>
  <c r="N116" i="1"/>
  <c r="M116" i="1"/>
  <c r="L116" i="1"/>
  <c r="H116" i="1"/>
  <c r="G116" i="1"/>
  <c r="F116" i="1"/>
  <c r="E116" i="1"/>
  <c r="CA116" i="1" s="1"/>
  <c r="D116" i="1"/>
  <c r="CE116" i="1" s="1"/>
  <c r="CC128" i="1"/>
  <c r="BV115" i="1"/>
  <c r="BU115" i="1"/>
  <c r="BT115" i="1"/>
  <c r="BS115" i="1"/>
  <c r="BO115" i="1"/>
  <c r="BN115" i="1"/>
  <c r="BM115" i="1"/>
  <c r="BL115" i="1"/>
  <c r="BK115" i="1"/>
  <c r="BJ115" i="1"/>
  <c r="BI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L115" i="1"/>
  <c r="AK115" i="1"/>
  <c r="AG115" i="1"/>
  <c r="AF115" i="1"/>
  <c r="AE115" i="1"/>
  <c r="AD115" i="1"/>
  <c r="Z115" i="1"/>
  <c r="Y115" i="1"/>
  <c r="X115" i="1"/>
  <c r="W115" i="1"/>
  <c r="V115" i="1"/>
  <c r="U115" i="1"/>
  <c r="Q115" i="1"/>
  <c r="P115" i="1"/>
  <c r="O115" i="1"/>
  <c r="N115" i="1"/>
  <c r="M115" i="1"/>
  <c r="L115" i="1"/>
  <c r="H115" i="1"/>
  <c r="G115" i="1"/>
  <c r="F115" i="1"/>
  <c r="E115" i="1"/>
  <c r="CA115" i="1" s="1"/>
  <c r="D115" i="1"/>
  <c r="CH115" i="1" s="1"/>
  <c r="BV111" i="1"/>
  <c r="BU111" i="1"/>
  <c r="BT111" i="1"/>
  <c r="BS111" i="1"/>
  <c r="BO111" i="1"/>
  <c r="BN111" i="1"/>
  <c r="BM111" i="1"/>
  <c r="BL111" i="1"/>
  <c r="BK111" i="1"/>
  <c r="BJ111" i="1"/>
  <c r="BI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L111" i="1"/>
  <c r="AK111" i="1"/>
  <c r="AG111" i="1"/>
  <c r="AF111" i="1"/>
  <c r="AE111" i="1"/>
  <c r="AD111" i="1"/>
  <c r="Z111" i="1"/>
  <c r="Y111" i="1"/>
  <c r="X111" i="1"/>
  <c r="W111" i="1"/>
  <c r="V111" i="1"/>
  <c r="U111" i="1"/>
  <c r="Q111" i="1"/>
  <c r="P111" i="1"/>
  <c r="O111" i="1"/>
  <c r="N111" i="1"/>
  <c r="M111" i="1"/>
  <c r="L111" i="1"/>
  <c r="H111" i="1"/>
  <c r="G111" i="1"/>
  <c r="F111" i="1"/>
  <c r="E111" i="1"/>
  <c r="CG111" i="1" s="1"/>
  <c r="D111" i="1"/>
  <c r="CH111" i="1" s="1"/>
  <c r="BV110" i="1"/>
  <c r="BU110" i="1"/>
  <c r="BT110" i="1"/>
  <c r="BS110" i="1"/>
  <c r="BO110" i="1"/>
  <c r="BN110" i="1"/>
  <c r="BM110" i="1"/>
  <c r="BL110" i="1"/>
  <c r="BK110" i="1"/>
  <c r="BJ110" i="1"/>
  <c r="BI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L110" i="1"/>
  <c r="AK110" i="1"/>
  <c r="AG110" i="1"/>
  <c r="AF110" i="1"/>
  <c r="AE110" i="1"/>
  <c r="AD110" i="1"/>
  <c r="Z110" i="1"/>
  <c r="Y110" i="1"/>
  <c r="X110" i="1"/>
  <c r="W110" i="1"/>
  <c r="V110" i="1"/>
  <c r="U110" i="1"/>
  <c r="Q110" i="1"/>
  <c r="P110" i="1"/>
  <c r="O110" i="1"/>
  <c r="N110" i="1"/>
  <c r="M110" i="1"/>
  <c r="L110" i="1"/>
  <c r="H110" i="1"/>
  <c r="G110" i="1"/>
  <c r="F110" i="1"/>
  <c r="E110" i="1"/>
  <c r="S110" i="1" s="1"/>
  <c r="D110" i="1"/>
  <c r="BV109" i="1"/>
  <c r="BU109" i="1"/>
  <c r="BT109" i="1"/>
  <c r="BS109" i="1"/>
  <c r="BO109" i="1"/>
  <c r="BN109" i="1"/>
  <c r="BM109" i="1"/>
  <c r="BL109" i="1"/>
  <c r="BK109" i="1"/>
  <c r="BJ109" i="1"/>
  <c r="BI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L109" i="1"/>
  <c r="AK109" i="1"/>
  <c r="AG109" i="1"/>
  <c r="AF109" i="1"/>
  <c r="AE109" i="1"/>
  <c r="AD109" i="1"/>
  <c r="Z109" i="1"/>
  <c r="Y109" i="1"/>
  <c r="X109" i="1"/>
  <c r="W109" i="1"/>
  <c r="V109" i="1"/>
  <c r="U109" i="1"/>
  <c r="Q109" i="1"/>
  <c r="P109" i="1"/>
  <c r="O109" i="1"/>
  <c r="N109" i="1"/>
  <c r="M109" i="1"/>
  <c r="L109" i="1"/>
  <c r="H109" i="1"/>
  <c r="G109" i="1"/>
  <c r="F109" i="1"/>
  <c r="E109" i="1"/>
  <c r="CD109" i="1" s="1"/>
  <c r="D109" i="1"/>
  <c r="CH109" i="1" s="1"/>
  <c r="BV108" i="1"/>
  <c r="BU108" i="1"/>
  <c r="BT108" i="1"/>
  <c r="BS108" i="1"/>
  <c r="BO108" i="1"/>
  <c r="BN108" i="1"/>
  <c r="BM108" i="1"/>
  <c r="BL108" i="1"/>
  <c r="BK108" i="1"/>
  <c r="BJ108" i="1"/>
  <c r="BI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L108" i="1"/>
  <c r="AK108" i="1"/>
  <c r="AG108" i="1"/>
  <c r="AF108" i="1"/>
  <c r="AE108" i="1"/>
  <c r="AD108" i="1"/>
  <c r="Z108" i="1"/>
  <c r="Y108" i="1"/>
  <c r="X108" i="1"/>
  <c r="W108" i="1"/>
  <c r="V108" i="1"/>
  <c r="U108" i="1"/>
  <c r="Q108" i="1"/>
  <c r="P108" i="1"/>
  <c r="O108" i="1"/>
  <c r="N108" i="1"/>
  <c r="M108" i="1"/>
  <c r="L108" i="1"/>
  <c r="H108" i="1"/>
  <c r="G108" i="1"/>
  <c r="F108" i="1"/>
  <c r="E108" i="1"/>
  <c r="CG108" i="1" s="1"/>
  <c r="D108" i="1"/>
  <c r="BV107" i="1"/>
  <c r="BU107" i="1"/>
  <c r="BT107" i="1"/>
  <c r="BS107" i="1"/>
  <c r="BO107" i="1"/>
  <c r="BN107" i="1"/>
  <c r="BM107" i="1"/>
  <c r="BL107" i="1"/>
  <c r="BK107" i="1"/>
  <c r="BJ107" i="1"/>
  <c r="BI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L107" i="1"/>
  <c r="AK107" i="1"/>
  <c r="AG107" i="1"/>
  <c r="AF107" i="1"/>
  <c r="AE107" i="1"/>
  <c r="AD107" i="1"/>
  <c r="Z107" i="1"/>
  <c r="Y107" i="1"/>
  <c r="X107" i="1"/>
  <c r="W107" i="1"/>
  <c r="V107" i="1"/>
  <c r="U107" i="1"/>
  <c r="Q107" i="1"/>
  <c r="P107" i="1"/>
  <c r="O107" i="1"/>
  <c r="N107" i="1"/>
  <c r="M107" i="1"/>
  <c r="L107" i="1"/>
  <c r="H107" i="1"/>
  <c r="G107" i="1"/>
  <c r="F107" i="1"/>
  <c r="E107" i="1"/>
  <c r="D107" i="1"/>
  <c r="BV106" i="1"/>
  <c r="BU106" i="1"/>
  <c r="BT106" i="1"/>
  <c r="BS106" i="1"/>
  <c r="BO106" i="1"/>
  <c r="BN106" i="1"/>
  <c r="BM106" i="1"/>
  <c r="BL106" i="1"/>
  <c r="BK106" i="1"/>
  <c r="BJ106" i="1"/>
  <c r="BI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L106" i="1"/>
  <c r="AK106" i="1"/>
  <c r="AG106" i="1"/>
  <c r="AF106" i="1"/>
  <c r="AE106" i="1"/>
  <c r="AD106" i="1"/>
  <c r="Z106" i="1"/>
  <c r="Y106" i="1"/>
  <c r="X106" i="1"/>
  <c r="W106" i="1"/>
  <c r="V106" i="1"/>
  <c r="U106" i="1"/>
  <c r="Q106" i="1"/>
  <c r="P106" i="1"/>
  <c r="O106" i="1"/>
  <c r="N106" i="1"/>
  <c r="M106" i="1"/>
  <c r="L106" i="1"/>
  <c r="H106" i="1"/>
  <c r="G106" i="1"/>
  <c r="F106" i="1"/>
  <c r="E106" i="1"/>
  <c r="CD106" i="1" s="1"/>
  <c r="D106" i="1"/>
  <c r="CE106" i="1" s="1"/>
  <c r="BV105" i="1"/>
  <c r="BU105" i="1"/>
  <c r="BT105" i="1"/>
  <c r="BS105" i="1"/>
  <c r="BO105" i="1"/>
  <c r="BN105" i="1"/>
  <c r="BM105" i="1"/>
  <c r="BL105" i="1"/>
  <c r="BK105" i="1"/>
  <c r="BJ105" i="1"/>
  <c r="BI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L105" i="1"/>
  <c r="AK105" i="1"/>
  <c r="AG105" i="1"/>
  <c r="AF105" i="1"/>
  <c r="AE105" i="1"/>
  <c r="AD105" i="1"/>
  <c r="Z105" i="1"/>
  <c r="Y105" i="1"/>
  <c r="X105" i="1"/>
  <c r="W105" i="1"/>
  <c r="V105" i="1"/>
  <c r="U105" i="1"/>
  <c r="Q105" i="1"/>
  <c r="P105" i="1"/>
  <c r="O105" i="1"/>
  <c r="N105" i="1"/>
  <c r="M105" i="1"/>
  <c r="L105" i="1"/>
  <c r="H105" i="1"/>
  <c r="G105" i="1"/>
  <c r="F105" i="1"/>
  <c r="E105" i="1"/>
  <c r="CD105" i="1" s="1"/>
  <c r="D105" i="1"/>
  <c r="CE105" i="1" s="1"/>
  <c r="BV104" i="1"/>
  <c r="BU104" i="1"/>
  <c r="BT104" i="1"/>
  <c r="BS104" i="1"/>
  <c r="BO104" i="1"/>
  <c r="BN104" i="1"/>
  <c r="BM104" i="1"/>
  <c r="BL104" i="1"/>
  <c r="BK104" i="1"/>
  <c r="BJ104" i="1"/>
  <c r="BI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L104" i="1"/>
  <c r="AK104" i="1"/>
  <c r="AG104" i="1"/>
  <c r="AF104" i="1"/>
  <c r="AE104" i="1"/>
  <c r="AD104" i="1"/>
  <c r="Z104" i="1"/>
  <c r="Y104" i="1"/>
  <c r="X104" i="1"/>
  <c r="W104" i="1"/>
  <c r="V104" i="1"/>
  <c r="U104" i="1"/>
  <c r="Q104" i="1"/>
  <c r="P104" i="1"/>
  <c r="O104" i="1"/>
  <c r="N104" i="1"/>
  <c r="M104" i="1"/>
  <c r="L104" i="1"/>
  <c r="H104" i="1"/>
  <c r="G104" i="1"/>
  <c r="F104" i="1"/>
  <c r="E104" i="1"/>
  <c r="CG104" i="1" s="1"/>
  <c r="D104" i="1"/>
  <c r="CH104" i="1" s="1"/>
  <c r="BV103" i="1"/>
  <c r="BU103" i="1"/>
  <c r="BT103" i="1"/>
  <c r="BS103" i="1"/>
  <c r="BO103" i="1"/>
  <c r="BN103" i="1"/>
  <c r="BM103" i="1"/>
  <c r="BL103" i="1"/>
  <c r="BK103" i="1"/>
  <c r="BJ103" i="1"/>
  <c r="BI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L103" i="1"/>
  <c r="AK103" i="1"/>
  <c r="AG103" i="1"/>
  <c r="AF103" i="1"/>
  <c r="AE103" i="1"/>
  <c r="AD103" i="1"/>
  <c r="Z103" i="1"/>
  <c r="Y103" i="1"/>
  <c r="X103" i="1"/>
  <c r="W103" i="1"/>
  <c r="V103" i="1"/>
  <c r="U103" i="1"/>
  <c r="Q103" i="1"/>
  <c r="P103" i="1"/>
  <c r="O103" i="1"/>
  <c r="N103" i="1"/>
  <c r="M103" i="1"/>
  <c r="L103" i="1"/>
  <c r="H103" i="1"/>
  <c r="G103" i="1"/>
  <c r="F103" i="1"/>
  <c r="E103" i="1"/>
  <c r="D103" i="1"/>
  <c r="CC112" i="1"/>
  <c r="BV102" i="1"/>
  <c r="BU102" i="1"/>
  <c r="BT102" i="1"/>
  <c r="BS102" i="1"/>
  <c r="BO102" i="1"/>
  <c r="BN102" i="1"/>
  <c r="BM102" i="1"/>
  <c r="BL102" i="1"/>
  <c r="BK102" i="1"/>
  <c r="BJ102" i="1"/>
  <c r="BI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L102" i="1"/>
  <c r="AK102" i="1"/>
  <c r="AG102" i="1"/>
  <c r="AF102" i="1"/>
  <c r="AE102" i="1"/>
  <c r="AD102" i="1"/>
  <c r="Z102" i="1"/>
  <c r="Y102" i="1"/>
  <c r="X102" i="1"/>
  <c r="W102" i="1"/>
  <c r="V102" i="1"/>
  <c r="U102" i="1"/>
  <c r="Q102" i="1"/>
  <c r="P102" i="1"/>
  <c r="O102" i="1"/>
  <c r="N102" i="1"/>
  <c r="M102" i="1"/>
  <c r="L102" i="1"/>
  <c r="H102" i="1"/>
  <c r="G102" i="1"/>
  <c r="F102" i="1"/>
  <c r="E102" i="1"/>
  <c r="CA102" i="1" s="1"/>
  <c r="D102" i="1"/>
  <c r="CH102" i="1" s="1"/>
  <c r="BW99" i="1"/>
  <c r="CF99" i="1"/>
  <c r="CC99" i="1"/>
  <c r="BZ99" i="1"/>
  <c r="BV98" i="1"/>
  <c r="BV99" i="1" s="1"/>
  <c r="BU98" i="1"/>
  <c r="BU99" i="1" s="1"/>
  <c r="BT98" i="1"/>
  <c r="BT99" i="1" s="1"/>
  <c r="BS98" i="1"/>
  <c r="BS99" i="1" s="1"/>
  <c r="BO98" i="1"/>
  <c r="BO99" i="1" s="1"/>
  <c r="BN98" i="1"/>
  <c r="BN99" i="1" s="1"/>
  <c r="BM98" i="1"/>
  <c r="BM99" i="1" s="1"/>
  <c r="BL98" i="1"/>
  <c r="BL99" i="1" s="1"/>
  <c r="BK98" i="1"/>
  <c r="BK99" i="1" s="1"/>
  <c r="BJ98" i="1"/>
  <c r="BJ99" i="1" s="1"/>
  <c r="BI98" i="1"/>
  <c r="BE98" i="1"/>
  <c r="BE99" i="1" s="1"/>
  <c r="BD98" i="1"/>
  <c r="BD99" i="1" s="1"/>
  <c r="BC98" i="1"/>
  <c r="BC99" i="1" s="1"/>
  <c r="BB98" i="1"/>
  <c r="BB99" i="1" s="1"/>
  <c r="BA98" i="1"/>
  <c r="BA99" i="1" s="1"/>
  <c r="AZ98" i="1"/>
  <c r="AZ99" i="1" s="1"/>
  <c r="AY98" i="1"/>
  <c r="AY99" i="1" s="1"/>
  <c r="AX98" i="1"/>
  <c r="AX99" i="1" s="1"/>
  <c r="AW98" i="1"/>
  <c r="AW99" i="1" s="1"/>
  <c r="AV98" i="1"/>
  <c r="AV99" i="1" s="1"/>
  <c r="AU98" i="1"/>
  <c r="AU99" i="1" s="1"/>
  <c r="AT98" i="1"/>
  <c r="AT99" i="1" s="1"/>
  <c r="AS98" i="1"/>
  <c r="AS99" i="1" s="1"/>
  <c r="AR98" i="1"/>
  <c r="AR99" i="1" s="1"/>
  <c r="AQ98" i="1"/>
  <c r="AQ99" i="1" s="1"/>
  <c r="AP98" i="1"/>
  <c r="AP99" i="1" s="1"/>
  <c r="AL98" i="1"/>
  <c r="AL99" i="1" s="1"/>
  <c r="AK98" i="1"/>
  <c r="AK99" i="1" s="1"/>
  <c r="AG98" i="1"/>
  <c r="AG99" i="1" s="1"/>
  <c r="AF98" i="1"/>
  <c r="AF99" i="1" s="1"/>
  <c r="AE98" i="1"/>
  <c r="AE99" i="1" s="1"/>
  <c r="AD98" i="1"/>
  <c r="Z98" i="1"/>
  <c r="Z99" i="1" s="1"/>
  <c r="Y98" i="1"/>
  <c r="Y99" i="1" s="1"/>
  <c r="X98" i="1"/>
  <c r="X99" i="1" s="1"/>
  <c r="W98" i="1"/>
  <c r="W99" i="1" s="1"/>
  <c r="V98" i="1"/>
  <c r="V99" i="1" s="1"/>
  <c r="U98" i="1"/>
  <c r="U99" i="1" s="1"/>
  <c r="Q98" i="1"/>
  <c r="Q99" i="1" s="1"/>
  <c r="P98" i="1"/>
  <c r="P99" i="1" s="1"/>
  <c r="O98" i="1"/>
  <c r="O99" i="1" s="1"/>
  <c r="N98" i="1"/>
  <c r="N99" i="1" s="1"/>
  <c r="M98" i="1"/>
  <c r="M99" i="1" s="1"/>
  <c r="L98" i="1"/>
  <c r="L99" i="1" s="1"/>
  <c r="H98" i="1"/>
  <c r="H99" i="1" s="1"/>
  <c r="G98" i="1"/>
  <c r="G99" i="1" s="1"/>
  <c r="F98" i="1"/>
  <c r="F99" i="1" s="1"/>
  <c r="E98" i="1"/>
  <c r="CG98" i="1" s="1"/>
  <c r="D98" i="1"/>
  <c r="BY98" i="1" s="1"/>
  <c r="BV94" i="1"/>
  <c r="BU94" i="1"/>
  <c r="BT94" i="1"/>
  <c r="BS94" i="1"/>
  <c r="BO94" i="1"/>
  <c r="BN94" i="1"/>
  <c r="BM94" i="1"/>
  <c r="BL94" i="1"/>
  <c r="BK94" i="1"/>
  <c r="BJ94" i="1"/>
  <c r="BI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L94" i="1"/>
  <c r="AK94" i="1"/>
  <c r="AG94" i="1"/>
  <c r="AF94" i="1"/>
  <c r="AE94" i="1"/>
  <c r="AD94" i="1"/>
  <c r="Z94" i="1"/>
  <c r="Y94" i="1"/>
  <c r="X94" i="1"/>
  <c r="W94" i="1"/>
  <c r="V94" i="1"/>
  <c r="U94" i="1"/>
  <c r="Q94" i="1"/>
  <c r="P94" i="1"/>
  <c r="O94" i="1"/>
  <c r="N94" i="1"/>
  <c r="M94" i="1"/>
  <c r="L94" i="1"/>
  <c r="H94" i="1"/>
  <c r="G94" i="1"/>
  <c r="F94" i="1"/>
  <c r="E94" i="1"/>
  <c r="CD94" i="1" s="1"/>
  <c r="D94" i="1"/>
  <c r="CE94" i="1" s="1"/>
  <c r="BV93" i="1"/>
  <c r="BU93" i="1"/>
  <c r="BT93" i="1"/>
  <c r="BS93" i="1"/>
  <c r="BO93" i="1"/>
  <c r="BN93" i="1"/>
  <c r="BM93" i="1"/>
  <c r="BL93" i="1"/>
  <c r="BK93" i="1"/>
  <c r="BJ93" i="1"/>
  <c r="BI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L93" i="1"/>
  <c r="AK93" i="1"/>
  <c r="AG93" i="1"/>
  <c r="AF93" i="1"/>
  <c r="AE93" i="1"/>
  <c r="AD93" i="1"/>
  <c r="Z93" i="1"/>
  <c r="Y93" i="1"/>
  <c r="X93" i="1"/>
  <c r="W93" i="1"/>
  <c r="V93" i="1"/>
  <c r="U93" i="1"/>
  <c r="Q93" i="1"/>
  <c r="P93" i="1"/>
  <c r="O93" i="1"/>
  <c r="N93" i="1"/>
  <c r="M93" i="1"/>
  <c r="L93" i="1"/>
  <c r="H93" i="1"/>
  <c r="G93" i="1"/>
  <c r="F93" i="1"/>
  <c r="E93" i="1"/>
  <c r="D93" i="1"/>
  <c r="BV92" i="1"/>
  <c r="BU92" i="1"/>
  <c r="BT92" i="1"/>
  <c r="BS92" i="1"/>
  <c r="BO92" i="1"/>
  <c r="BN92" i="1"/>
  <c r="BM92" i="1"/>
  <c r="BL92" i="1"/>
  <c r="BK92" i="1"/>
  <c r="BJ92" i="1"/>
  <c r="BI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L92" i="1"/>
  <c r="AK92" i="1"/>
  <c r="AG92" i="1"/>
  <c r="AF92" i="1"/>
  <c r="AE92" i="1"/>
  <c r="AD92" i="1"/>
  <c r="Z92" i="1"/>
  <c r="Y92" i="1"/>
  <c r="X92" i="1"/>
  <c r="W92" i="1"/>
  <c r="V92" i="1"/>
  <c r="U92" i="1"/>
  <c r="Q92" i="1"/>
  <c r="P92" i="1"/>
  <c r="O92" i="1"/>
  <c r="N92" i="1"/>
  <c r="M92" i="1"/>
  <c r="L92" i="1"/>
  <c r="H92" i="1"/>
  <c r="G92" i="1"/>
  <c r="F92" i="1"/>
  <c r="E92" i="1"/>
  <c r="CD92" i="1" s="1"/>
  <c r="D92" i="1"/>
  <c r="CE92" i="1" s="1"/>
  <c r="CC95" i="1"/>
  <c r="BV91" i="1"/>
  <c r="BU91" i="1"/>
  <c r="BT91" i="1"/>
  <c r="BS91" i="1"/>
  <c r="BO91" i="1"/>
  <c r="BN91" i="1"/>
  <c r="BM91" i="1"/>
  <c r="BL91" i="1"/>
  <c r="BK91" i="1"/>
  <c r="BJ91" i="1"/>
  <c r="BI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L91" i="1"/>
  <c r="AK91" i="1"/>
  <c r="AG91" i="1"/>
  <c r="AF91" i="1"/>
  <c r="AE91" i="1"/>
  <c r="AD91" i="1"/>
  <c r="Z91" i="1"/>
  <c r="Y91" i="1"/>
  <c r="X91" i="1"/>
  <c r="W91" i="1"/>
  <c r="V91" i="1"/>
  <c r="U91" i="1"/>
  <c r="Q91" i="1"/>
  <c r="P91" i="1"/>
  <c r="O91" i="1"/>
  <c r="N91" i="1"/>
  <c r="M91" i="1"/>
  <c r="L91" i="1"/>
  <c r="H91" i="1"/>
  <c r="G91" i="1"/>
  <c r="F91" i="1"/>
  <c r="E91" i="1"/>
  <c r="CD91" i="1" s="1"/>
  <c r="D91" i="1"/>
  <c r="BV87" i="1"/>
  <c r="BU87" i="1"/>
  <c r="BT87" i="1"/>
  <c r="BS87" i="1"/>
  <c r="BO87" i="1"/>
  <c r="BN87" i="1"/>
  <c r="BM87" i="1"/>
  <c r="BL87" i="1"/>
  <c r="BK87" i="1"/>
  <c r="BJ87" i="1"/>
  <c r="BI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L87" i="1"/>
  <c r="AK87" i="1"/>
  <c r="AG87" i="1"/>
  <c r="AF87" i="1"/>
  <c r="AE87" i="1"/>
  <c r="AD87" i="1"/>
  <c r="Z87" i="1"/>
  <c r="Y87" i="1"/>
  <c r="X87" i="1"/>
  <c r="W87" i="1"/>
  <c r="V87" i="1"/>
  <c r="U87" i="1"/>
  <c r="Q87" i="1"/>
  <c r="P87" i="1"/>
  <c r="O87" i="1"/>
  <c r="N87" i="1"/>
  <c r="M87" i="1"/>
  <c r="L87" i="1"/>
  <c r="H87" i="1"/>
  <c r="G87" i="1"/>
  <c r="F87" i="1"/>
  <c r="E87" i="1"/>
  <c r="D87" i="1"/>
  <c r="BV86" i="1"/>
  <c r="BU86" i="1"/>
  <c r="BT86" i="1"/>
  <c r="BS86" i="1"/>
  <c r="BO86" i="1"/>
  <c r="BN86" i="1"/>
  <c r="BM86" i="1"/>
  <c r="BL86" i="1"/>
  <c r="BK86" i="1"/>
  <c r="BJ86" i="1"/>
  <c r="BI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L86" i="1"/>
  <c r="AK86" i="1"/>
  <c r="AG86" i="1"/>
  <c r="AF86" i="1"/>
  <c r="AE86" i="1"/>
  <c r="AD86" i="1"/>
  <c r="Z86" i="1"/>
  <c r="Y86" i="1"/>
  <c r="X86" i="1"/>
  <c r="W86" i="1"/>
  <c r="V86" i="1"/>
  <c r="U86" i="1"/>
  <c r="Q86" i="1"/>
  <c r="P86" i="1"/>
  <c r="O86" i="1"/>
  <c r="N86" i="1"/>
  <c r="M86" i="1"/>
  <c r="L86" i="1"/>
  <c r="H86" i="1"/>
  <c r="G86" i="1"/>
  <c r="F86" i="1"/>
  <c r="E86" i="1"/>
  <c r="CA86" i="1" s="1"/>
  <c r="D86" i="1"/>
  <c r="CH86" i="1" s="1"/>
  <c r="BV85" i="1"/>
  <c r="BU85" i="1"/>
  <c r="BT85" i="1"/>
  <c r="BS85" i="1"/>
  <c r="BO85" i="1"/>
  <c r="BN85" i="1"/>
  <c r="BM85" i="1"/>
  <c r="BL85" i="1"/>
  <c r="BK85" i="1"/>
  <c r="BJ85" i="1"/>
  <c r="BI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L85" i="1"/>
  <c r="AK85" i="1"/>
  <c r="AG85" i="1"/>
  <c r="AF85" i="1"/>
  <c r="AE85" i="1"/>
  <c r="AD85" i="1"/>
  <c r="Z85" i="1"/>
  <c r="Y85" i="1"/>
  <c r="X85" i="1"/>
  <c r="W85" i="1"/>
  <c r="V85" i="1"/>
  <c r="U85" i="1"/>
  <c r="Q85" i="1"/>
  <c r="P85" i="1"/>
  <c r="O85" i="1"/>
  <c r="N85" i="1"/>
  <c r="M85" i="1"/>
  <c r="L85" i="1"/>
  <c r="H85" i="1"/>
  <c r="G85" i="1"/>
  <c r="F85" i="1"/>
  <c r="E85" i="1"/>
  <c r="CD85" i="1" s="1"/>
  <c r="D85" i="1"/>
  <c r="BV84" i="1"/>
  <c r="BU84" i="1"/>
  <c r="BT84" i="1"/>
  <c r="BS84" i="1"/>
  <c r="BO84" i="1"/>
  <c r="BN84" i="1"/>
  <c r="BM84" i="1"/>
  <c r="BL84" i="1"/>
  <c r="BK84" i="1"/>
  <c r="BJ84" i="1"/>
  <c r="BI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L84" i="1"/>
  <c r="AK84" i="1"/>
  <c r="AG84" i="1"/>
  <c r="AF84" i="1"/>
  <c r="AE84" i="1"/>
  <c r="AD84" i="1"/>
  <c r="Z84" i="1"/>
  <c r="Y84" i="1"/>
  <c r="X84" i="1"/>
  <c r="W84" i="1"/>
  <c r="V84" i="1"/>
  <c r="U84" i="1"/>
  <c r="Q84" i="1"/>
  <c r="P84" i="1"/>
  <c r="O84" i="1"/>
  <c r="N84" i="1"/>
  <c r="M84" i="1"/>
  <c r="L84" i="1"/>
  <c r="H84" i="1"/>
  <c r="G84" i="1"/>
  <c r="F84" i="1"/>
  <c r="E84" i="1"/>
  <c r="CD84" i="1" s="1"/>
  <c r="D84" i="1"/>
  <c r="BV83" i="1"/>
  <c r="BU83" i="1"/>
  <c r="BT83" i="1"/>
  <c r="BS83" i="1"/>
  <c r="BO83" i="1"/>
  <c r="BN83" i="1"/>
  <c r="BM83" i="1"/>
  <c r="BL83" i="1"/>
  <c r="BK83" i="1"/>
  <c r="BJ83" i="1"/>
  <c r="BI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L83" i="1"/>
  <c r="AK83" i="1"/>
  <c r="AG83" i="1"/>
  <c r="AF83" i="1"/>
  <c r="AE83" i="1"/>
  <c r="AD83" i="1"/>
  <c r="Z83" i="1"/>
  <c r="Y83" i="1"/>
  <c r="X83" i="1"/>
  <c r="W83" i="1"/>
  <c r="V83" i="1"/>
  <c r="U83" i="1"/>
  <c r="Q83" i="1"/>
  <c r="P83" i="1"/>
  <c r="O83" i="1"/>
  <c r="N83" i="1"/>
  <c r="M83" i="1"/>
  <c r="L83" i="1"/>
  <c r="H83" i="1"/>
  <c r="G83" i="1"/>
  <c r="F83" i="1"/>
  <c r="E83" i="1"/>
  <c r="CA83" i="1" s="1"/>
  <c r="D83" i="1"/>
  <c r="CH83" i="1" s="1"/>
  <c r="BV79" i="1"/>
  <c r="BU79" i="1"/>
  <c r="BT79" i="1"/>
  <c r="BS79" i="1"/>
  <c r="BO79" i="1"/>
  <c r="BN79" i="1"/>
  <c r="BM79" i="1"/>
  <c r="BL79" i="1"/>
  <c r="BK79" i="1"/>
  <c r="BJ79" i="1"/>
  <c r="BI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L79" i="1"/>
  <c r="AK79" i="1"/>
  <c r="AG79" i="1"/>
  <c r="AF79" i="1"/>
  <c r="AE79" i="1"/>
  <c r="AD79" i="1"/>
  <c r="Z79" i="1"/>
  <c r="Y79" i="1"/>
  <c r="X79" i="1"/>
  <c r="W79" i="1"/>
  <c r="V79" i="1"/>
  <c r="U79" i="1"/>
  <c r="Q79" i="1"/>
  <c r="P79" i="1"/>
  <c r="O79" i="1"/>
  <c r="N79" i="1"/>
  <c r="M79" i="1"/>
  <c r="L79" i="1"/>
  <c r="H79" i="1"/>
  <c r="G79" i="1"/>
  <c r="F79" i="1"/>
  <c r="E79" i="1"/>
  <c r="CG79" i="1" s="1"/>
  <c r="D79" i="1"/>
  <c r="AJ79" i="1" s="1"/>
  <c r="BV78" i="1"/>
  <c r="BU78" i="1"/>
  <c r="BT78" i="1"/>
  <c r="BS78" i="1"/>
  <c r="BO78" i="1"/>
  <c r="BN78" i="1"/>
  <c r="BM78" i="1"/>
  <c r="BL78" i="1"/>
  <c r="BK78" i="1"/>
  <c r="BJ78" i="1"/>
  <c r="BI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L78" i="1"/>
  <c r="AK78" i="1"/>
  <c r="AG78" i="1"/>
  <c r="AF78" i="1"/>
  <c r="AE78" i="1"/>
  <c r="AD78" i="1"/>
  <c r="Z78" i="1"/>
  <c r="Y78" i="1"/>
  <c r="X78" i="1"/>
  <c r="W78" i="1"/>
  <c r="V78" i="1"/>
  <c r="U78" i="1"/>
  <c r="Q78" i="1"/>
  <c r="P78" i="1"/>
  <c r="O78" i="1"/>
  <c r="N78" i="1"/>
  <c r="M78" i="1"/>
  <c r="L78" i="1"/>
  <c r="H78" i="1"/>
  <c r="G78" i="1"/>
  <c r="F78" i="1"/>
  <c r="E78" i="1"/>
  <c r="D78" i="1"/>
  <c r="CE78" i="1" s="1"/>
  <c r="BV77" i="1"/>
  <c r="BU77" i="1"/>
  <c r="BT77" i="1"/>
  <c r="BS77" i="1"/>
  <c r="BO77" i="1"/>
  <c r="BN77" i="1"/>
  <c r="BM77" i="1"/>
  <c r="BL77" i="1"/>
  <c r="BK77" i="1"/>
  <c r="BJ77" i="1"/>
  <c r="BI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L77" i="1"/>
  <c r="AK77" i="1"/>
  <c r="AG77" i="1"/>
  <c r="AF77" i="1"/>
  <c r="AE77" i="1"/>
  <c r="AD77" i="1"/>
  <c r="Z77" i="1"/>
  <c r="Y77" i="1"/>
  <c r="X77" i="1"/>
  <c r="W77" i="1"/>
  <c r="V77" i="1"/>
  <c r="U77" i="1"/>
  <c r="Q77" i="1"/>
  <c r="P77" i="1"/>
  <c r="O77" i="1"/>
  <c r="N77" i="1"/>
  <c r="M77" i="1"/>
  <c r="L77" i="1"/>
  <c r="H77" i="1"/>
  <c r="G77" i="1"/>
  <c r="F77" i="1"/>
  <c r="E77" i="1"/>
  <c r="CG77" i="1" s="1"/>
  <c r="D77" i="1"/>
  <c r="BV76" i="1"/>
  <c r="BU76" i="1"/>
  <c r="BT76" i="1"/>
  <c r="BS76" i="1"/>
  <c r="BO76" i="1"/>
  <c r="BN76" i="1"/>
  <c r="BM76" i="1"/>
  <c r="BL76" i="1"/>
  <c r="BK76" i="1"/>
  <c r="BJ76" i="1"/>
  <c r="BI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L76" i="1"/>
  <c r="AK76" i="1"/>
  <c r="AG76" i="1"/>
  <c r="AF76" i="1"/>
  <c r="AE76" i="1"/>
  <c r="AD76" i="1"/>
  <c r="Z76" i="1"/>
  <c r="Y76" i="1"/>
  <c r="X76" i="1"/>
  <c r="W76" i="1"/>
  <c r="V76" i="1"/>
  <c r="U76" i="1"/>
  <c r="Q76" i="1"/>
  <c r="P76" i="1"/>
  <c r="O76" i="1"/>
  <c r="N76" i="1"/>
  <c r="M76" i="1"/>
  <c r="L76" i="1"/>
  <c r="H76" i="1"/>
  <c r="G76" i="1"/>
  <c r="F76" i="1"/>
  <c r="E76" i="1"/>
  <c r="AI76" i="1" s="1"/>
  <c r="D76" i="1"/>
  <c r="CE76" i="1" s="1"/>
  <c r="BV75" i="1"/>
  <c r="BU75" i="1"/>
  <c r="BT75" i="1"/>
  <c r="BS75" i="1"/>
  <c r="BO75" i="1"/>
  <c r="BN75" i="1"/>
  <c r="BM75" i="1"/>
  <c r="BL75" i="1"/>
  <c r="BK75" i="1"/>
  <c r="BJ75" i="1"/>
  <c r="BI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L75" i="1"/>
  <c r="AK75" i="1"/>
  <c r="AG75" i="1"/>
  <c r="AF75" i="1"/>
  <c r="AE75" i="1"/>
  <c r="AD75" i="1"/>
  <c r="Z75" i="1"/>
  <c r="Y75" i="1"/>
  <c r="X75" i="1"/>
  <c r="W75" i="1"/>
  <c r="V75" i="1"/>
  <c r="U75" i="1"/>
  <c r="Q75" i="1"/>
  <c r="P75" i="1"/>
  <c r="O75" i="1"/>
  <c r="N75" i="1"/>
  <c r="M75" i="1"/>
  <c r="L75" i="1"/>
  <c r="H75" i="1"/>
  <c r="G75" i="1"/>
  <c r="F75" i="1"/>
  <c r="E75" i="1"/>
  <c r="CD75" i="1" s="1"/>
  <c r="D75" i="1"/>
  <c r="CE75" i="1" s="1"/>
  <c r="BV74" i="1"/>
  <c r="BU74" i="1"/>
  <c r="BT74" i="1"/>
  <c r="BS74" i="1"/>
  <c r="BO74" i="1"/>
  <c r="BN74" i="1"/>
  <c r="BM74" i="1"/>
  <c r="BL74" i="1"/>
  <c r="BK74" i="1"/>
  <c r="BJ74" i="1"/>
  <c r="BI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L74" i="1"/>
  <c r="AK74" i="1"/>
  <c r="AG74" i="1"/>
  <c r="AF74" i="1"/>
  <c r="AE74" i="1"/>
  <c r="AD74" i="1"/>
  <c r="Z74" i="1"/>
  <c r="Y74" i="1"/>
  <c r="X74" i="1"/>
  <c r="W74" i="1"/>
  <c r="V74" i="1"/>
  <c r="U74" i="1"/>
  <c r="Q74" i="1"/>
  <c r="P74" i="1"/>
  <c r="O74" i="1"/>
  <c r="N74" i="1"/>
  <c r="M74" i="1"/>
  <c r="L74" i="1"/>
  <c r="H74" i="1"/>
  <c r="G74" i="1"/>
  <c r="F74" i="1"/>
  <c r="E74" i="1"/>
  <c r="CG74" i="1" s="1"/>
  <c r="D74" i="1"/>
  <c r="BV70" i="1"/>
  <c r="BU70" i="1"/>
  <c r="BT70" i="1"/>
  <c r="BS70" i="1"/>
  <c r="BO70" i="1"/>
  <c r="BN70" i="1"/>
  <c r="BM70" i="1"/>
  <c r="BL70" i="1"/>
  <c r="BK70" i="1"/>
  <c r="BJ70" i="1"/>
  <c r="BI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L70" i="1"/>
  <c r="AK70" i="1"/>
  <c r="AG70" i="1"/>
  <c r="AF70" i="1"/>
  <c r="AE70" i="1"/>
  <c r="AD70" i="1"/>
  <c r="Z70" i="1"/>
  <c r="Y70" i="1"/>
  <c r="X70" i="1"/>
  <c r="W70" i="1"/>
  <c r="V70" i="1"/>
  <c r="U70" i="1"/>
  <c r="Q70" i="1"/>
  <c r="P70" i="1"/>
  <c r="O70" i="1"/>
  <c r="N70" i="1"/>
  <c r="M70" i="1"/>
  <c r="L70" i="1"/>
  <c r="H70" i="1"/>
  <c r="G70" i="1"/>
  <c r="F70" i="1"/>
  <c r="E70" i="1"/>
  <c r="CG70" i="1" s="1"/>
  <c r="D70" i="1"/>
  <c r="CB70" i="1" s="1"/>
  <c r="BV69" i="1"/>
  <c r="BU69" i="1"/>
  <c r="BT69" i="1"/>
  <c r="BS69" i="1"/>
  <c r="BO69" i="1"/>
  <c r="BN69" i="1"/>
  <c r="BM69" i="1"/>
  <c r="BL69" i="1"/>
  <c r="BK69" i="1"/>
  <c r="BJ69" i="1"/>
  <c r="BI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L69" i="1"/>
  <c r="AK69" i="1"/>
  <c r="AG69" i="1"/>
  <c r="AF69" i="1"/>
  <c r="AE69" i="1"/>
  <c r="AD69" i="1"/>
  <c r="Z69" i="1"/>
  <c r="Y69" i="1"/>
  <c r="X69" i="1"/>
  <c r="W69" i="1"/>
  <c r="V69" i="1"/>
  <c r="U69" i="1"/>
  <c r="Q69" i="1"/>
  <c r="P69" i="1"/>
  <c r="O69" i="1"/>
  <c r="N69" i="1"/>
  <c r="M69" i="1"/>
  <c r="L69" i="1"/>
  <c r="H69" i="1"/>
  <c r="G69" i="1"/>
  <c r="F69" i="1"/>
  <c r="E69" i="1"/>
  <c r="CA69" i="1" s="1"/>
  <c r="D69" i="1"/>
  <c r="CB69" i="1" s="1"/>
  <c r="BV68" i="1"/>
  <c r="BU68" i="1"/>
  <c r="BT68" i="1"/>
  <c r="BS68" i="1"/>
  <c r="BO68" i="1"/>
  <c r="BN68" i="1"/>
  <c r="BM68" i="1"/>
  <c r="BL68" i="1"/>
  <c r="BK68" i="1"/>
  <c r="BJ68" i="1"/>
  <c r="BI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L68" i="1"/>
  <c r="AK68" i="1"/>
  <c r="AG68" i="1"/>
  <c r="AF68" i="1"/>
  <c r="AE68" i="1"/>
  <c r="AD68" i="1"/>
  <c r="Z68" i="1"/>
  <c r="Y68" i="1"/>
  <c r="X68" i="1"/>
  <c r="W68" i="1"/>
  <c r="V68" i="1"/>
  <c r="U68" i="1"/>
  <c r="Q68" i="1"/>
  <c r="P68" i="1"/>
  <c r="O68" i="1"/>
  <c r="N68" i="1"/>
  <c r="M68" i="1"/>
  <c r="L68" i="1"/>
  <c r="H68" i="1"/>
  <c r="G68" i="1"/>
  <c r="F68" i="1"/>
  <c r="E68" i="1"/>
  <c r="CD68" i="1" s="1"/>
  <c r="D68" i="1"/>
  <c r="CB68" i="1" s="1"/>
  <c r="BV67" i="1"/>
  <c r="BU67" i="1"/>
  <c r="BT67" i="1"/>
  <c r="BS67" i="1"/>
  <c r="BO67" i="1"/>
  <c r="BN67" i="1"/>
  <c r="BM67" i="1"/>
  <c r="BL67" i="1"/>
  <c r="BK67" i="1"/>
  <c r="BJ67" i="1"/>
  <c r="BI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L67" i="1"/>
  <c r="AK67" i="1"/>
  <c r="AG67" i="1"/>
  <c r="AF67" i="1"/>
  <c r="AE67" i="1"/>
  <c r="AD67" i="1"/>
  <c r="Z67" i="1"/>
  <c r="Y67" i="1"/>
  <c r="X67" i="1"/>
  <c r="W67" i="1"/>
  <c r="V67" i="1"/>
  <c r="U67" i="1"/>
  <c r="Q67" i="1"/>
  <c r="P67" i="1"/>
  <c r="O67" i="1"/>
  <c r="N67" i="1"/>
  <c r="M67" i="1"/>
  <c r="L67" i="1"/>
  <c r="H67" i="1"/>
  <c r="G67" i="1"/>
  <c r="F67" i="1"/>
  <c r="E67" i="1"/>
  <c r="CG67" i="1" s="1"/>
  <c r="D67" i="1"/>
  <c r="CE67" i="1" s="1"/>
  <c r="BV66" i="1"/>
  <c r="BU66" i="1"/>
  <c r="BT66" i="1"/>
  <c r="BS66" i="1"/>
  <c r="BO66" i="1"/>
  <c r="BN66" i="1"/>
  <c r="BM66" i="1"/>
  <c r="BL66" i="1"/>
  <c r="BK66" i="1"/>
  <c r="BJ66" i="1"/>
  <c r="BI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L66" i="1"/>
  <c r="AK66" i="1"/>
  <c r="AG66" i="1"/>
  <c r="AF66" i="1"/>
  <c r="AE66" i="1"/>
  <c r="AD66" i="1"/>
  <c r="Z66" i="1"/>
  <c r="Y66" i="1"/>
  <c r="X66" i="1"/>
  <c r="W66" i="1"/>
  <c r="V66" i="1"/>
  <c r="U66" i="1"/>
  <c r="Q66" i="1"/>
  <c r="P66" i="1"/>
  <c r="O66" i="1"/>
  <c r="N66" i="1"/>
  <c r="M66" i="1"/>
  <c r="L66" i="1"/>
  <c r="H66" i="1"/>
  <c r="G66" i="1"/>
  <c r="F66" i="1"/>
  <c r="E66" i="1"/>
  <c r="CG66" i="1" s="1"/>
  <c r="D66" i="1"/>
  <c r="CH66" i="1" s="1"/>
  <c r="CC71" i="1"/>
  <c r="BZ71" i="1"/>
  <c r="BV65" i="1"/>
  <c r="BU65" i="1"/>
  <c r="BT65" i="1"/>
  <c r="BS65" i="1"/>
  <c r="BO65" i="1"/>
  <c r="BN65" i="1"/>
  <c r="BM65" i="1"/>
  <c r="BL65" i="1"/>
  <c r="BK65" i="1"/>
  <c r="BJ65" i="1"/>
  <c r="BI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L65" i="1"/>
  <c r="AK65" i="1"/>
  <c r="AG65" i="1"/>
  <c r="AF65" i="1"/>
  <c r="AE65" i="1"/>
  <c r="AD65" i="1"/>
  <c r="Z65" i="1"/>
  <c r="Y65" i="1"/>
  <c r="X65" i="1"/>
  <c r="W65" i="1"/>
  <c r="V65" i="1"/>
  <c r="U65" i="1"/>
  <c r="Q65" i="1"/>
  <c r="P65" i="1"/>
  <c r="O65" i="1"/>
  <c r="N65" i="1"/>
  <c r="M65" i="1"/>
  <c r="L65" i="1"/>
  <c r="H65" i="1"/>
  <c r="G65" i="1"/>
  <c r="F65" i="1"/>
  <c r="E65" i="1"/>
  <c r="D65" i="1"/>
  <c r="BV61" i="1"/>
  <c r="BU61" i="1"/>
  <c r="BT61" i="1"/>
  <c r="BS61" i="1"/>
  <c r="BO61" i="1"/>
  <c r="BN61" i="1"/>
  <c r="BM61" i="1"/>
  <c r="BL61" i="1"/>
  <c r="BK61" i="1"/>
  <c r="BJ61" i="1"/>
  <c r="BI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L61" i="1"/>
  <c r="AK61" i="1"/>
  <c r="AG61" i="1"/>
  <c r="AF61" i="1"/>
  <c r="AE61" i="1"/>
  <c r="AD61" i="1"/>
  <c r="Z61" i="1"/>
  <c r="Y61" i="1"/>
  <c r="X61" i="1"/>
  <c r="W61" i="1"/>
  <c r="V61" i="1"/>
  <c r="U61" i="1"/>
  <c r="Q61" i="1"/>
  <c r="P61" i="1"/>
  <c r="O61" i="1"/>
  <c r="N61" i="1"/>
  <c r="M61" i="1"/>
  <c r="L61" i="1"/>
  <c r="H61" i="1"/>
  <c r="G61" i="1"/>
  <c r="F61" i="1"/>
  <c r="E61" i="1"/>
  <c r="CG61" i="1" s="1"/>
  <c r="D61" i="1"/>
  <c r="AJ61" i="1" s="1"/>
  <c r="BZ62" i="1"/>
  <c r="BV60" i="1"/>
  <c r="BU60" i="1"/>
  <c r="BT60" i="1"/>
  <c r="BS60" i="1"/>
  <c r="BO60" i="1"/>
  <c r="BN60" i="1"/>
  <c r="BM60" i="1"/>
  <c r="BL60" i="1"/>
  <c r="BK60" i="1"/>
  <c r="BJ60" i="1"/>
  <c r="BI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L60" i="1"/>
  <c r="AK60" i="1"/>
  <c r="AG60" i="1"/>
  <c r="AF60" i="1"/>
  <c r="AE60" i="1"/>
  <c r="AD60" i="1"/>
  <c r="Z60" i="1"/>
  <c r="Y60" i="1"/>
  <c r="X60" i="1"/>
  <c r="W60" i="1"/>
  <c r="V60" i="1"/>
  <c r="U60" i="1"/>
  <c r="Q60" i="1"/>
  <c r="P60" i="1"/>
  <c r="O60" i="1"/>
  <c r="N60" i="1"/>
  <c r="M60" i="1"/>
  <c r="L60" i="1"/>
  <c r="H60" i="1"/>
  <c r="G60" i="1"/>
  <c r="F60" i="1"/>
  <c r="E60" i="1"/>
  <c r="D60" i="1"/>
  <c r="CE60" i="1" s="1"/>
  <c r="BV56" i="1"/>
  <c r="BU56" i="1"/>
  <c r="BT56" i="1"/>
  <c r="BS56" i="1"/>
  <c r="BO56" i="1"/>
  <c r="BN56" i="1"/>
  <c r="BM56" i="1"/>
  <c r="BL56" i="1"/>
  <c r="BK56" i="1"/>
  <c r="BJ56" i="1"/>
  <c r="BI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L56" i="1"/>
  <c r="AK56" i="1"/>
  <c r="AG56" i="1"/>
  <c r="AF56" i="1"/>
  <c r="AE56" i="1"/>
  <c r="AD56" i="1"/>
  <c r="Z56" i="1"/>
  <c r="Y56" i="1"/>
  <c r="X56" i="1"/>
  <c r="W56" i="1"/>
  <c r="V56" i="1"/>
  <c r="U56" i="1"/>
  <c r="Q56" i="1"/>
  <c r="P56" i="1"/>
  <c r="O56" i="1"/>
  <c r="N56" i="1"/>
  <c r="M56" i="1"/>
  <c r="L56" i="1"/>
  <c r="H56" i="1"/>
  <c r="G56" i="1"/>
  <c r="F56" i="1"/>
  <c r="E56" i="1"/>
  <c r="CG56" i="1" s="1"/>
  <c r="D56" i="1"/>
  <c r="CH56" i="1" s="1"/>
  <c r="BV55" i="1"/>
  <c r="BU55" i="1"/>
  <c r="BT55" i="1"/>
  <c r="BS55" i="1"/>
  <c r="BO55" i="1"/>
  <c r="BN55" i="1"/>
  <c r="BM55" i="1"/>
  <c r="BL55" i="1"/>
  <c r="BK55" i="1"/>
  <c r="BJ55" i="1"/>
  <c r="BI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L55" i="1"/>
  <c r="AK55" i="1"/>
  <c r="AG55" i="1"/>
  <c r="AF55" i="1"/>
  <c r="AE55" i="1"/>
  <c r="AD55" i="1"/>
  <c r="Z55" i="1"/>
  <c r="Y55" i="1"/>
  <c r="X55" i="1"/>
  <c r="W55" i="1"/>
  <c r="V55" i="1"/>
  <c r="U55" i="1"/>
  <c r="Q55" i="1"/>
  <c r="P55" i="1"/>
  <c r="O55" i="1"/>
  <c r="N55" i="1"/>
  <c r="M55" i="1"/>
  <c r="L55" i="1"/>
  <c r="H55" i="1"/>
  <c r="G55" i="1"/>
  <c r="F55" i="1"/>
  <c r="E55" i="1"/>
  <c r="CG55" i="1" s="1"/>
  <c r="D55" i="1"/>
  <c r="CB55" i="1" s="1"/>
  <c r="BV54" i="1"/>
  <c r="BU54" i="1"/>
  <c r="BT54" i="1"/>
  <c r="BS54" i="1"/>
  <c r="BO54" i="1"/>
  <c r="BN54" i="1"/>
  <c r="BM54" i="1"/>
  <c r="BL54" i="1"/>
  <c r="BK54" i="1"/>
  <c r="BJ54" i="1"/>
  <c r="BI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L54" i="1"/>
  <c r="AK54" i="1"/>
  <c r="AG54" i="1"/>
  <c r="AF54" i="1"/>
  <c r="AE54" i="1"/>
  <c r="AD54" i="1"/>
  <c r="Z54" i="1"/>
  <c r="Y54" i="1"/>
  <c r="X54" i="1"/>
  <c r="W54" i="1"/>
  <c r="V54" i="1"/>
  <c r="U54" i="1"/>
  <c r="Q54" i="1"/>
  <c r="P54" i="1"/>
  <c r="O54" i="1"/>
  <c r="N54" i="1"/>
  <c r="M54" i="1"/>
  <c r="L54" i="1"/>
  <c r="H54" i="1"/>
  <c r="G54" i="1"/>
  <c r="F54" i="1"/>
  <c r="E54" i="1"/>
  <c r="D54" i="1"/>
  <c r="CE54" i="1" s="1"/>
  <c r="BV53" i="1"/>
  <c r="BU53" i="1"/>
  <c r="BT53" i="1"/>
  <c r="BS53" i="1"/>
  <c r="BO53" i="1"/>
  <c r="BN53" i="1"/>
  <c r="BM53" i="1"/>
  <c r="BL53" i="1"/>
  <c r="BK53" i="1"/>
  <c r="BJ53" i="1"/>
  <c r="BI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L53" i="1"/>
  <c r="AK53" i="1"/>
  <c r="AG53" i="1"/>
  <c r="AF53" i="1"/>
  <c r="AE53" i="1"/>
  <c r="AD53" i="1"/>
  <c r="Z53" i="1"/>
  <c r="Y53" i="1"/>
  <c r="X53" i="1"/>
  <c r="W53" i="1"/>
  <c r="V53" i="1"/>
  <c r="U53" i="1"/>
  <c r="Q53" i="1"/>
  <c r="P53" i="1"/>
  <c r="O53" i="1"/>
  <c r="N53" i="1"/>
  <c r="M53" i="1"/>
  <c r="L53" i="1"/>
  <c r="H53" i="1"/>
  <c r="G53" i="1"/>
  <c r="F53" i="1"/>
  <c r="E53" i="1"/>
  <c r="CD53" i="1" s="1"/>
  <c r="D53" i="1"/>
  <c r="CE53" i="1" s="1"/>
  <c r="BV52" i="1"/>
  <c r="BU52" i="1"/>
  <c r="BT52" i="1"/>
  <c r="BS52" i="1"/>
  <c r="BO52" i="1"/>
  <c r="BN52" i="1"/>
  <c r="BM52" i="1"/>
  <c r="BL52" i="1"/>
  <c r="BK52" i="1"/>
  <c r="BJ52" i="1"/>
  <c r="BI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L52" i="1"/>
  <c r="AK52" i="1"/>
  <c r="AG52" i="1"/>
  <c r="AF52" i="1"/>
  <c r="AE52" i="1"/>
  <c r="AD52" i="1"/>
  <c r="Z52" i="1"/>
  <c r="Y52" i="1"/>
  <c r="X52" i="1"/>
  <c r="W52" i="1"/>
  <c r="V52" i="1"/>
  <c r="U52" i="1"/>
  <c r="Q52" i="1"/>
  <c r="P52" i="1"/>
  <c r="O52" i="1"/>
  <c r="N52" i="1"/>
  <c r="M52" i="1"/>
  <c r="L52" i="1"/>
  <c r="H52" i="1"/>
  <c r="G52" i="1"/>
  <c r="F52" i="1"/>
  <c r="E52" i="1"/>
  <c r="CG52" i="1" s="1"/>
  <c r="D52" i="1"/>
  <c r="CH52" i="1" s="1"/>
  <c r="BV51" i="1"/>
  <c r="BU51" i="1"/>
  <c r="BT51" i="1"/>
  <c r="BS51" i="1"/>
  <c r="BO51" i="1"/>
  <c r="BN51" i="1"/>
  <c r="BM51" i="1"/>
  <c r="BL51" i="1"/>
  <c r="BK51" i="1"/>
  <c r="BJ51" i="1"/>
  <c r="BI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L51" i="1"/>
  <c r="AK51" i="1"/>
  <c r="AG51" i="1"/>
  <c r="AF51" i="1"/>
  <c r="AE51" i="1"/>
  <c r="AD51" i="1"/>
  <c r="Z51" i="1"/>
  <c r="Y51" i="1"/>
  <c r="X51" i="1"/>
  <c r="W51" i="1"/>
  <c r="V51" i="1"/>
  <c r="U51" i="1"/>
  <c r="Q51" i="1"/>
  <c r="P51" i="1"/>
  <c r="O51" i="1"/>
  <c r="N51" i="1"/>
  <c r="M51" i="1"/>
  <c r="L51" i="1"/>
  <c r="H51" i="1"/>
  <c r="G51" i="1"/>
  <c r="F51" i="1"/>
  <c r="E51" i="1"/>
  <c r="AI51" i="1" s="1"/>
  <c r="D51" i="1"/>
  <c r="CB51" i="1" s="1"/>
  <c r="BV50" i="1"/>
  <c r="BU50" i="1"/>
  <c r="BT50" i="1"/>
  <c r="BS50" i="1"/>
  <c r="BO50" i="1"/>
  <c r="BN50" i="1"/>
  <c r="BM50" i="1"/>
  <c r="BL50" i="1"/>
  <c r="BK50" i="1"/>
  <c r="BJ50" i="1"/>
  <c r="BI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L50" i="1"/>
  <c r="AK50" i="1"/>
  <c r="AG50" i="1"/>
  <c r="AF50" i="1"/>
  <c r="AE50" i="1"/>
  <c r="AD50" i="1"/>
  <c r="Z50" i="1"/>
  <c r="Y50" i="1"/>
  <c r="X50" i="1"/>
  <c r="W50" i="1"/>
  <c r="V50" i="1"/>
  <c r="U50" i="1"/>
  <c r="Q50" i="1"/>
  <c r="P50" i="1"/>
  <c r="O50" i="1"/>
  <c r="N50" i="1"/>
  <c r="M50" i="1"/>
  <c r="L50" i="1"/>
  <c r="H50" i="1"/>
  <c r="G50" i="1"/>
  <c r="F50" i="1"/>
  <c r="E50" i="1"/>
  <c r="CD50" i="1" s="1"/>
  <c r="D50" i="1"/>
  <c r="CB50" i="1" s="1"/>
  <c r="BV49" i="1"/>
  <c r="BU49" i="1"/>
  <c r="BT49" i="1"/>
  <c r="BS49" i="1"/>
  <c r="BO49" i="1"/>
  <c r="BN49" i="1"/>
  <c r="BM49" i="1"/>
  <c r="BL49" i="1"/>
  <c r="BK49" i="1"/>
  <c r="BJ49" i="1"/>
  <c r="BI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L49" i="1"/>
  <c r="AK49" i="1"/>
  <c r="AG49" i="1"/>
  <c r="AF49" i="1"/>
  <c r="AE49" i="1"/>
  <c r="AD49" i="1"/>
  <c r="Z49" i="1"/>
  <c r="Y49" i="1"/>
  <c r="X49" i="1"/>
  <c r="W49" i="1"/>
  <c r="V49" i="1"/>
  <c r="U49" i="1"/>
  <c r="Q49" i="1"/>
  <c r="P49" i="1"/>
  <c r="O49" i="1"/>
  <c r="N49" i="1"/>
  <c r="M49" i="1"/>
  <c r="L49" i="1"/>
  <c r="H49" i="1"/>
  <c r="G49" i="1"/>
  <c r="F49" i="1"/>
  <c r="E49" i="1"/>
  <c r="CG49" i="1" s="1"/>
  <c r="D49" i="1"/>
  <c r="CE49" i="1" s="1"/>
  <c r="CF57" i="1"/>
  <c r="BV48" i="1"/>
  <c r="BU48" i="1"/>
  <c r="BT48" i="1"/>
  <c r="BS48" i="1"/>
  <c r="BO48" i="1"/>
  <c r="BN48" i="1"/>
  <c r="BM48" i="1"/>
  <c r="BL48" i="1"/>
  <c r="BK48" i="1"/>
  <c r="BJ48" i="1"/>
  <c r="BI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L48" i="1"/>
  <c r="AK48" i="1"/>
  <c r="AG48" i="1"/>
  <c r="AF48" i="1"/>
  <c r="AE48" i="1"/>
  <c r="AD48" i="1"/>
  <c r="Z48" i="1"/>
  <c r="Y48" i="1"/>
  <c r="X48" i="1"/>
  <c r="W48" i="1"/>
  <c r="V48" i="1"/>
  <c r="U48" i="1"/>
  <c r="Q48" i="1"/>
  <c r="P48" i="1"/>
  <c r="O48" i="1"/>
  <c r="N48" i="1"/>
  <c r="M48" i="1"/>
  <c r="L48" i="1"/>
  <c r="H48" i="1"/>
  <c r="G48" i="1"/>
  <c r="F48" i="1"/>
  <c r="E48" i="1"/>
  <c r="D48" i="1"/>
  <c r="CB48" i="1" s="1"/>
  <c r="BV44" i="1"/>
  <c r="BU44" i="1"/>
  <c r="BT44" i="1"/>
  <c r="BS44" i="1"/>
  <c r="BO44" i="1"/>
  <c r="BN44" i="1"/>
  <c r="BM44" i="1"/>
  <c r="BL44" i="1"/>
  <c r="BK44" i="1"/>
  <c r="BJ44" i="1"/>
  <c r="BI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L44" i="1"/>
  <c r="AK44" i="1"/>
  <c r="AG44" i="1"/>
  <c r="AF44" i="1"/>
  <c r="AE44" i="1"/>
  <c r="AD44" i="1"/>
  <c r="Z44" i="1"/>
  <c r="Y44" i="1"/>
  <c r="X44" i="1"/>
  <c r="W44" i="1"/>
  <c r="V44" i="1"/>
  <c r="U44" i="1"/>
  <c r="Q44" i="1"/>
  <c r="P44" i="1"/>
  <c r="O44" i="1"/>
  <c r="N44" i="1"/>
  <c r="M44" i="1"/>
  <c r="L44" i="1"/>
  <c r="H44" i="1"/>
  <c r="G44" i="1"/>
  <c r="F44" i="1"/>
  <c r="E44" i="1"/>
  <c r="CD44" i="1" s="1"/>
  <c r="D44" i="1"/>
  <c r="BV43" i="1"/>
  <c r="BU43" i="1"/>
  <c r="BT43" i="1"/>
  <c r="BS43" i="1"/>
  <c r="BO43" i="1"/>
  <c r="BN43" i="1"/>
  <c r="BM43" i="1"/>
  <c r="BL43" i="1"/>
  <c r="BK43" i="1"/>
  <c r="BJ43" i="1"/>
  <c r="BI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L43" i="1"/>
  <c r="AK43" i="1"/>
  <c r="AG43" i="1"/>
  <c r="AF43" i="1"/>
  <c r="AE43" i="1"/>
  <c r="AD43" i="1"/>
  <c r="Z43" i="1"/>
  <c r="Y43" i="1"/>
  <c r="X43" i="1"/>
  <c r="W43" i="1"/>
  <c r="V43" i="1"/>
  <c r="U43" i="1"/>
  <c r="Q43" i="1"/>
  <c r="P43" i="1"/>
  <c r="O43" i="1"/>
  <c r="N43" i="1"/>
  <c r="M43" i="1"/>
  <c r="L43" i="1"/>
  <c r="H43" i="1"/>
  <c r="G43" i="1"/>
  <c r="F43" i="1"/>
  <c r="E43" i="1"/>
  <c r="CG43" i="1" s="1"/>
  <c r="D43" i="1"/>
  <c r="T43" i="1" s="1"/>
  <c r="BV42" i="1"/>
  <c r="BU42" i="1"/>
  <c r="BT42" i="1"/>
  <c r="BS42" i="1"/>
  <c r="BO42" i="1"/>
  <c r="BN42" i="1"/>
  <c r="BM42" i="1"/>
  <c r="BL42" i="1"/>
  <c r="BK42" i="1"/>
  <c r="BJ42" i="1"/>
  <c r="BI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L42" i="1"/>
  <c r="AK42" i="1"/>
  <c r="AG42" i="1"/>
  <c r="AF42" i="1"/>
  <c r="AE42" i="1"/>
  <c r="AD42" i="1"/>
  <c r="Z42" i="1"/>
  <c r="Y42" i="1"/>
  <c r="X42" i="1"/>
  <c r="W42" i="1"/>
  <c r="V42" i="1"/>
  <c r="U42" i="1"/>
  <c r="Q42" i="1"/>
  <c r="P42" i="1"/>
  <c r="O42" i="1"/>
  <c r="N42" i="1"/>
  <c r="M42" i="1"/>
  <c r="L42" i="1"/>
  <c r="H42" i="1"/>
  <c r="G42" i="1"/>
  <c r="F42" i="1"/>
  <c r="E42" i="1"/>
  <c r="D42" i="1"/>
  <c r="CE42" i="1" s="1"/>
  <c r="BV41" i="1"/>
  <c r="BU41" i="1"/>
  <c r="BT41" i="1"/>
  <c r="BS41" i="1"/>
  <c r="BO41" i="1"/>
  <c r="BN41" i="1"/>
  <c r="BM41" i="1"/>
  <c r="BL41" i="1"/>
  <c r="BK41" i="1"/>
  <c r="BJ41" i="1"/>
  <c r="BI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L41" i="1"/>
  <c r="AK41" i="1"/>
  <c r="AG41" i="1"/>
  <c r="AF41" i="1"/>
  <c r="AE41" i="1"/>
  <c r="AD41" i="1"/>
  <c r="Z41" i="1"/>
  <c r="Y41" i="1"/>
  <c r="X41" i="1"/>
  <c r="W41" i="1"/>
  <c r="V41" i="1"/>
  <c r="U41" i="1"/>
  <c r="Q41" i="1"/>
  <c r="P41" i="1"/>
  <c r="O41" i="1"/>
  <c r="N41" i="1"/>
  <c r="M41" i="1"/>
  <c r="L41" i="1"/>
  <c r="H41" i="1"/>
  <c r="G41" i="1"/>
  <c r="F41" i="1"/>
  <c r="E41" i="1"/>
  <c r="CA41" i="1" s="1"/>
  <c r="D41" i="1"/>
  <c r="CH41" i="1" s="1"/>
  <c r="CC45" i="1"/>
  <c r="BZ45" i="1"/>
  <c r="BV40" i="1"/>
  <c r="BU40" i="1"/>
  <c r="BT40" i="1"/>
  <c r="BS40" i="1"/>
  <c r="BO40" i="1"/>
  <c r="BN40" i="1"/>
  <c r="BM40" i="1"/>
  <c r="BL40" i="1"/>
  <c r="BK40" i="1"/>
  <c r="BJ40" i="1"/>
  <c r="BI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L40" i="1"/>
  <c r="AK40" i="1"/>
  <c r="AG40" i="1"/>
  <c r="AF40" i="1"/>
  <c r="AE40" i="1"/>
  <c r="AD40" i="1"/>
  <c r="Z40" i="1"/>
  <c r="Y40" i="1"/>
  <c r="X40" i="1"/>
  <c r="W40" i="1"/>
  <c r="V40" i="1"/>
  <c r="U40" i="1"/>
  <c r="Q40" i="1"/>
  <c r="P40" i="1"/>
  <c r="O40" i="1"/>
  <c r="N40" i="1"/>
  <c r="M40" i="1"/>
  <c r="L40" i="1"/>
  <c r="H40" i="1"/>
  <c r="G40" i="1"/>
  <c r="F40" i="1"/>
  <c r="E40" i="1"/>
  <c r="CG40" i="1" s="1"/>
  <c r="D40" i="1"/>
  <c r="BV36" i="1"/>
  <c r="BU36" i="1"/>
  <c r="BT36" i="1"/>
  <c r="BS36" i="1"/>
  <c r="BO36" i="1"/>
  <c r="BN36" i="1"/>
  <c r="BM36" i="1"/>
  <c r="BL36" i="1"/>
  <c r="BK36" i="1"/>
  <c r="BJ36" i="1"/>
  <c r="BI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L36" i="1"/>
  <c r="AK36" i="1"/>
  <c r="AG36" i="1"/>
  <c r="AF36" i="1"/>
  <c r="AE36" i="1"/>
  <c r="AD36" i="1"/>
  <c r="Z36" i="1"/>
  <c r="Y36" i="1"/>
  <c r="X36" i="1"/>
  <c r="W36" i="1"/>
  <c r="V36" i="1"/>
  <c r="U36" i="1"/>
  <c r="Q36" i="1"/>
  <c r="P36" i="1"/>
  <c r="O36" i="1"/>
  <c r="N36" i="1"/>
  <c r="M36" i="1"/>
  <c r="L36" i="1"/>
  <c r="H36" i="1"/>
  <c r="G36" i="1"/>
  <c r="F36" i="1"/>
  <c r="E36" i="1"/>
  <c r="CA36" i="1" s="1"/>
  <c r="D36" i="1"/>
  <c r="CH36" i="1" s="1"/>
  <c r="BV35" i="1"/>
  <c r="BU35" i="1"/>
  <c r="BT35" i="1"/>
  <c r="BS35" i="1"/>
  <c r="BO35" i="1"/>
  <c r="BN35" i="1"/>
  <c r="BM35" i="1"/>
  <c r="BL35" i="1"/>
  <c r="BK35" i="1"/>
  <c r="BJ35" i="1"/>
  <c r="BI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L35" i="1"/>
  <c r="AK35" i="1"/>
  <c r="AG35" i="1"/>
  <c r="AF35" i="1"/>
  <c r="AE35" i="1"/>
  <c r="AD35" i="1"/>
  <c r="Z35" i="1"/>
  <c r="Y35" i="1"/>
  <c r="X35" i="1"/>
  <c r="W35" i="1"/>
  <c r="V35" i="1"/>
  <c r="U35" i="1"/>
  <c r="Q35" i="1"/>
  <c r="P35" i="1"/>
  <c r="O35" i="1"/>
  <c r="N35" i="1"/>
  <c r="M35" i="1"/>
  <c r="L35" i="1"/>
  <c r="H35" i="1"/>
  <c r="G35" i="1"/>
  <c r="F35" i="1"/>
  <c r="E35" i="1"/>
  <c r="CD35" i="1" s="1"/>
  <c r="D35" i="1"/>
  <c r="CE35" i="1" s="1"/>
  <c r="BV34" i="1"/>
  <c r="BU34" i="1"/>
  <c r="BT34" i="1"/>
  <c r="BS34" i="1"/>
  <c r="BO34" i="1"/>
  <c r="BN34" i="1"/>
  <c r="BM34" i="1"/>
  <c r="BL34" i="1"/>
  <c r="BK34" i="1"/>
  <c r="BJ34" i="1"/>
  <c r="BI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L34" i="1"/>
  <c r="AK34" i="1"/>
  <c r="AG34" i="1"/>
  <c r="AF34" i="1"/>
  <c r="AE34" i="1"/>
  <c r="AD34" i="1"/>
  <c r="Z34" i="1"/>
  <c r="Y34" i="1"/>
  <c r="X34" i="1"/>
  <c r="W34" i="1"/>
  <c r="V34" i="1"/>
  <c r="U34" i="1"/>
  <c r="Q34" i="1"/>
  <c r="P34" i="1"/>
  <c r="O34" i="1"/>
  <c r="N34" i="1"/>
  <c r="M34" i="1"/>
  <c r="L34" i="1"/>
  <c r="H34" i="1"/>
  <c r="G34" i="1"/>
  <c r="F34" i="1"/>
  <c r="E34" i="1"/>
  <c r="CG34" i="1" s="1"/>
  <c r="D34" i="1"/>
  <c r="CH34" i="1" s="1"/>
  <c r="BV33" i="1"/>
  <c r="BU33" i="1"/>
  <c r="BT33" i="1"/>
  <c r="BS33" i="1"/>
  <c r="BO33" i="1"/>
  <c r="BN33" i="1"/>
  <c r="BM33" i="1"/>
  <c r="BL33" i="1"/>
  <c r="BK33" i="1"/>
  <c r="BJ33" i="1"/>
  <c r="BI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L33" i="1"/>
  <c r="AK33" i="1"/>
  <c r="AG33" i="1"/>
  <c r="AF33" i="1"/>
  <c r="AE33" i="1"/>
  <c r="AD33" i="1"/>
  <c r="Z33" i="1"/>
  <c r="Y33" i="1"/>
  <c r="X33" i="1"/>
  <c r="W33" i="1"/>
  <c r="V33" i="1"/>
  <c r="U33" i="1"/>
  <c r="Q33" i="1"/>
  <c r="P33" i="1"/>
  <c r="O33" i="1"/>
  <c r="N33" i="1"/>
  <c r="M33" i="1"/>
  <c r="L33" i="1"/>
  <c r="H33" i="1"/>
  <c r="G33" i="1"/>
  <c r="F33" i="1"/>
  <c r="E33" i="1"/>
  <c r="CG33" i="1" s="1"/>
  <c r="D33" i="1"/>
  <c r="CB33" i="1" s="1"/>
  <c r="BV32" i="1"/>
  <c r="BU32" i="1"/>
  <c r="BT32" i="1"/>
  <c r="BS32" i="1"/>
  <c r="BO32" i="1"/>
  <c r="BN32" i="1"/>
  <c r="BM32" i="1"/>
  <c r="BL32" i="1"/>
  <c r="BK32" i="1"/>
  <c r="BJ32" i="1"/>
  <c r="BI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L32" i="1"/>
  <c r="AK32" i="1"/>
  <c r="AG32" i="1"/>
  <c r="AF32" i="1"/>
  <c r="AE32" i="1"/>
  <c r="AD32" i="1"/>
  <c r="Z32" i="1"/>
  <c r="Y32" i="1"/>
  <c r="X32" i="1"/>
  <c r="W32" i="1"/>
  <c r="V32" i="1"/>
  <c r="U32" i="1"/>
  <c r="Q32" i="1"/>
  <c r="P32" i="1"/>
  <c r="O32" i="1"/>
  <c r="N32" i="1"/>
  <c r="M32" i="1"/>
  <c r="L32" i="1"/>
  <c r="H32" i="1"/>
  <c r="G32" i="1"/>
  <c r="F32" i="1"/>
  <c r="E32" i="1"/>
  <c r="CA32" i="1" s="1"/>
  <c r="D32" i="1"/>
  <c r="CE32" i="1" s="1"/>
  <c r="BV31" i="1"/>
  <c r="BU31" i="1"/>
  <c r="BT31" i="1"/>
  <c r="BS31" i="1"/>
  <c r="BO31" i="1"/>
  <c r="BN31" i="1"/>
  <c r="BM31" i="1"/>
  <c r="BL31" i="1"/>
  <c r="BK31" i="1"/>
  <c r="BJ31" i="1"/>
  <c r="BI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L31" i="1"/>
  <c r="AK31" i="1"/>
  <c r="AG31" i="1"/>
  <c r="AF31" i="1"/>
  <c r="AE31" i="1"/>
  <c r="AD31" i="1"/>
  <c r="Z31" i="1"/>
  <c r="Y31" i="1"/>
  <c r="X31" i="1"/>
  <c r="W31" i="1"/>
  <c r="V31" i="1"/>
  <c r="U31" i="1"/>
  <c r="Q31" i="1"/>
  <c r="P31" i="1"/>
  <c r="O31" i="1"/>
  <c r="N31" i="1"/>
  <c r="M31" i="1"/>
  <c r="L31" i="1"/>
  <c r="H31" i="1"/>
  <c r="G31" i="1"/>
  <c r="F31" i="1"/>
  <c r="E31" i="1"/>
  <c r="D31" i="1"/>
  <c r="CC37" i="1"/>
  <c r="BZ37" i="1"/>
  <c r="BV30" i="1"/>
  <c r="BU30" i="1"/>
  <c r="BT30" i="1"/>
  <c r="BS30" i="1"/>
  <c r="BO30" i="1"/>
  <c r="BN30" i="1"/>
  <c r="BM30" i="1"/>
  <c r="BL30" i="1"/>
  <c r="BK30" i="1"/>
  <c r="BJ30" i="1"/>
  <c r="BI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L30" i="1"/>
  <c r="AK30" i="1"/>
  <c r="AG30" i="1"/>
  <c r="AF30" i="1"/>
  <c r="AE30" i="1"/>
  <c r="AD30" i="1"/>
  <c r="Z30" i="1"/>
  <c r="Y30" i="1"/>
  <c r="X30" i="1"/>
  <c r="W30" i="1"/>
  <c r="V30" i="1"/>
  <c r="U30" i="1"/>
  <c r="Q30" i="1"/>
  <c r="P30" i="1"/>
  <c r="O30" i="1"/>
  <c r="N30" i="1"/>
  <c r="M30" i="1"/>
  <c r="L30" i="1"/>
  <c r="H30" i="1"/>
  <c r="G30" i="1"/>
  <c r="F30" i="1"/>
  <c r="E30" i="1"/>
  <c r="D30" i="1"/>
  <c r="BV26" i="1"/>
  <c r="BU26" i="1"/>
  <c r="BT26" i="1"/>
  <c r="BS26" i="1"/>
  <c r="BO26" i="1"/>
  <c r="BN26" i="1"/>
  <c r="BM26" i="1"/>
  <c r="BL26" i="1"/>
  <c r="BK26" i="1"/>
  <c r="BJ26" i="1"/>
  <c r="BI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L26" i="1"/>
  <c r="AK26" i="1"/>
  <c r="AG26" i="1"/>
  <c r="AF26" i="1"/>
  <c r="AE26" i="1"/>
  <c r="AD26" i="1"/>
  <c r="Z26" i="1"/>
  <c r="Y26" i="1"/>
  <c r="X26" i="1"/>
  <c r="W26" i="1"/>
  <c r="V26" i="1"/>
  <c r="U26" i="1"/>
  <c r="Q26" i="1"/>
  <c r="P26" i="1"/>
  <c r="O26" i="1"/>
  <c r="N26" i="1"/>
  <c r="M26" i="1"/>
  <c r="L26" i="1"/>
  <c r="H26" i="1"/>
  <c r="G26" i="1"/>
  <c r="F26" i="1"/>
  <c r="E26" i="1"/>
  <c r="CA26" i="1" s="1"/>
  <c r="D26" i="1"/>
  <c r="CE26" i="1" s="1"/>
  <c r="BV25" i="1"/>
  <c r="BU25" i="1"/>
  <c r="BT25" i="1"/>
  <c r="BS25" i="1"/>
  <c r="BO25" i="1"/>
  <c r="BN25" i="1"/>
  <c r="BM25" i="1"/>
  <c r="BL25" i="1"/>
  <c r="BK25" i="1"/>
  <c r="BJ25" i="1"/>
  <c r="BI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L25" i="1"/>
  <c r="AK25" i="1"/>
  <c r="AG25" i="1"/>
  <c r="AF25" i="1"/>
  <c r="AE25" i="1"/>
  <c r="AD25" i="1"/>
  <c r="Z25" i="1"/>
  <c r="Y25" i="1"/>
  <c r="X25" i="1"/>
  <c r="W25" i="1"/>
  <c r="V25" i="1"/>
  <c r="U25" i="1"/>
  <c r="Q25" i="1"/>
  <c r="P25" i="1"/>
  <c r="O25" i="1"/>
  <c r="N25" i="1"/>
  <c r="M25" i="1"/>
  <c r="L25" i="1"/>
  <c r="H25" i="1"/>
  <c r="G25" i="1"/>
  <c r="F25" i="1"/>
  <c r="E25" i="1"/>
  <c r="CG25" i="1" s="1"/>
  <c r="D25" i="1"/>
  <c r="CH25" i="1" s="1"/>
  <c r="BV24" i="1"/>
  <c r="BU24" i="1"/>
  <c r="BT24" i="1"/>
  <c r="BS24" i="1"/>
  <c r="BO24" i="1"/>
  <c r="BN24" i="1"/>
  <c r="BM24" i="1"/>
  <c r="BL24" i="1"/>
  <c r="BK24" i="1"/>
  <c r="BJ24" i="1"/>
  <c r="BI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L24" i="1"/>
  <c r="AK24" i="1"/>
  <c r="AG24" i="1"/>
  <c r="AF24" i="1"/>
  <c r="AE24" i="1"/>
  <c r="AD24" i="1"/>
  <c r="Z24" i="1"/>
  <c r="Y24" i="1"/>
  <c r="X24" i="1"/>
  <c r="W24" i="1"/>
  <c r="V24" i="1"/>
  <c r="U24" i="1"/>
  <c r="Q24" i="1"/>
  <c r="P24" i="1"/>
  <c r="O24" i="1"/>
  <c r="N24" i="1"/>
  <c r="M24" i="1"/>
  <c r="L24" i="1"/>
  <c r="H24" i="1"/>
  <c r="G24" i="1"/>
  <c r="F24" i="1"/>
  <c r="E24" i="1"/>
  <c r="CG24" i="1" s="1"/>
  <c r="D24" i="1"/>
  <c r="CB24" i="1" s="1"/>
  <c r="BV23" i="1"/>
  <c r="BU23" i="1"/>
  <c r="BT23" i="1"/>
  <c r="BS23" i="1"/>
  <c r="BO23" i="1"/>
  <c r="BN23" i="1"/>
  <c r="BM23" i="1"/>
  <c r="BL23" i="1"/>
  <c r="BK23" i="1"/>
  <c r="BJ23" i="1"/>
  <c r="BI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L23" i="1"/>
  <c r="AK23" i="1"/>
  <c r="AG23" i="1"/>
  <c r="AF23" i="1"/>
  <c r="AE23" i="1"/>
  <c r="AD23" i="1"/>
  <c r="Z23" i="1"/>
  <c r="Y23" i="1"/>
  <c r="X23" i="1"/>
  <c r="W23" i="1"/>
  <c r="V23" i="1"/>
  <c r="U23" i="1"/>
  <c r="Q23" i="1"/>
  <c r="P23" i="1"/>
  <c r="O23" i="1"/>
  <c r="N23" i="1"/>
  <c r="M23" i="1"/>
  <c r="L23" i="1"/>
  <c r="H23" i="1"/>
  <c r="G23" i="1"/>
  <c r="F23" i="1"/>
  <c r="E23" i="1"/>
  <c r="CA23" i="1" s="1"/>
  <c r="D23" i="1"/>
  <c r="CB23" i="1" s="1"/>
  <c r="BV22" i="1"/>
  <c r="BU22" i="1"/>
  <c r="BT22" i="1"/>
  <c r="BS22" i="1"/>
  <c r="BO22" i="1"/>
  <c r="BN22" i="1"/>
  <c r="BM22" i="1"/>
  <c r="BL22" i="1"/>
  <c r="BK22" i="1"/>
  <c r="BJ22" i="1"/>
  <c r="BI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L22" i="1"/>
  <c r="AK22" i="1"/>
  <c r="AG22" i="1"/>
  <c r="AF22" i="1"/>
  <c r="AE22" i="1"/>
  <c r="AD22" i="1"/>
  <c r="Z22" i="1"/>
  <c r="Y22" i="1"/>
  <c r="X22" i="1"/>
  <c r="W22" i="1"/>
  <c r="V22" i="1"/>
  <c r="U22" i="1"/>
  <c r="Q22" i="1"/>
  <c r="P22" i="1"/>
  <c r="O22" i="1"/>
  <c r="N22" i="1"/>
  <c r="M22" i="1"/>
  <c r="L22" i="1"/>
  <c r="H22" i="1"/>
  <c r="G22" i="1"/>
  <c r="F22" i="1"/>
  <c r="E22" i="1"/>
  <c r="CA22" i="1" s="1"/>
  <c r="D22" i="1"/>
  <c r="CE22" i="1" s="1"/>
  <c r="CF27" i="1"/>
  <c r="CC27" i="1"/>
  <c r="BZ27" i="1"/>
  <c r="BV21" i="1"/>
  <c r="BU21" i="1"/>
  <c r="BT21" i="1"/>
  <c r="BS21" i="1"/>
  <c r="BO21" i="1"/>
  <c r="BN21" i="1"/>
  <c r="BM21" i="1"/>
  <c r="BL21" i="1"/>
  <c r="BK21" i="1"/>
  <c r="BJ21" i="1"/>
  <c r="BI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L21" i="1"/>
  <c r="AK21" i="1"/>
  <c r="AG21" i="1"/>
  <c r="AF21" i="1"/>
  <c r="AE21" i="1"/>
  <c r="AD21" i="1"/>
  <c r="Z21" i="1"/>
  <c r="Y21" i="1"/>
  <c r="X21" i="1"/>
  <c r="W21" i="1"/>
  <c r="V21" i="1"/>
  <c r="U21" i="1"/>
  <c r="Q21" i="1"/>
  <c r="P21" i="1"/>
  <c r="O21" i="1"/>
  <c r="N21" i="1"/>
  <c r="M21" i="1"/>
  <c r="L21" i="1"/>
  <c r="H21" i="1"/>
  <c r="G21" i="1"/>
  <c r="F21" i="1"/>
  <c r="E21" i="1"/>
  <c r="D21" i="1"/>
  <c r="BV17" i="1"/>
  <c r="BU17" i="1"/>
  <c r="BT17" i="1"/>
  <c r="BS17" i="1"/>
  <c r="BO17" i="1"/>
  <c r="BN17" i="1"/>
  <c r="BM17" i="1"/>
  <c r="BL17" i="1"/>
  <c r="BK17" i="1"/>
  <c r="BJ17" i="1"/>
  <c r="BI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L17" i="1"/>
  <c r="AK17" i="1"/>
  <c r="AG17" i="1"/>
  <c r="AF17" i="1"/>
  <c r="AE17" i="1"/>
  <c r="AD17" i="1"/>
  <c r="Z17" i="1"/>
  <c r="Y17" i="1"/>
  <c r="X17" i="1"/>
  <c r="W17" i="1"/>
  <c r="V17" i="1"/>
  <c r="U17" i="1"/>
  <c r="Q17" i="1"/>
  <c r="P17" i="1"/>
  <c r="O17" i="1"/>
  <c r="N17" i="1"/>
  <c r="M17" i="1"/>
  <c r="L17" i="1"/>
  <c r="H17" i="1"/>
  <c r="G17" i="1"/>
  <c r="F17" i="1"/>
  <c r="E17" i="1"/>
  <c r="CD17" i="1" s="1"/>
  <c r="D17" i="1"/>
  <c r="CB17" i="1" s="1"/>
  <c r="CF18" i="1"/>
  <c r="BZ18" i="1"/>
  <c r="BV16" i="1"/>
  <c r="BV18" i="1" s="1"/>
  <c r="BU16" i="1"/>
  <c r="BU18" i="1" s="1"/>
  <c r="BT16" i="1"/>
  <c r="BS16" i="1"/>
  <c r="BO16" i="1"/>
  <c r="BO18" i="1" s="1"/>
  <c r="BN16" i="1"/>
  <c r="BN18" i="1" s="1"/>
  <c r="BM16" i="1"/>
  <c r="BL16" i="1"/>
  <c r="BL18" i="1" s="1"/>
  <c r="BK16" i="1"/>
  <c r="BK18" i="1" s="1"/>
  <c r="BJ16" i="1"/>
  <c r="BJ18" i="1" s="1"/>
  <c r="BI16" i="1"/>
  <c r="BE16" i="1"/>
  <c r="BE18" i="1" s="1"/>
  <c r="BD16" i="1"/>
  <c r="BD18" i="1" s="1"/>
  <c r="BC16" i="1"/>
  <c r="BC18" i="1" s="1"/>
  <c r="BB16" i="1"/>
  <c r="BA16" i="1"/>
  <c r="BA18" i="1" s="1"/>
  <c r="AZ16" i="1"/>
  <c r="AZ18" i="1" s="1"/>
  <c r="AY16" i="1"/>
  <c r="AY18" i="1" s="1"/>
  <c r="AX16" i="1"/>
  <c r="AW16" i="1"/>
  <c r="AW18" i="1" s="1"/>
  <c r="AV16" i="1"/>
  <c r="AV18" i="1" s="1"/>
  <c r="AU16" i="1"/>
  <c r="AU18" i="1" s="1"/>
  <c r="AT16" i="1"/>
  <c r="AS16" i="1"/>
  <c r="AS18" i="1" s="1"/>
  <c r="AR16" i="1"/>
  <c r="AR18" i="1" s="1"/>
  <c r="AQ16" i="1"/>
  <c r="AQ18" i="1" s="1"/>
  <c r="AP16" i="1"/>
  <c r="AL16" i="1"/>
  <c r="AL18" i="1" s="1"/>
  <c r="AK16" i="1"/>
  <c r="AK18" i="1" s="1"/>
  <c r="AG16" i="1"/>
  <c r="AG18" i="1" s="1"/>
  <c r="AF16" i="1"/>
  <c r="AF18" i="1" s="1"/>
  <c r="AE16" i="1"/>
  <c r="AE18" i="1" s="1"/>
  <c r="AD16" i="1"/>
  <c r="Z16" i="1"/>
  <c r="Z18" i="1" s="1"/>
  <c r="Y16" i="1"/>
  <c r="Y18" i="1" s="1"/>
  <c r="X16" i="1"/>
  <c r="X18" i="1" s="1"/>
  <c r="W16" i="1"/>
  <c r="V16" i="1"/>
  <c r="V18" i="1" s="1"/>
  <c r="U16" i="1"/>
  <c r="U18" i="1" s="1"/>
  <c r="Q16" i="1"/>
  <c r="Q18" i="1" s="1"/>
  <c r="P16" i="1"/>
  <c r="P18" i="1" s="1"/>
  <c r="O16" i="1"/>
  <c r="O18" i="1" s="1"/>
  <c r="N16" i="1"/>
  <c r="N18" i="1" s="1"/>
  <c r="M16" i="1"/>
  <c r="M18" i="1" s="1"/>
  <c r="L16" i="1"/>
  <c r="L18" i="1" s="1"/>
  <c r="H16" i="1"/>
  <c r="H18" i="1" s="1"/>
  <c r="G16" i="1"/>
  <c r="G18" i="1" s="1"/>
  <c r="F16" i="1"/>
  <c r="F18" i="1" s="1"/>
  <c r="E16" i="1"/>
  <c r="D16" i="1"/>
  <c r="CE16" i="1" s="1"/>
  <c r="BV12" i="1"/>
  <c r="BU12" i="1"/>
  <c r="BT12" i="1"/>
  <c r="BS12" i="1"/>
  <c r="BO12" i="1"/>
  <c r="BN12" i="1"/>
  <c r="BM12" i="1"/>
  <c r="BL12" i="1"/>
  <c r="BK12" i="1"/>
  <c r="BJ12" i="1"/>
  <c r="BI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L12" i="1"/>
  <c r="AK12" i="1"/>
  <c r="AG12" i="1"/>
  <c r="AF12" i="1"/>
  <c r="AE12" i="1"/>
  <c r="AD12" i="1"/>
  <c r="Z12" i="1"/>
  <c r="Y12" i="1"/>
  <c r="X12" i="1"/>
  <c r="W12" i="1"/>
  <c r="V12" i="1"/>
  <c r="U12" i="1"/>
  <c r="Q12" i="1"/>
  <c r="P12" i="1"/>
  <c r="O12" i="1"/>
  <c r="N12" i="1"/>
  <c r="M12" i="1"/>
  <c r="L12" i="1"/>
  <c r="H12" i="1"/>
  <c r="G12" i="1"/>
  <c r="F12" i="1"/>
  <c r="E12" i="1"/>
  <c r="CG12" i="1" s="1"/>
  <c r="D12" i="1"/>
  <c r="CH12" i="1" s="1"/>
  <c r="BV11" i="1"/>
  <c r="BU11" i="1"/>
  <c r="BT11" i="1"/>
  <c r="BS11" i="1"/>
  <c r="BO11" i="1"/>
  <c r="BN11" i="1"/>
  <c r="BM11" i="1"/>
  <c r="BL11" i="1"/>
  <c r="BK11" i="1"/>
  <c r="BJ11" i="1"/>
  <c r="BI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L11" i="1"/>
  <c r="AK11" i="1"/>
  <c r="AG11" i="1"/>
  <c r="AF11" i="1"/>
  <c r="AE11" i="1"/>
  <c r="AD11" i="1"/>
  <c r="Z11" i="1"/>
  <c r="Y11" i="1"/>
  <c r="X11" i="1"/>
  <c r="W11" i="1"/>
  <c r="V11" i="1"/>
  <c r="U11" i="1"/>
  <c r="Q11" i="1"/>
  <c r="P11" i="1"/>
  <c r="O11" i="1"/>
  <c r="N11" i="1"/>
  <c r="M11" i="1"/>
  <c r="L11" i="1"/>
  <c r="H11" i="1"/>
  <c r="G11" i="1"/>
  <c r="F11" i="1"/>
  <c r="E11" i="1"/>
  <c r="D11" i="1"/>
  <c r="CB11" i="1" s="1"/>
  <c r="BV10" i="1"/>
  <c r="BU10" i="1"/>
  <c r="BT10" i="1"/>
  <c r="BS10" i="1"/>
  <c r="BO10" i="1"/>
  <c r="BN10" i="1"/>
  <c r="BM10" i="1"/>
  <c r="BL10" i="1"/>
  <c r="BK10" i="1"/>
  <c r="BJ10" i="1"/>
  <c r="BI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L10" i="1"/>
  <c r="AK10" i="1"/>
  <c r="AG10" i="1"/>
  <c r="AF10" i="1"/>
  <c r="AE10" i="1"/>
  <c r="AD10" i="1"/>
  <c r="Z10" i="1"/>
  <c r="Y10" i="1"/>
  <c r="X10" i="1"/>
  <c r="W10" i="1"/>
  <c r="V10" i="1"/>
  <c r="U10" i="1"/>
  <c r="Q10" i="1"/>
  <c r="P10" i="1"/>
  <c r="O10" i="1"/>
  <c r="N10" i="1"/>
  <c r="M10" i="1"/>
  <c r="L10" i="1"/>
  <c r="H10" i="1"/>
  <c r="G10" i="1"/>
  <c r="F10" i="1"/>
  <c r="E10" i="1"/>
  <c r="CA10" i="1" s="1"/>
  <c r="D10" i="1"/>
  <c r="BV9" i="1"/>
  <c r="BU9" i="1"/>
  <c r="BT9" i="1"/>
  <c r="BS9" i="1"/>
  <c r="BO9" i="1"/>
  <c r="BN9" i="1"/>
  <c r="BM9" i="1"/>
  <c r="BL9" i="1"/>
  <c r="BK9" i="1"/>
  <c r="BJ9" i="1"/>
  <c r="BI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L9" i="1"/>
  <c r="AK9" i="1"/>
  <c r="AG9" i="1"/>
  <c r="AF9" i="1"/>
  <c r="AE9" i="1"/>
  <c r="AD9" i="1"/>
  <c r="Z9" i="1"/>
  <c r="Y9" i="1"/>
  <c r="X9" i="1"/>
  <c r="W9" i="1"/>
  <c r="V9" i="1"/>
  <c r="U9" i="1"/>
  <c r="Q9" i="1"/>
  <c r="P9" i="1"/>
  <c r="O9" i="1"/>
  <c r="N9" i="1"/>
  <c r="M9" i="1"/>
  <c r="L9" i="1"/>
  <c r="H9" i="1"/>
  <c r="G9" i="1"/>
  <c r="F9" i="1"/>
  <c r="E9" i="1"/>
  <c r="CD9" i="1" s="1"/>
  <c r="D9" i="1"/>
  <c r="CE9" i="1" s="1"/>
  <c r="CC13" i="1"/>
  <c r="BV8" i="1"/>
  <c r="BU8" i="1"/>
  <c r="BT8" i="1"/>
  <c r="BS8" i="1"/>
  <c r="BO8" i="1"/>
  <c r="BN8" i="1"/>
  <c r="BM8" i="1"/>
  <c r="BL8" i="1"/>
  <c r="BK8" i="1"/>
  <c r="BJ8" i="1"/>
  <c r="BI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L8" i="1"/>
  <c r="AK8" i="1"/>
  <c r="AG8" i="1"/>
  <c r="AF8" i="1"/>
  <c r="AE8" i="1"/>
  <c r="AD8" i="1"/>
  <c r="Z8" i="1"/>
  <c r="Y8" i="1"/>
  <c r="X8" i="1"/>
  <c r="W8" i="1"/>
  <c r="V8" i="1"/>
  <c r="U8" i="1"/>
  <c r="Q8" i="1"/>
  <c r="P8" i="1"/>
  <c r="O8" i="1"/>
  <c r="N8" i="1"/>
  <c r="M8" i="1"/>
  <c r="L8" i="1"/>
  <c r="H8" i="1"/>
  <c r="G8" i="1"/>
  <c r="F8" i="1"/>
  <c r="E8" i="1"/>
  <c r="D8" i="1"/>
  <c r="AL112" i="1" l="1"/>
  <c r="CB384" i="1"/>
  <c r="X112" i="1"/>
  <c r="G294" i="1"/>
  <c r="Y294" i="1"/>
  <c r="AF294" i="1"/>
  <c r="BB294" i="1"/>
  <c r="BM294" i="1"/>
  <c r="BT294" i="1"/>
  <c r="CH325" i="1"/>
  <c r="AN326" i="1"/>
  <c r="CE347" i="1"/>
  <c r="BF359" i="1"/>
  <c r="BP359" i="1"/>
  <c r="I378" i="1"/>
  <c r="I385" i="1"/>
  <c r="CA392" i="1"/>
  <c r="CE395" i="1"/>
  <c r="AH397" i="1"/>
  <c r="CG398" i="1"/>
  <c r="CD406" i="1"/>
  <c r="I408" i="1"/>
  <c r="T410" i="1"/>
  <c r="CD410" i="1"/>
  <c r="BP411" i="1"/>
  <c r="BR411" i="1" s="1"/>
  <c r="CE416" i="1"/>
  <c r="AA419" i="1"/>
  <c r="BF419" i="1"/>
  <c r="BP419" i="1"/>
  <c r="AE112" i="1"/>
  <c r="F71" i="1"/>
  <c r="Z244" i="1"/>
  <c r="AG244" i="1"/>
  <c r="AM321" i="1"/>
  <c r="BW355" i="1"/>
  <c r="BX355" i="1" s="1"/>
  <c r="CB355" i="1"/>
  <c r="I359" i="1"/>
  <c r="AR375" i="1"/>
  <c r="CG372" i="1"/>
  <c r="BF373" i="1"/>
  <c r="CA380" i="1"/>
  <c r="G402" i="1"/>
  <c r="BT402" i="1"/>
  <c r="AN390" i="1"/>
  <c r="CE392" i="1"/>
  <c r="I397" i="1"/>
  <c r="I398" i="1"/>
  <c r="F420" i="1"/>
  <c r="X420" i="1"/>
  <c r="AL420" i="1"/>
  <c r="BP407" i="1"/>
  <c r="CA407" i="1"/>
  <c r="AA408" i="1"/>
  <c r="AC408" i="1" s="1"/>
  <c r="AH409" i="1"/>
  <c r="E18" i="1"/>
  <c r="I306" i="1"/>
  <c r="K306" i="1" s="1"/>
  <c r="AM327" i="1"/>
  <c r="I346" i="1"/>
  <c r="O361" i="1"/>
  <c r="AQ361" i="1"/>
  <c r="AU361" i="1"/>
  <c r="AY361" i="1"/>
  <c r="BC361" i="1"/>
  <c r="BJ361" i="1"/>
  <c r="BN361" i="1"/>
  <c r="BU361" i="1"/>
  <c r="I355" i="1"/>
  <c r="M375" i="1"/>
  <c r="Q375" i="1"/>
  <c r="X375" i="1"/>
  <c r="AE375" i="1"/>
  <c r="AS375" i="1"/>
  <c r="AW375" i="1"/>
  <c r="BA375" i="1"/>
  <c r="BE375" i="1"/>
  <c r="BL375" i="1"/>
  <c r="AA372" i="1"/>
  <c r="AB372" i="1" s="1"/>
  <c r="BP372" i="1"/>
  <c r="BQ372" i="1" s="1"/>
  <c r="O386" i="1"/>
  <c r="AG386" i="1"/>
  <c r="AQ386" i="1"/>
  <c r="AU386" i="1"/>
  <c r="BC386" i="1"/>
  <c r="BU386" i="1"/>
  <c r="BF380" i="1"/>
  <c r="O402" i="1"/>
  <c r="I390" i="1"/>
  <c r="BF391" i="1"/>
  <c r="BP391" i="1"/>
  <c r="AA393" i="1"/>
  <c r="AH394" i="1"/>
  <c r="AA395" i="1"/>
  <c r="AH395" i="1"/>
  <c r="AA396" i="1"/>
  <c r="AC396" i="1" s="1"/>
  <c r="R401" i="1"/>
  <c r="BF401" i="1"/>
  <c r="G420" i="1"/>
  <c r="AF420" i="1"/>
  <c r="BF405" i="1"/>
  <c r="AT420" i="1"/>
  <c r="AX420" i="1"/>
  <c r="BB420" i="1"/>
  <c r="BP412" i="1"/>
  <c r="BW412" i="1"/>
  <c r="BP414" i="1"/>
  <c r="AA417" i="1"/>
  <c r="AD183" i="1"/>
  <c r="AR183" i="1"/>
  <c r="AV183" i="1"/>
  <c r="AZ183" i="1"/>
  <c r="BD183" i="1"/>
  <c r="BK183" i="1"/>
  <c r="BO183" i="1"/>
  <c r="AW183" i="1"/>
  <c r="BA183" i="1"/>
  <c r="T247" i="1"/>
  <c r="CH263" i="1"/>
  <c r="AO83" i="1"/>
  <c r="CG206" i="1"/>
  <c r="AN172" i="1"/>
  <c r="T192" i="1"/>
  <c r="AA248" i="1"/>
  <c r="AF253" i="1"/>
  <c r="AH249" i="1"/>
  <c r="X196" i="1"/>
  <c r="AL196" i="1"/>
  <c r="E223" i="1"/>
  <c r="L223" i="1"/>
  <c r="P223" i="1"/>
  <c r="W223" i="1"/>
  <c r="AK223" i="1"/>
  <c r="AR223" i="1"/>
  <c r="AV223" i="1"/>
  <c r="AZ223" i="1"/>
  <c r="BD223" i="1"/>
  <c r="BV223" i="1"/>
  <c r="CA220" i="1"/>
  <c r="X233" i="1"/>
  <c r="AE233" i="1"/>
  <c r="AS233" i="1"/>
  <c r="AW233" i="1"/>
  <c r="BA233" i="1"/>
  <c r="BE233" i="1"/>
  <c r="BL233" i="1"/>
  <c r="BS233" i="1"/>
  <c r="CA232" i="1"/>
  <c r="G244" i="1"/>
  <c r="I181" i="1"/>
  <c r="AO200" i="1"/>
  <c r="AH231" i="1"/>
  <c r="I232" i="1"/>
  <c r="I173" i="1"/>
  <c r="I163" i="1"/>
  <c r="K163" i="1" s="1"/>
  <c r="AL174" i="1"/>
  <c r="AA170" i="1"/>
  <c r="CD179" i="1"/>
  <c r="CB187" i="1"/>
  <c r="AO195" i="1"/>
  <c r="CE199" i="1"/>
  <c r="I187" i="1"/>
  <c r="K187" i="1" s="1"/>
  <c r="CE195" i="1"/>
  <c r="AO205" i="1"/>
  <c r="CA206" i="1"/>
  <c r="CD207" i="1"/>
  <c r="AA124" i="1"/>
  <c r="CA149" i="1"/>
  <c r="AO35" i="1"/>
  <c r="CB35" i="1"/>
  <c r="CA148" i="1"/>
  <c r="CH161" i="1"/>
  <c r="BV128" i="1"/>
  <c r="I120" i="1"/>
  <c r="AL128" i="1"/>
  <c r="AS128" i="1"/>
  <c r="AW128" i="1"/>
  <c r="BA128" i="1"/>
  <c r="BE128" i="1"/>
  <c r="CA76" i="1"/>
  <c r="CD77" i="1"/>
  <c r="P259" i="1"/>
  <c r="AV259" i="1"/>
  <c r="BD259" i="1"/>
  <c r="I52" i="1"/>
  <c r="BW52" i="1"/>
  <c r="CB52" i="1"/>
  <c r="F62" i="1"/>
  <c r="M62" i="1"/>
  <c r="Q62" i="1"/>
  <c r="X62" i="1"/>
  <c r="AE62" i="1"/>
  <c r="AL62" i="1"/>
  <c r="AS62" i="1"/>
  <c r="AW62" i="1"/>
  <c r="BA62" i="1"/>
  <c r="BE62" i="1"/>
  <c r="BL62" i="1"/>
  <c r="AA68" i="1"/>
  <c r="AH68" i="1"/>
  <c r="AO68" i="1"/>
  <c r="CB79" i="1"/>
  <c r="CG138" i="1"/>
  <c r="O57" i="1"/>
  <c r="V57" i="1"/>
  <c r="Z57" i="1"/>
  <c r="AG57" i="1"/>
  <c r="AQ57" i="1"/>
  <c r="AU57" i="1"/>
  <c r="AY57" i="1"/>
  <c r="BC57" i="1"/>
  <c r="BJ57" i="1"/>
  <c r="BN57" i="1"/>
  <c r="BU57" i="1"/>
  <c r="BF50" i="1"/>
  <c r="I56" i="1"/>
  <c r="CB56" i="1"/>
  <c r="I66" i="1"/>
  <c r="K66" i="1" s="1"/>
  <c r="I280" i="1"/>
  <c r="AO22" i="1"/>
  <c r="CB22" i="1"/>
  <c r="D95" i="1"/>
  <c r="H95" i="1"/>
  <c r="O95" i="1"/>
  <c r="V95" i="1"/>
  <c r="Z95" i="1"/>
  <c r="AG95" i="1"/>
  <c r="AQ95" i="1"/>
  <c r="AU95" i="1"/>
  <c r="AY95" i="1"/>
  <c r="BC95" i="1"/>
  <c r="BJ95" i="1"/>
  <c r="BN95" i="1"/>
  <c r="BU95" i="1"/>
  <c r="I93" i="1"/>
  <c r="K93" i="1" s="1"/>
  <c r="AO94" i="1"/>
  <c r="I140" i="1"/>
  <c r="K140" i="1" s="1"/>
  <c r="I26" i="1"/>
  <c r="AO26" i="1"/>
  <c r="CH26" i="1"/>
  <c r="G37" i="1"/>
  <c r="N37" i="1"/>
  <c r="U37" i="1"/>
  <c r="Y37" i="1"/>
  <c r="AF37" i="1"/>
  <c r="AP37" i="1"/>
  <c r="AT37" i="1"/>
  <c r="AX37" i="1"/>
  <c r="BB37" i="1"/>
  <c r="BI37" i="1"/>
  <c r="BM37" i="1"/>
  <c r="BT37" i="1"/>
  <c r="I94" i="1"/>
  <c r="P62" i="1"/>
  <c r="W62" i="1"/>
  <c r="AD62" i="1"/>
  <c r="AK62" i="1"/>
  <c r="CB141" i="1"/>
  <c r="M284" i="1"/>
  <c r="Q284" i="1"/>
  <c r="X284" i="1"/>
  <c r="AL284" i="1"/>
  <c r="N13" i="1"/>
  <c r="U13" i="1"/>
  <c r="Y13" i="1"/>
  <c r="AF13" i="1"/>
  <c r="AP13" i="1"/>
  <c r="AT13" i="1"/>
  <c r="AX13" i="1"/>
  <c r="BB13" i="1"/>
  <c r="BI13" i="1"/>
  <c r="BM13" i="1"/>
  <c r="BT13" i="1"/>
  <c r="G27" i="1"/>
  <c r="U27" i="1"/>
  <c r="Y27" i="1"/>
  <c r="AF27" i="1"/>
  <c r="AT27" i="1"/>
  <c r="AX27" i="1"/>
  <c r="BB27" i="1"/>
  <c r="BI27" i="1"/>
  <c r="BM27" i="1"/>
  <c r="BT27" i="1"/>
  <c r="I22" i="1"/>
  <c r="I33" i="1"/>
  <c r="CH10" i="1"/>
  <c r="AO10" i="1"/>
  <c r="D37" i="1"/>
  <c r="H37" i="1"/>
  <c r="O37" i="1"/>
  <c r="V37" i="1"/>
  <c r="Z37" i="1"/>
  <c r="AN155" i="1"/>
  <c r="CH159" i="1"/>
  <c r="CB159" i="1"/>
  <c r="Q45" i="1"/>
  <c r="L57" i="1"/>
  <c r="W57" i="1"/>
  <c r="AK57" i="1"/>
  <c r="AV57" i="1"/>
  <c r="BD57" i="1"/>
  <c r="BO57" i="1"/>
  <c r="I55" i="1"/>
  <c r="BW56" i="1"/>
  <c r="N62" i="1"/>
  <c r="U62" i="1"/>
  <c r="Y62" i="1"/>
  <c r="AF62" i="1"/>
  <c r="I61" i="1"/>
  <c r="CG75" i="1"/>
  <c r="AO85" i="1"/>
  <c r="L95" i="1"/>
  <c r="P95" i="1"/>
  <c r="W95" i="1"/>
  <c r="AK95" i="1"/>
  <c r="BW116" i="1"/>
  <c r="I125" i="1"/>
  <c r="AG37" i="1"/>
  <c r="AQ37" i="1"/>
  <c r="AU37" i="1"/>
  <c r="AY37" i="1"/>
  <c r="BC37" i="1"/>
  <c r="BJ37" i="1"/>
  <c r="BN37" i="1"/>
  <c r="BU37" i="1"/>
  <c r="M45" i="1"/>
  <c r="X45" i="1"/>
  <c r="AE45" i="1"/>
  <c r="AL45" i="1"/>
  <c r="AS45" i="1"/>
  <c r="AW45" i="1"/>
  <c r="BA45" i="1"/>
  <c r="BE45" i="1"/>
  <c r="BL45" i="1"/>
  <c r="BS45" i="1"/>
  <c r="CH43" i="1"/>
  <c r="E57" i="1"/>
  <c r="P57" i="1"/>
  <c r="AD57" i="1"/>
  <c r="AR57" i="1"/>
  <c r="AZ57" i="1"/>
  <c r="BK57" i="1"/>
  <c r="BV57" i="1"/>
  <c r="D13" i="1"/>
  <c r="H13" i="1"/>
  <c r="I12" i="1"/>
  <c r="K12" i="1" s="1"/>
  <c r="I21" i="1"/>
  <c r="M27" i="1"/>
  <c r="Q27" i="1"/>
  <c r="X27" i="1"/>
  <c r="AE27" i="1"/>
  <c r="AL27" i="1"/>
  <c r="AS27" i="1"/>
  <c r="AW27" i="1"/>
  <c r="BA27" i="1"/>
  <c r="BE27" i="1"/>
  <c r="BL27" i="1"/>
  <c r="BS27" i="1"/>
  <c r="AM36" i="1"/>
  <c r="AO36" i="1" s="1"/>
  <c r="AM53" i="1"/>
  <c r="H62" i="1"/>
  <c r="O62" i="1"/>
  <c r="V62" i="1"/>
  <c r="Z62" i="1"/>
  <c r="AG62" i="1"/>
  <c r="AQ62" i="1"/>
  <c r="AU62" i="1"/>
  <c r="BC62" i="1"/>
  <c r="G71" i="1"/>
  <c r="L80" i="1"/>
  <c r="P80" i="1"/>
  <c r="W80" i="1"/>
  <c r="AD80" i="1"/>
  <c r="AK80" i="1"/>
  <c r="AR80" i="1"/>
  <c r="AV80" i="1"/>
  <c r="AZ80" i="1"/>
  <c r="BD80" i="1"/>
  <c r="BK80" i="1"/>
  <c r="BO80" i="1"/>
  <c r="BV80" i="1"/>
  <c r="I79" i="1"/>
  <c r="K79" i="1" s="1"/>
  <c r="CH79" i="1"/>
  <c r="BF83" i="1"/>
  <c r="AT88" i="1"/>
  <c r="AX88" i="1"/>
  <c r="BB88" i="1"/>
  <c r="BI88" i="1"/>
  <c r="BM88" i="1"/>
  <c r="BT88" i="1"/>
  <c r="I85" i="1"/>
  <c r="K85" i="1" s="1"/>
  <c r="P112" i="1"/>
  <c r="AA102" i="1"/>
  <c r="AD112" i="1"/>
  <c r="AK112" i="1"/>
  <c r="I103" i="1"/>
  <c r="K103" i="1" s="1"/>
  <c r="CH108" i="1"/>
  <c r="CB108" i="1"/>
  <c r="G128" i="1"/>
  <c r="U128" i="1"/>
  <c r="Y128" i="1"/>
  <c r="X165" i="1"/>
  <c r="BL165" i="1"/>
  <c r="AM44" i="1"/>
  <c r="CE50" i="1"/>
  <c r="F112" i="1"/>
  <c r="M112" i="1"/>
  <c r="Q112" i="1"/>
  <c r="CE342" i="1"/>
  <c r="CH344" i="1"/>
  <c r="BR359" i="1"/>
  <c r="I108" i="1"/>
  <c r="BF126" i="1"/>
  <c r="X134" i="1"/>
  <c r="N142" i="1"/>
  <c r="CE148" i="1"/>
  <c r="I182" i="1"/>
  <c r="K182" i="1" s="1"/>
  <c r="BP182" i="1"/>
  <c r="CA182" i="1"/>
  <c r="I189" i="1"/>
  <c r="K189" i="1" s="1"/>
  <c r="CD191" i="1"/>
  <c r="AO193" i="1"/>
  <c r="CA194" i="1"/>
  <c r="CH195" i="1"/>
  <c r="N212" i="1"/>
  <c r="U212" i="1"/>
  <c r="Y212" i="1"/>
  <c r="AF212" i="1"/>
  <c r="AP212" i="1"/>
  <c r="AT212" i="1"/>
  <c r="AX212" i="1"/>
  <c r="BB212" i="1"/>
  <c r="BM212" i="1"/>
  <c r="BT212" i="1"/>
  <c r="S200" i="1"/>
  <c r="CA200" i="1"/>
  <c r="CE216" i="1"/>
  <c r="BP221" i="1"/>
  <c r="BW221" i="1"/>
  <c r="I222" i="1"/>
  <c r="AA222" i="1"/>
  <c r="AB222" i="1" s="1"/>
  <c r="I256" i="1"/>
  <c r="M259" i="1"/>
  <c r="Q259" i="1"/>
  <c r="X259" i="1"/>
  <c r="AE259" i="1"/>
  <c r="AL259" i="1"/>
  <c r="AS259" i="1"/>
  <c r="AW259" i="1"/>
  <c r="BA259" i="1"/>
  <c r="BE259" i="1"/>
  <c r="BL259" i="1"/>
  <c r="T269" i="1"/>
  <c r="BP270" i="1"/>
  <c r="BR270" i="1" s="1"/>
  <c r="E301" i="1"/>
  <c r="L301" i="1"/>
  <c r="P301" i="1"/>
  <c r="W301" i="1"/>
  <c r="AD301" i="1"/>
  <c r="AK301" i="1"/>
  <c r="AR301" i="1"/>
  <c r="AV301" i="1"/>
  <c r="AZ301" i="1"/>
  <c r="BD301" i="1"/>
  <c r="BK301" i="1"/>
  <c r="BO301" i="1"/>
  <c r="AH309" i="1"/>
  <c r="BP317" i="1"/>
  <c r="BP330" i="1"/>
  <c r="BW330" i="1"/>
  <c r="BY330" i="1" s="1"/>
  <c r="CA330" i="1"/>
  <c r="I331" i="1"/>
  <c r="AA331" i="1"/>
  <c r="BP333" i="1"/>
  <c r="CE339" i="1"/>
  <c r="AA340" i="1"/>
  <c r="AC340" i="1" s="1"/>
  <c r="CG347" i="1"/>
  <c r="BF354" i="1"/>
  <c r="CH356" i="1"/>
  <c r="I357" i="1"/>
  <c r="CE360" i="1"/>
  <c r="AH370" i="1"/>
  <c r="G134" i="1"/>
  <c r="N134" i="1"/>
  <c r="Y134" i="1"/>
  <c r="AF134" i="1"/>
  <c r="AP134" i="1"/>
  <c r="AT134" i="1"/>
  <c r="AX134" i="1"/>
  <c r="BB134" i="1"/>
  <c r="BM134" i="1"/>
  <c r="BT134" i="1"/>
  <c r="X142" i="1"/>
  <c r="AE142" i="1"/>
  <c r="H165" i="1"/>
  <c r="I159" i="1"/>
  <c r="BW159" i="1"/>
  <c r="AM161" i="1"/>
  <c r="G183" i="1"/>
  <c r="BI183" i="1"/>
  <c r="BM183" i="1"/>
  <c r="BT183" i="1"/>
  <c r="I201" i="1"/>
  <c r="I202" i="1"/>
  <c r="CE202" i="1"/>
  <c r="CB208" i="1"/>
  <c r="G223" i="1"/>
  <c r="AF223" i="1"/>
  <c r="AP223" i="1"/>
  <c r="AT223" i="1"/>
  <c r="AX223" i="1"/>
  <c r="BB223" i="1"/>
  <c r="BT223" i="1"/>
  <c r="AH228" i="1"/>
  <c r="AE244" i="1"/>
  <c r="CB238" i="1"/>
  <c r="D253" i="1"/>
  <c r="BU253" i="1"/>
  <c r="G259" i="1"/>
  <c r="AF259" i="1"/>
  <c r="CH258" i="1"/>
  <c r="G277" i="1"/>
  <c r="I274" i="1"/>
  <c r="CH274" i="1"/>
  <c r="BF275" i="1"/>
  <c r="AH282" i="1"/>
  <c r="CG299" i="1"/>
  <c r="CH315" i="1"/>
  <c r="AA338" i="1"/>
  <c r="I340" i="1"/>
  <c r="I341" i="1"/>
  <c r="K341" i="1" s="1"/>
  <c r="CE341" i="1"/>
  <c r="I342" i="1"/>
  <c r="J342" i="1" s="1"/>
  <c r="CA344" i="1"/>
  <c r="BF346" i="1"/>
  <c r="BP346" i="1"/>
  <c r="N361" i="1"/>
  <c r="U361" i="1"/>
  <c r="Y361" i="1"/>
  <c r="AF361" i="1"/>
  <c r="BF356" i="1"/>
  <c r="CB369" i="1"/>
  <c r="I370" i="1"/>
  <c r="K370" i="1" s="1"/>
  <c r="AK142" i="1"/>
  <c r="BV142" i="1"/>
  <c r="I146" i="1"/>
  <c r="K146" i="1" s="1"/>
  <c r="AH158" i="1"/>
  <c r="BF164" i="1"/>
  <c r="BF209" i="1"/>
  <c r="I218" i="1"/>
  <c r="BF239" i="1"/>
  <c r="I252" i="1"/>
  <c r="K252" i="1" s="1"/>
  <c r="H259" i="1"/>
  <c r="O259" i="1"/>
  <c r="V259" i="1"/>
  <c r="Z259" i="1"/>
  <c r="AG259" i="1"/>
  <c r="AQ259" i="1"/>
  <c r="AU259" i="1"/>
  <c r="AY259" i="1"/>
  <c r="BC259" i="1"/>
  <c r="BJ259" i="1"/>
  <c r="BN259" i="1"/>
  <c r="BU259" i="1"/>
  <c r="AM273" i="1"/>
  <c r="BP273" i="1"/>
  <c r="BW273" i="1"/>
  <c r="CA273" i="1"/>
  <c r="CE289" i="1"/>
  <c r="AM293" i="1"/>
  <c r="N301" i="1"/>
  <c r="AM306" i="1"/>
  <c r="AA312" i="1"/>
  <c r="AH312" i="1"/>
  <c r="AJ312" i="1" s="1"/>
  <c r="S342" i="1"/>
  <c r="BP342" i="1"/>
  <c r="CB342" i="1"/>
  <c r="I343" i="1"/>
  <c r="CH343" i="1"/>
  <c r="I345" i="1"/>
  <c r="CA347" i="1"/>
  <c r="AM355" i="1"/>
  <c r="AO355" i="1" s="1"/>
  <c r="BP357" i="1"/>
  <c r="BP358" i="1"/>
  <c r="BW358" i="1"/>
  <c r="AA360" i="1"/>
  <c r="BP360" i="1"/>
  <c r="BQ360" i="1" s="1"/>
  <c r="CD49" i="1"/>
  <c r="L13" i="1"/>
  <c r="W13" i="1"/>
  <c r="AK13" i="1"/>
  <c r="AZ13" i="1"/>
  <c r="BK13" i="1"/>
  <c r="BV13" i="1"/>
  <c r="I10" i="1"/>
  <c r="BP23" i="1"/>
  <c r="BW23" i="1"/>
  <c r="AA33" i="1"/>
  <c r="AC33" i="1" s="1"/>
  <c r="BW35" i="1"/>
  <c r="AA43" i="1"/>
  <c r="BF43" i="1"/>
  <c r="BP43" i="1"/>
  <c r="CH44" i="1"/>
  <c r="CE44" i="1"/>
  <c r="P13" i="1"/>
  <c r="AD13" i="1"/>
  <c r="AR13" i="1"/>
  <c r="AV13" i="1"/>
  <c r="BD13" i="1"/>
  <c r="BO13" i="1"/>
  <c r="I9" i="1"/>
  <c r="BW10" i="1"/>
  <c r="CE11" i="1"/>
  <c r="F13" i="1"/>
  <c r="BF11" i="1"/>
  <c r="D27" i="1"/>
  <c r="H27" i="1"/>
  <c r="O27" i="1"/>
  <c r="V27" i="1"/>
  <c r="Z27" i="1"/>
  <c r="AG27" i="1"/>
  <c r="AQ27" i="1"/>
  <c r="AU27" i="1"/>
  <c r="AY27" i="1"/>
  <c r="BC27" i="1"/>
  <c r="BJ27" i="1"/>
  <c r="BN27" i="1"/>
  <c r="BU27" i="1"/>
  <c r="CH22" i="1"/>
  <c r="AA25" i="1"/>
  <c r="BF25" i="1"/>
  <c r="BP25" i="1"/>
  <c r="E37" i="1"/>
  <c r="L37" i="1"/>
  <c r="P37" i="1"/>
  <c r="W37" i="1"/>
  <c r="AD37" i="1"/>
  <c r="AK37" i="1"/>
  <c r="I32" i="1"/>
  <c r="AN32" i="1"/>
  <c r="I36" i="1"/>
  <c r="G45" i="1"/>
  <c r="N45" i="1"/>
  <c r="U45" i="1"/>
  <c r="Y45" i="1"/>
  <c r="AF45" i="1"/>
  <c r="AP45" i="1"/>
  <c r="AT45" i="1"/>
  <c r="AX45" i="1"/>
  <c r="BB45" i="1"/>
  <c r="BM45" i="1"/>
  <c r="BT45" i="1"/>
  <c r="AH12" i="1"/>
  <c r="AA17" i="1"/>
  <c r="BF17" i="1"/>
  <c r="I24" i="1"/>
  <c r="K24" i="1" s="1"/>
  <c r="AS37" i="1"/>
  <c r="AW37" i="1"/>
  <c r="BA37" i="1"/>
  <c r="BE37" i="1"/>
  <c r="BL37" i="1"/>
  <c r="BS37" i="1"/>
  <c r="D45" i="1"/>
  <c r="H45" i="1"/>
  <c r="O45" i="1"/>
  <c r="V45" i="1"/>
  <c r="Z45" i="1"/>
  <c r="AG45" i="1"/>
  <c r="AQ45" i="1"/>
  <c r="AU45" i="1"/>
  <c r="AY45" i="1"/>
  <c r="BC45" i="1"/>
  <c r="BJ45" i="1"/>
  <c r="BN45" i="1"/>
  <c r="BU45" i="1"/>
  <c r="CD40" i="1"/>
  <c r="AO41" i="1"/>
  <c r="CD41" i="1"/>
  <c r="I43" i="1"/>
  <c r="K43" i="1" s="1"/>
  <c r="AO44" i="1"/>
  <c r="F57" i="1"/>
  <c r="AA49" i="1"/>
  <c r="BF49" i="1"/>
  <c r="BP49" i="1"/>
  <c r="CE52" i="1"/>
  <c r="I54" i="1"/>
  <c r="CE56" i="1"/>
  <c r="AR62" i="1"/>
  <c r="AV62" i="1"/>
  <c r="AZ62" i="1"/>
  <c r="BD62" i="1"/>
  <c r="BK62" i="1"/>
  <c r="BO62" i="1"/>
  <c r="BV62" i="1"/>
  <c r="CH61" i="1"/>
  <c r="I69" i="1"/>
  <c r="I70" i="1"/>
  <c r="K70" i="1" s="1"/>
  <c r="BW70" i="1"/>
  <c r="H88" i="1"/>
  <c r="O88" i="1"/>
  <c r="V88" i="1"/>
  <c r="Z88" i="1"/>
  <c r="AG88" i="1"/>
  <c r="AA84" i="1"/>
  <c r="AH84" i="1"/>
  <c r="CA91" i="1"/>
  <c r="BF94" i="1"/>
  <c r="AP112" i="1"/>
  <c r="AT112" i="1"/>
  <c r="AX112" i="1"/>
  <c r="BB112" i="1"/>
  <c r="BI112" i="1"/>
  <c r="BM112" i="1"/>
  <c r="BT112" i="1"/>
  <c r="AO105" i="1"/>
  <c r="CB105" i="1"/>
  <c r="CE108" i="1"/>
  <c r="O128" i="1"/>
  <c r="AG128" i="1"/>
  <c r="BM128" i="1"/>
  <c r="BW121" i="1"/>
  <c r="I123" i="1"/>
  <c r="AA132" i="1"/>
  <c r="BP132" i="1"/>
  <c r="I150" i="1"/>
  <c r="BW150" i="1"/>
  <c r="AN151" i="1"/>
  <c r="BP151" i="1"/>
  <c r="BW151" i="1"/>
  <c r="AA152" i="1"/>
  <c r="BF152" i="1"/>
  <c r="BP152" i="1"/>
  <c r="I42" i="1"/>
  <c r="I44" i="1"/>
  <c r="AO50" i="1"/>
  <c r="BW53" i="1"/>
  <c r="I60" i="1"/>
  <c r="AO60" i="1"/>
  <c r="AA61" i="1"/>
  <c r="BF61" i="1"/>
  <c r="BP61" i="1"/>
  <c r="M71" i="1"/>
  <c r="Q71" i="1"/>
  <c r="X71" i="1"/>
  <c r="AE71" i="1"/>
  <c r="AL71" i="1"/>
  <c r="AS71" i="1"/>
  <c r="AW71" i="1"/>
  <c r="BA71" i="1"/>
  <c r="BE71" i="1"/>
  <c r="BL71" i="1"/>
  <c r="BW65" i="1"/>
  <c r="CD67" i="1"/>
  <c r="BF68" i="1"/>
  <c r="I75" i="1"/>
  <c r="AO75" i="1"/>
  <c r="CB75" i="1"/>
  <c r="I78" i="1"/>
  <c r="I84" i="1"/>
  <c r="BF85" i="1"/>
  <c r="BP85" i="1"/>
  <c r="AH87" i="1"/>
  <c r="BF91" i="1"/>
  <c r="AT95" i="1"/>
  <c r="AX95" i="1"/>
  <c r="BB95" i="1"/>
  <c r="BI95" i="1"/>
  <c r="BM95" i="1"/>
  <c r="BT95" i="1"/>
  <c r="AO92" i="1"/>
  <c r="CA92" i="1"/>
  <c r="I98" i="1"/>
  <c r="I99" i="1" s="1"/>
  <c r="AQ112" i="1"/>
  <c r="AU112" i="1"/>
  <c r="AY112" i="1"/>
  <c r="BC112" i="1"/>
  <c r="BJ112" i="1"/>
  <c r="BN112" i="1"/>
  <c r="BU112" i="1"/>
  <c r="AO106" i="1"/>
  <c r="CA106" i="1"/>
  <c r="AO109" i="1"/>
  <c r="BW109" i="1"/>
  <c r="CE109" i="1"/>
  <c r="I110" i="1"/>
  <c r="AH110" i="1"/>
  <c r="E128" i="1"/>
  <c r="W128" i="1"/>
  <c r="AD128" i="1"/>
  <c r="AK128" i="1"/>
  <c r="BW118" i="1"/>
  <c r="CA118" i="1"/>
  <c r="S122" i="1"/>
  <c r="CD122" i="1"/>
  <c r="CH123" i="1"/>
  <c r="CB124" i="1"/>
  <c r="AA125" i="1"/>
  <c r="CG126" i="1"/>
  <c r="CD126" i="1"/>
  <c r="D134" i="1"/>
  <c r="CH131" i="1"/>
  <c r="H134" i="1"/>
  <c r="O134" i="1"/>
  <c r="AG134" i="1"/>
  <c r="AQ134" i="1"/>
  <c r="AU134" i="1"/>
  <c r="AY134" i="1"/>
  <c r="BC134" i="1"/>
  <c r="BN134" i="1"/>
  <c r="BU134" i="1"/>
  <c r="AO138" i="1"/>
  <c r="CD139" i="1"/>
  <c r="I153" i="1"/>
  <c r="K153" i="1" s="1"/>
  <c r="AA55" i="1"/>
  <c r="BF55" i="1"/>
  <c r="BP55" i="1"/>
  <c r="K61" i="1"/>
  <c r="AY62" i="1"/>
  <c r="N71" i="1"/>
  <c r="U71" i="1"/>
  <c r="Y71" i="1"/>
  <c r="AF71" i="1"/>
  <c r="AT71" i="1"/>
  <c r="AX71" i="1"/>
  <c r="BB71" i="1"/>
  <c r="BI71" i="1"/>
  <c r="BM71" i="1"/>
  <c r="BT71" i="1"/>
  <c r="BF67" i="1"/>
  <c r="BP67" i="1"/>
  <c r="AO78" i="1"/>
  <c r="CB78" i="1"/>
  <c r="BW79" i="1"/>
  <c r="BF84" i="1"/>
  <c r="I86" i="1"/>
  <c r="I87" i="1"/>
  <c r="K87" i="1" s="1"/>
  <c r="CH92" i="1"/>
  <c r="AH103" i="1"/>
  <c r="CH106" i="1"/>
  <c r="I107" i="1"/>
  <c r="K107" i="1" s="1"/>
  <c r="AH108" i="1"/>
  <c r="AM108" i="1"/>
  <c r="BF124" i="1"/>
  <c r="BG124" i="1" s="1"/>
  <c r="D165" i="1"/>
  <c r="CE145" i="1"/>
  <c r="K55" i="1"/>
  <c r="CH78" i="1"/>
  <c r="AH111" i="1"/>
  <c r="AM115" i="1"/>
  <c r="I118" i="1"/>
  <c r="AN119" i="1"/>
  <c r="AJ123" i="1"/>
  <c r="F134" i="1"/>
  <c r="Q134" i="1"/>
  <c r="AE134" i="1"/>
  <c r="AL134" i="1"/>
  <c r="AS134" i="1"/>
  <c r="AW134" i="1"/>
  <c r="BA134" i="1"/>
  <c r="BE134" i="1"/>
  <c r="BL134" i="1"/>
  <c r="CE147" i="1"/>
  <c r="CH147" i="1"/>
  <c r="CB153" i="1"/>
  <c r="CH153" i="1"/>
  <c r="AA162" i="1"/>
  <c r="BF162" i="1"/>
  <c r="CG180" i="1"/>
  <c r="CG187" i="1"/>
  <c r="BF189" i="1"/>
  <c r="BP189" i="1"/>
  <c r="I194" i="1"/>
  <c r="J194" i="1" s="1"/>
  <c r="CB194" i="1"/>
  <c r="AA195" i="1"/>
  <c r="CD200" i="1"/>
  <c r="AA202" i="1"/>
  <c r="BP202" i="1"/>
  <c r="BR202" i="1" s="1"/>
  <c r="I206" i="1"/>
  <c r="K206" i="1" s="1"/>
  <c r="AN211" i="1"/>
  <c r="CD217" i="1"/>
  <c r="AA218" i="1"/>
  <c r="AB218" i="1" s="1"/>
  <c r="CG218" i="1"/>
  <c r="I126" i="1"/>
  <c r="K126" i="1" s="1"/>
  <c r="AO133" i="1"/>
  <c r="I137" i="1"/>
  <c r="M142" i="1"/>
  <c r="Q142" i="1"/>
  <c r="AS142" i="1"/>
  <c r="AW142" i="1"/>
  <c r="BA142" i="1"/>
  <c r="BE142" i="1"/>
  <c r="AF142" i="1"/>
  <c r="BP139" i="1"/>
  <c r="I141" i="1"/>
  <c r="BW141" i="1"/>
  <c r="I148" i="1"/>
  <c r="BW148" i="1"/>
  <c r="I152" i="1"/>
  <c r="K152" i="1" s="1"/>
  <c r="I157" i="1"/>
  <c r="J157" i="1" s="1"/>
  <c r="BW157" i="1"/>
  <c r="AP174" i="1"/>
  <c r="AT174" i="1"/>
  <c r="AX174" i="1"/>
  <c r="BB174" i="1"/>
  <c r="BI174" i="1"/>
  <c r="BM174" i="1"/>
  <c r="BT174" i="1"/>
  <c r="I169" i="1"/>
  <c r="AA169" i="1"/>
  <c r="AO169" i="1"/>
  <c r="BW169" i="1"/>
  <c r="CB169" i="1"/>
  <c r="BP180" i="1"/>
  <c r="BV196" i="1"/>
  <c r="BF188" i="1"/>
  <c r="BG188" i="1" s="1"/>
  <c r="AG196" i="1"/>
  <c r="BP190" i="1"/>
  <c r="CG190" i="1"/>
  <c r="I193" i="1"/>
  <c r="BF194" i="1"/>
  <c r="I195" i="1"/>
  <c r="M212" i="1"/>
  <c r="AS212" i="1"/>
  <c r="AW212" i="1"/>
  <c r="BA212" i="1"/>
  <c r="BE212" i="1"/>
  <c r="BL212" i="1"/>
  <c r="BP200" i="1"/>
  <c r="I205" i="1"/>
  <c r="BF206" i="1"/>
  <c r="BH206" i="1" s="1"/>
  <c r="BP206" i="1"/>
  <c r="BP207" i="1"/>
  <c r="I208" i="1"/>
  <c r="O223" i="1"/>
  <c r="Z223" i="1"/>
  <c r="AG223" i="1"/>
  <c r="BJ223" i="1"/>
  <c r="AN230" i="1"/>
  <c r="I231" i="1"/>
  <c r="K231" i="1" s="1"/>
  <c r="CD258" i="1"/>
  <c r="CA258" i="1"/>
  <c r="BA196" i="1"/>
  <c r="H233" i="1"/>
  <c r="O233" i="1"/>
  <c r="V233" i="1"/>
  <c r="Z233" i="1"/>
  <c r="AG233" i="1"/>
  <c r="AQ233" i="1"/>
  <c r="AU233" i="1"/>
  <c r="AY233" i="1"/>
  <c r="BC233" i="1"/>
  <c r="BN233" i="1"/>
  <c r="BU233" i="1"/>
  <c r="CG227" i="1"/>
  <c r="I230" i="1"/>
  <c r="CD250" i="1"/>
  <c r="CA250" i="1"/>
  <c r="E134" i="1"/>
  <c r="L134" i="1"/>
  <c r="P134" i="1"/>
  <c r="AR134" i="1"/>
  <c r="AV134" i="1"/>
  <c r="AZ134" i="1"/>
  <c r="BD134" i="1"/>
  <c r="BF133" i="1"/>
  <c r="BP138" i="1"/>
  <c r="AF165" i="1"/>
  <c r="BT165" i="1"/>
  <c r="BF147" i="1"/>
  <c r="AA149" i="1"/>
  <c r="BF149" i="1"/>
  <c r="AA151" i="1"/>
  <c r="AH153" i="1"/>
  <c r="S155" i="1"/>
  <c r="CH155" i="1"/>
  <c r="CG158" i="1"/>
  <c r="BP160" i="1"/>
  <c r="CE161" i="1"/>
  <c r="CE162" i="1"/>
  <c r="L174" i="1"/>
  <c r="P174" i="1"/>
  <c r="W174" i="1"/>
  <c r="AH168" i="1"/>
  <c r="AR174" i="1"/>
  <c r="AV174" i="1"/>
  <c r="AZ174" i="1"/>
  <c r="BD174" i="1"/>
  <c r="BO174" i="1"/>
  <c r="BV174" i="1"/>
  <c r="AO171" i="1"/>
  <c r="CA180" i="1"/>
  <c r="N196" i="1"/>
  <c r="BF186" i="1"/>
  <c r="BG186" i="1" s="1"/>
  <c r="AT196" i="1"/>
  <c r="AX196" i="1"/>
  <c r="BB196" i="1"/>
  <c r="CH187" i="1"/>
  <c r="I188" i="1"/>
  <c r="AA194" i="1"/>
  <c r="CB200" i="1"/>
  <c r="AH201" i="1"/>
  <c r="AO201" i="1"/>
  <c r="CH202" i="1"/>
  <c r="I215" i="1"/>
  <c r="M223" i="1"/>
  <c r="Q223" i="1"/>
  <c r="X223" i="1"/>
  <c r="AE223" i="1"/>
  <c r="AS223" i="1"/>
  <c r="AW223" i="1"/>
  <c r="BA223" i="1"/>
  <c r="BE223" i="1"/>
  <c r="BL223" i="1"/>
  <c r="CA216" i="1"/>
  <c r="BP217" i="1"/>
  <c r="I219" i="1"/>
  <c r="K219" i="1" s="1"/>
  <c r="CH219" i="1"/>
  <c r="CE220" i="1"/>
  <c r="L233" i="1"/>
  <c r="P233" i="1"/>
  <c r="AV233" i="1"/>
  <c r="BD233" i="1"/>
  <c r="BK233" i="1"/>
  <c r="BO233" i="1"/>
  <c r="BV233" i="1"/>
  <c r="L259" i="1"/>
  <c r="AR259" i="1"/>
  <c r="AZ259" i="1"/>
  <c r="W244" i="1"/>
  <c r="BK244" i="1"/>
  <c r="BO244" i="1"/>
  <c r="BV244" i="1"/>
  <c r="BP237" i="1"/>
  <c r="AH243" i="1"/>
  <c r="G253" i="1"/>
  <c r="CE249" i="1"/>
  <c r="I250" i="1"/>
  <c r="J250" i="1" s="1"/>
  <c r="AO251" i="1"/>
  <c r="S252" i="1"/>
  <c r="CE257" i="1"/>
  <c r="T265" i="1"/>
  <c r="I266" i="1"/>
  <c r="AA268" i="1"/>
  <c r="I271" i="1"/>
  <c r="CE272" i="1"/>
  <c r="P284" i="1"/>
  <c r="W284" i="1"/>
  <c r="AD284" i="1"/>
  <c r="AR284" i="1"/>
  <c r="AV284" i="1"/>
  <c r="AZ284" i="1"/>
  <c r="BD284" i="1"/>
  <c r="BK284" i="1"/>
  <c r="BO284" i="1"/>
  <c r="BV284" i="1"/>
  <c r="I282" i="1"/>
  <c r="P294" i="1"/>
  <c r="W294" i="1"/>
  <c r="BK294" i="1"/>
  <c r="BO294" i="1"/>
  <c r="I288" i="1"/>
  <c r="K288" i="1" s="1"/>
  <c r="AN290" i="1"/>
  <c r="BP290" i="1"/>
  <c r="I291" i="1"/>
  <c r="AA291" i="1"/>
  <c r="I293" i="1"/>
  <c r="F301" i="1"/>
  <c r="M301" i="1"/>
  <c r="Q301" i="1"/>
  <c r="BL301" i="1"/>
  <c r="BS301" i="1"/>
  <c r="S298" i="1"/>
  <c r="I305" i="1"/>
  <c r="K305" i="1" s="1"/>
  <c r="AO308" i="1"/>
  <c r="I309" i="1"/>
  <c r="K309" i="1" s="1"/>
  <c r="BP310" i="1"/>
  <c r="CE310" i="1"/>
  <c r="BW311" i="1"/>
  <c r="CB311" i="1"/>
  <c r="AH314" i="1"/>
  <c r="AO314" i="1"/>
  <c r="CB315" i="1"/>
  <c r="I317" i="1"/>
  <c r="M335" i="1"/>
  <c r="CH329" i="1"/>
  <c r="CH333" i="1"/>
  <c r="E365" i="1"/>
  <c r="I236" i="1"/>
  <c r="AH238" i="1"/>
  <c r="AO238" i="1"/>
  <c r="AA241" i="1"/>
  <c r="AC241" i="1" s="1"/>
  <c r="BF257" i="1"/>
  <c r="BT259" i="1"/>
  <c r="BF258" i="1"/>
  <c r="L277" i="1"/>
  <c r="AR277" i="1"/>
  <c r="AH263" i="1"/>
  <c r="AM264" i="1"/>
  <c r="AN265" i="1"/>
  <c r="BW265" i="1"/>
  <c r="BY265" i="1" s="1"/>
  <c r="CA265" i="1"/>
  <c r="AA266" i="1"/>
  <c r="BW276" i="1"/>
  <c r="G284" i="1"/>
  <c r="I287" i="1"/>
  <c r="X294" i="1"/>
  <c r="AE294" i="1"/>
  <c r="AL294" i="1"/>
  <c r="CB292" i="1"/>
  <c r="H301" i="1"/>
  <c r="BF298" i="1"/>
  <c r="BP300" i="1"/>
  <c r="I308" i="1"/>
  <c r="CH310" i="1"/>
  <c r="I311" i="1"/>
  <c r="CG311" i="1"/>
  <c r="I313" i="1"/>
  <c r="I314" i="1"/>
  <c r="G335" i="1"/>
  <c r="AS335" i="1"/>
  <c r="CA321" i="1"/>
  <c r="AA325" i="1"/>
  <c r="AO327" i="1"/>
  <c r="I328" i="1"/>
  <c r="K328" i="1" s="1"/>
  <c r="BW328" i="1"/>
  <c r="CE328" i="1"/>
  <c r="BW329" i="1"/>
  <c r="CB329" i="1"/>
  <c r="AA332" i="1"/>
  <c r="BF332" i="1"/>
  <c r="BP332" i="1"/>
  <c r="BQ332" i="1" s="1"/>
  <c r="AP244" i="1"/>
  <c r="AX244" i="1"/>
  <c r="BI244" i="1"/>
  <c r="I238" i="1"/>
  <c r="I239" i="1"/>
  <c r="BP240" i="1"/>
  <c r="I242" i="1"/>
  <c r="K242" i="1" s="1"/>
  <c r="AD253" i="1"/>
  <c r="AK253" i="1"/>
  <c r="AR253" i="1"/>
  <c r="I248" i="1"/>
  <c r="D259" i="1"/>
  <c r="AS277" i="1"/>
  <c r="AW277" i="1"/>
  <c r="BA277" i="1"/>
  <c r="BE277" i="1"/>
  <c r="I264" i="1"/>
  <c r="CA264" i="1"/>
  <c r="I270" i="1"/>
  <c r="H284" i="1"/>
  <c r="U284" i="1"/>
  <c r="Y284" i="1"/>
  <c r="AP284" i="1"/>
  <c r="AT284" i="1"/>
  <c r="AX284" i="1"/>
  <c r="BB284" i="1"/>
  <c r="BI284" i="1"/>
  <c r="BM284" i="1"/>
  <c r="BT284" i="1"/>
  <c r="I283" i="1"/>
  <c r="K283" i="1" s="1"/>
  <c r="BW283" i="1"/>
  <c r="Z294" i="1"/>
  <c r="BJ294" i="1"/>
  <c r="BN294" i="1"/>
  <c r="I300" i="1"/>
  <c r="K300" i="1" s="1"/>
  <c r="I304" i="1"/>
  <c r="M318" i="1"/>
  <c r="Q318" i="1"/>
  <c r="AS318" i="1"/>
  <c r="AW318" i="1"/>
  <c r="BA318" i="1"/>
  <c r="BE318" i="1"/>
  <c r="V318" i="1"/>
  <c r="AN307" i="1"/>
  <c r="CD307" i="1"/>
  <c r="BF308" i="1"/>
  <c r="BP308" i="1"/>
  <c r="AN313" i="1"/>
  <c r="CB316" i="1"/>
  <c r="D335" i="1"/>
  <c r="H335" i="1"/>
  <c r="V335" i="1"/>
  <c r="Z335" i="1"/>
  <c r="AP335" i="1"/>
  <c r="AT335" i="1"/>
  <c r="AX335" i="1"/>
  <c r="BB335" i="1"/>
  <c r="BT335" i="1"/>
  <c r="I322" i="1"/>
  <c r="CA322" i="1"/>
  <c r="I323" i="1"/>
  <c r="I327" i="1"/>
  <c r="CH327" i="1"/>
  <c r="AN334" i="1"/>
  <c r="AN364" i="1"/>
  <c r="CB9" i="1"/>
  <c r="CH9" i="1"/>
  <c r="AA11" i="1"/>
  <c r="E13" i="1"/>
  <c r="I8" i="1"/>
  <c r="O13" i="1"/>
  <c r="V13" i="1"/>
  <c r="Z13" i="1"/>
  <c r="AG13" i="1"/>
  <c r="AQ13" i="1"/>
  <c r="AU13" i="1"/>
  <c r="AY13" i="1"/>
  <c r="BC13" i="1"/>
  <c r="BJ13" i="1"/>
  <c r="BN13" i="1"/>
  <c r="BU13" i="1"/>
  <c r="CF13" i="1"/>
  <c r="BF9" i="1"/>
  <c r="CB10" i="1"/>
  <c r="BF10" i="1"/>
  <c r="I11" i="1"/>
  <c r="CH11" i="1"/>
  <c r="CB12" i="1"/>
  <c r="AA16" i="1"/>
  <c r="AH16" i="1"/>
  <c r="CE17" i="1"/>
  <c r="AA22" i="1"/>
  <c r="AH22" i="1"/>
  <c r="AO23" i="1"/>
  <c r="AA24" i="1"/>
  <c r="BF24" i="1"/>
  <c r="BP24" i="1"/>
  <c r="CE24" i="1"/>
  <c r="I25" i="1"/>
  <c r="BW25" i="1"/>
  <c r="CB25" i="1"/>
  <c r="AA26" i="1"/>
  <c r="AH26" i="1"/>
  <c r="AN30" i="1"/>
  <c r="CD34" i="1"/>
  <c r="AA35" i="1"/>
  <c r="AH35" i="1"/>
  <c r="BP35" i="1"/>
  <c r="AA36" i="1"/>
  <c r="AH36" i="1"/>
  <c r="BF36" i="1"/>
  <c r="CD36" i="1"/>
  <c r="I40" i="1"/>
  <c r="CH40" i="1"/>
  <c r="BW41" i="1"/>
  <c r="CB41" i="1"/>
  <c r="CE41" i="1"/>
  <c r="CH42" i="1"/>
  <c r="CB43" i="1"/>
  <c r="BF44" i="1"/>
  <c r="CA44" i="1"/>
  <c r="H57" i="1"/>
  <c r="N57" i="1"/>
  <c r="U57" i="1"/>
  <c r="Y57" i="1"/>
  <c r="AF57" i="1"/>
  <c r="AP57" i="1"/>
  <c r="AT57" i="1"/>
  <c r="AX57" i="1"/>
  <c r="BB57" i="1"/>
  <c r="BP48" i="1"/>
  <c r="BM57" i="1"/>
  <c r="BT57" i="1"/>
  <c r="CC57" i="1"/>
  <c r="I49" i="1"/>
  <c r="BW49" i="1"/>
  <c r="CB49" i="1"/>
  <c r="CH49" i="1"/>
  <c r="BW50" i="1"/>
  <c r="CH50" i="1"/>
  <c r="I51" i="1"/>
  <c r="BF51" i="1"/>
  <c r="BP51" i="1"/>
  <c r="CE51" i="1"/>
  <c r="AH52" i="1"/>
  <c r="I53" i="1"/>
  <c r="CH54" i="1"/>
  <c r="BW55" i="1"/>
  <c r="CA55" i="1"/>
  <c r="AH56" i="1"/>
  <c r="BJ62" i="1"/>
  <c r="BN62" i="1"/>
  <c r="BU62" i="1"/>
  <c r="CH60" i="1"/>
  <c r="CB61" i="1"/>
  <c r="G62" i="1"/>
  <c r="E71" i="1"/>
  <c r="L71" i="1"/>
  <c r="P71" i="1"/>
  <c r="W71" i="1"/>
  <c r="CE68" i="1"/>
  <c r="CF80" i="1"/>
  <c r="CH74" i="1"/>
  <c r="AO84" i="1"/>
  <c r="AN84" i="1"/>
  <c r="AO86" i="1"/>
  <c r="AN86" i="1"/>
  <c r="AH11" i="1"/>
  <c r="AA12" i="1"/>
  <c r="BF12" i="1"/>
  <c r="BP12" i="1"/>
  <c r="CE12" i="1"/>
  <c r="BP17" i="1"/>
  <c r="CH17" i="1"/>
  <c r="BF21" i="1"/>
  <c r="AN23" i="1"/>
  <c r="CH24" i="1"/>
  <c r="CE25" i="1"/>
  <c r="BP32" i="1"/>
  <c r="AH34" i="1"/>
  <c r="I35" i="1"/>
  <c r="BP40" i="1"/>
  <c r="BF41" i="1"/>
  <c r="CG41" i="1"/>
  <c r="AO42" i="1"/>
  <c r="CE43" i="1"/>
  <c r="AA44" i="1"/>
  <c r="AH44" i="1"/>
  <c r="BP44" i="1"/>
  <c r="I48" i="1"/>
  <c r="CA50" i="1"/>
  <c r="CH51" i="1"/>
  <c r="AO53" i="1"/>
  <c r="CB53" i="1"/>
  <c r="CH53" i="1"/>
  <c r="AO54" i="1"/>
  <c r="CE55" i="1"/>
  <c r="CH77" i="1"/>
  <c r="AA9" i="1"/>
  <c r="BP9" i="1"/>
  <c r="AA10" i="1"/>
  <c r="AH10" i="1"/>
  <c r="CD10" i="1"/>
  <c r="G13" i="1"/>
  <c r="M13" i="1"/>
  <c r="Q13" i="1"/>
  <c r="X13" i="1"/>
  <c r="AE13" i="1"/>
  <c r="AL13" i="1"/>
  <c r="AS13" i="1"/>
  <c r="AW13" i="1"/>
  <c r="BA13" i="1"/>
  <c r="BE13" i="1"/>
  <c r="BL13" i="1"/>
  <c r="BW8" i="1"/>
  <c r="BZ13" i="1"/>
  <c r="CB13" i="1" s="1"/>
  <c r="CG9" i="1"/>
  <c r="BP10" i="1"/>
  <c r="CE10" i="1"/>
  <c r="BP11" i="1"/>
  <c r="CA11" i="1"/>
  <c r="BW16" i="1"/>
  <c r="AH17" i="1"/>
  <c r="AA23" i="1"/>
  <c r="AH23" i="1"/>
  <c r="BF23" i="1"/>
  <c r="AH24" i="1"/>
  <c r="BW26" i="1"/>
  <c r="CD30" i="1"/>
  <c r="S32" i="1"/>
  <c r="AA32" i="1"/>
  <c r="AH32" i="1"/>
  <c r="AI32" i="1" s="1"/>
  <c r="CD32" i="1"/>
  <c r="BF33" i="1"/>
  <c r="BP33" i="1"/>
  <c r="BR33" i="1" s="1"/>
  <c r="I34" i="1"/>
  <c r="CB34" i="1"/>
  <c r="CG35" i="1"/>
  <c r="AA41" i="1"/>
  <c r="AH41" i="1"/>
  <c r="BP41" i="1"/>
  <c r="AN42" i="1"/>
  <c r="BP42" i="1"/>
  <c r="BW42" i="1"/>
  <c r="AA50" i="1"/>
  <c r="AH50" i="1"/>
  <c r="BP50" i="1"/>
  <c r="AA51" i="1"/>
  <c r="CG51" i="1"/>
  <c r="AA52" i="1"/>
  <c r="BF52" i="1"/>
  <c r="BP52" i="1"/>
  <c r="BF53" i="1"/>
  <c r="CA53" i="1"/>
  <c r="AN54" i="1"/>
  <c r="BP54" i="1"/>
  <c r="BW54" i="1"/>
  <c r="CH55" i="1"/>
  <c r="AA56" i="1"/>
  <c r="BF56" i="1"/>
  <c r="BP56" i="1"/>
  <c r="AN60" i="1"/>
  <c r="BS62" i="1"/>
  <c r="BF65" i="1"/>
  <c r="AH66" i="1"/>
  <c r="AA67" i="1"/>
  <c r="CH69" i="1"/>
  <c r="AA70" i="1"/>
  <c r="BF70" i="1"/>
  <c r="BP70" i="1"/>
  <c r="BF16" i="1"/>
  <c r="AT18" i="1"/>
  <c r="AX18" i="1"/>
  <c r="BB18" i="1"/>
  <c r="BI18" i="1"/>
  <c r="BM18" i="1"/>
  <c r="BT18" i="1"/>
  <c r="CC18" i="1"/>
  <c r="CD18" i="1" s="1"/>
  <c r="I17" i="1"/>
  <c r="BW17" i="1"/>
  <c r="CA17" i="1"/>
  <c r="CD21" i="1"/>
  <c r="L27" i="1"/>
  <c r="P27" i="1"/>
  <c r="W27" i="1"/>
  <c r="AH21" i="1"/>
  <c r="AK27" i="1"/>
  <c r="AR27" i="1"/>
  <c r="AV27" i="1"/>
  <c r="AZ27" i="1"/>
  <c r="BD27" i="1"/>
  <c r="BK27" i="1"/>
  <c r="BO27" i="1"/>
  <c r="BV27" i="1"/>
  <c r="BF22" i="1"/>
  <c r="BP22" i="1"/>
  <c r="I23" i="1"/>
  <c r="CH23" i="1"/>
  <c r="CD25" i="1"/>
  <c r="AH25" i="1"/>
  <c r="BF26" i="1"/>
  <c r="BP26" i="1"/>
  <c r="CD26" i="1"/>
  <c r="M37" i="1"/>
  <c r="Q37" i="1"/>
  <c r="X37" i="1"/>
  <c r="AE37" i="1"/>
  <c r="AL37" i="1"/>
  <c r="AR37" i="1"/>
  <c r="AV37" i="1"/>
  <c r="AZ37" i="1"/>
  <c r="BD37" i="1"/>
  <c r="BK37" i="1"/>
  <c r="BO37" i="1"/>
  <c r="BV37" i="1"/>
  <c r="AO33" i="1"/>
  <c r="CH33" i="1"/>
  <c r="AA34" i="1"/>
  <c r="BF34" i="1"/>
  <c r="BP34" i="1"/>
  <c r="CE34" i="1"/>
  <c r="CH35" i="1"/>
  <c r="BF35" i="1"/>
  <c r="CA35" i="1"/>
  <c r="CE36" i="1"/>
  <c r="AN36" i="1"/>
  <c r="BP36" i="1"/>
  <c r="BW36" i="1"/>
  <c r="L45" i="1"/>
  <c r="P45" i="1"/>
  <c r="W45" i="1"/>
  <c r="AD45" i="1"/>
  <c r="AK45" i="1"/>
  <c r="AR45" i="1"/>
  <c r="AV45" i="1"/>
  <c r="AZ45" i="1"/>
  <c r="BD45" i="1"/>
  <c r="BK45" i="1"/>
  <c r="BO45" i="1"/>
  <c r="BV45" i="1"/>
  <c r="CF45" i="1"/>
  <c r="I41" i="1"/>
  <c r="CA42" i="1"/>
  <c r="AA42" i="1"/>
  <c r="AH42" i="1"/>
  <c r="BF42" i="1"/>
  <c r="CD42" i="1"/>
  <c r="AH43" i="1"/>
  <c r="BW44" i="1"/>
  <c r="CB44" i="1"/>
  <c r="CG44" i="1"/>
  <c r="G57" i="1"/>
  <c r="M57" i="1"/>
  <c r="Q57" i="1"/>
  <c r="X57" i="1"/>
  <c r="AE57" i="1"/>
  <c r="AL57" i="1"/>
  <c r="AS57" i="1"/>
  <c r="AW57" i="1"/>
  <c r="BA57" i="1"/>
  <c r="BE57" i="1"/>
  <c r="BL57" i="1"/>
  <c r="BW48" i="1"/>
  <c r="BZ57" i="1"/>
  <c r="CA57" i="1" s="1"/>
  <c r="AH49" i="1"/>
  <c r="I50" i="1"/>
  <c r="CA51" i="1"/>
  <c r="CD52" i="1"/>
  <c r="AA53" i="1"/>
  <c r="AH53" i="1"/>
  <c r="BP53" i="1"/>
  <c r="CA54" i="1"/>
  <c r="AA54" i="1"/>
  <c r="AH54" i="1"/>
  <c r="BF54" i="1"/>
  <c r="CD54" i="1"/>
  <c r="AH55" i="1"/>
  <c r="CD56" i="1"/>
  <c r="CA60" i="1"/>
  <c r="AA60" i="1"/>
  <c r="AP62" i="1"/>
  <c r="AT62" i="1"/>
  <c r="AX62" i="1"/>
  <c r="BB62" i="1"/>
  <c r="BI62" i="1"/>
  <c r="BM62" i="1"/>
  <c r="BT62" i="1"/>
  <c r="CC62" i="1"/>
  <c r="D71" i="1"/>
  <c r="H71" i="1"/>
  <c r="O71" i="1"/>
  <c r="V71" i="1"/>
  <c r="Z71" i="1"/>
  <c r="AG71" i="1"/>
  <c r="AQ71" i="1"/>
  <c r="CH67" i="1"/>
  <c r="CA68" i="1"/>
  <c r="AH69" i="1"/>
  <c r="CA78" i="1"/>
  <c r="S78" i="1"/>
  <c r="AU71" i="1"/>
  <c r="AY71" i="1"/>
  <c r="BC71" i="1"/>
  <c r="BJ71" i="1"/>
  <c r="BN71" i="1"/>
  <c r="BU71" i="1"/>
  <c r="CF71" i="1"/>
  <c r="CB66" i="1"/>
  <c r="AH67" i="1"/>
  <c r="I68" i="1"/>
  <c r="BP68" i="1"/>
  <c r="BP69" i="1"/>
  <c r="BW69" i="1"/>
  <c r="CH70" i="1"/>
  <c r="G80" i="1"/>
  <c r="N80" i="1"/>
  <c r="U80" i="1"/>
  <c r="Y80" i="1"/>
  <c r="AF80" i="1"/>
  <c r="AP80" i="1"/>
  <c r="AT80" i="1"/>
  <c r="AX80" i="1"/>
  <c r="BB80" i="1"/>
  <c r="BI80" i="1"/>
  <c r="BM80" i="1"/>
  <c r="BT80" i="1"/>
  <c r="CC80" i="1"/>
  <c r="CH75" i="1"/>
  <c r="BF75" i="1"/>
  <c r="CA75" i="1"/>
  <c r="CB76" i="1"/>
  <c r="CH76" i="1"/>
  <c r="I77" i="1"/>
  <c r="BW77" i="1"/>
  <c r="CB77" i="1"/>
  <c r="AA78" i="1"/>
  <c r="AH78" i="1"/>
  <c r="BF78" i="1"/>
  <c r="I83" i="1"/>
  <c r="M88" i="1"/>
  <c r="Q88" i="1"/>
  <c r="X88" i="1"/>
  <c r="AE88" i="1"/>
  <c r="AL88" i="1"/>
  <c r="AR88" i="1"/>
  <c r="AV88" i="1"/>
  <c r="AZ88" i="1"/>
  <c r="BD88" i="1"/>
  <c r="BK88" i="1"/>
  <c r="BO88" i="1"/>
  <c r="BV88" i="1"/>
  <c r="CF88" i="1"/>
  <c r="CH84" i="1"/>
  <c r="CE86" i="1"/>
  <c r="BP86" i="1"/>
  <c r="BW86" i="1"/>
  <c r="CB87" i="1"/>
  <c r="AA87" i="1"/>
  <c r="BF87" i="1"/>
  <c r="BP87" i="1"/>
  <c r="CE87" i="1"/>
  <c r="F95" i="1"/>
  <c r="M95" i="1"/>
  <c r="Q95" i="1"/>
  <c r="X95" i="1"/>
  <c r="AE95" i="1"/>
  <c r="AL95" i="1"/>
  <c r="AR95" i="1"/>
  <c r="AV95" i="1"/>
  <c r="AZ95" i="1"/>
  <c r="BD95" i="1"/>
  <c r="BK95" i="1"/>
  <c r="BO95" i="1"/>
  <c r="BV95" i="1"/>
  <c r="CE91" i="1"/>
  <c r="AA92" i="1"/>
  <c r="AH92" i="1"/>
  <c r="BF92" i="1"/>
  <c r="CA93" i="1"/>
  <c r="CH93" i="1"/>
  <c r="S94" i="1"/>
  <c r="G112" i="1"/>
  <c r="N112" i="1"/>
  <c r="U112" i="1"/>
  <c r="Y112" i="1"/>
  <c r="AF112" i="1"/>
  <c r="AR112" i="1"/>
  <c r="AV112" i="1"/>
  <c r="AZ112" i="1"/>
  <c r="BD112" i="1"/>
  <c r="BK112" i="1"/>
  <c r="BO112" i="1"/>
  <c r="BV112" i="1"/>
  <c r="CB103" i="1"/>
  <c r="AA103" i="1"/>
  <c r="BF103" i="1"/>
  <c r="BP103" i="1"/>
  <c r="CE103" i="1"/>
  <c r="I104" i="1"/>
  <c r="BW104" i="1"/>
  <c r="CB104" i="1"/>
  <c r="AA105" i="1"/>
  <c r="AH105" i="1"/>
  <c r="AA106" i="1"/>
  <c r="AH106" i="1"/>
  <c r="BF106" i="1"/>
  <c r="CA107" i="1"/>
  <c r="CH107" i="1"/>
  <c r="AA108" i="1"/>
  <c r="BF108" i="1"/>
  <c r="BP108" i="1"/>
  <c r="AA109" i="1"/>
  <c r="AH109" i="1"/>
  <c r="CB110" i="1"/>
  <c r="AA110" i="1"/>
  <c r="BF110" i="1"/>
  <c r="BP110" i="1"/>
  <c r="CE110" i="1"/>
  <c r="I111" i="1"/>
  <c r="BW111" i="1"/>
  <c r="CB111" i="1"/>
  <c r="AQ128" i="1"/>
  <c r="AU128" i="1"/>
  <c r="AY128" i="1"/>
  <c r="BC128" i="1"/>
  <c r="BU128" i="1"/>
  <c r="H128" i="1"/>
  <c r="AA116" i="1"/>
  <c r="BF116" i="1"/>
  <c r="T117" i="1"/>
  <c r="AA117" i="1"/>
  <c r="AH117" i="1"/>
  <c r="AJ117" i="1" s="1"/>
  <c r="AO117" i="1"/>
  <c r="AA120" i="1"/>
  <c r="AC120" i="1" s="1"/>
  <c r="AH65" i="1"/>
  <c r="AK71" i="1"/>
  <c r="AR71" i="1"/>
  <c r="AV71" i="1"/>
  <c r="AZ71" i="1"/>
  <c r="BD71" i="1"/>
  <c r="BK71" i="1"/>
  <c r="BO71" i="1"/>
  <c r="BV71" i="1"/>
  <c r="AA66" i="1"/>
  <c r="BF66" i="1"/>
  <c r="BP66" i="1"/>
  <c r="CE66" i="1"/>
  <c r="I67" i="1"/>
  <c r="BW67" i="1"/>
  <c r="CB67" i="1"/>
  <c r="CH68" i="1"/>
  <c r="AA69" i="1"/>
  <c r="BF69" i="1"/>
  <c r="CE69" i="1"/>
  <c r="AH70" i="1"/>
  <c r="D80" i="1"/>
  <c r="H80" i="1"/>
  <c r="O80" i="1"/>
  <c r="V80" i="1"/>
  <c r="Z80" i="1"/>
  <c r="AG80" i="1"/>
  <c r="AQ80" i="1"/>
  <c r="AU80" i="1"/>
  <c r="AY80" i="1"/>
  <c r="BC80" i="1"/>
  <c r="BJ80" i="1"/>
  <c r="BN80" i="1"/>
  <c r="BU80" i="1"/>
  <c r="CD74" i="1"/>
  <c r="AA75" i="1"/>
  <c r="AH75" i="1"/>
  <c r="BP75" i="1"/>
  <c r="AA76" i="1"/>
  <c r="CG76" i="1"/>
  <c r="AA77" i="1"/>
  <c r="BF77" i="1"/>
  <c r="BP77" i="1"/>
  <c r="CE77" i="1"/>
  <c r="T78" i="1"/>
  <c r="CD78" i="1"/>
  <c r="G88" i="1"/>
  <c r="N88" i="1"/>
  <c r="U88" i="1"/>
  <c r="Y88" i="1"/>
  <c r="AF88" i="1"/>
  <c r="AS88" i="1"/>
  <c r="AW88" i="1"/>
  <c r="BA88" i="1"/>
  <c r="BE88" i="1"/>
  <c r="BL88" i="1"/>
  <c r="BS88" i="1"/>
  <c r="CB83" i="1"/>
  <c r="CE84" i="1"/>
  <c r="BP84" i="1"/>
  <c r="CH85" i="1"/>
  <c r="AA85" i="1"/>
  <c r="BW85" i="1"/>
  <c r="CB85" i="1"/>
  <c r="CD86" i="1"/>
  <c r="AA86" i="1"/>
  <c r="AH86" i="1"/>
  <c r="BF86" i="1"/>
  <c r="CA87" i="1"/>
  <c r="CH87" i="1"/>
  <c r="G95" i="1"/>
  <c r="U95" i="1"/>
  <c r="Y95" i="1"/>
  <c r="AF95" i="1"/>
  <c r="AS95" i="1"/>
  <c r="AW95" i="1"/>
  <c r="BA95" i="1"/>
  <c r="BE95" i="1"/>
  <c r="BL95" i="1"/>
  <c r="BS95" i="1"/>
  <c r="BZ95" i="1"/>
  <c r="CB95" i="1" s="1"/>
  <c r="CF95" i="1"/>
  <c r="I92" i="1"/>
  <c r="AA93" i="1"/>
  <c r="CH94" i="1"/>
  <c r="BW94" i="1"/>
  <c r="CB94" i="1"/>
  <c r="BF98" i="1"/>
  <c r="BP98" i="1"/>
  <c r="CE102" i="1"/>
  <c r="H112" i="1"/>
  <c r="O112" i="1"/>
  <c r="V112" i="1"/>
  <c r="Z112" i="1"/>
  <c r="AG112" i="1"/>
  <c r="AS112" i="1"/>
  <c r="AW112" i="1"/>
  <c r="BA112" i="1"/>
  <c r="BE112" i="1"/>
  <c r="BL112" i="1"/>
  <c r="BS112" i="1"/>
  <c r="BZ112" i="1"/>
  <c r="CA103" i="1"/>
  <c r="CH103" i="1"/>
  <c r="AA104" i="1"/>
  <c r="BF104" i="1"/>
  <c r="BP104" i="1"/>
  <c r="CE104" i="1"/>
  <c r="I105" i="1"/>
  <c r="I106" i="1"/>
  <c r="AH107" i="1"/>
  <c r="I109" i="1"/>
  <c r="CA110" i="1"/>
  <c r="CH110" i="1"/>
  <c r="AA111" i="1"/>
  <c r="BF111" i="1"/>
  <c r="BP111" i="1"/>
  <c r="CE111" i="1"/>
  <c r="F128" i="1"/>
  <c r="M128" i="1"/>
  <c r="Q128" i="1"/>
  <c r="CE115" i="1"/>
  <c r="L128" i="1"/>
  <c r="P128" i="1"/>
  <c r="AH116" i="1"/>
  <c r="CD116" i="1"/>
  <c r="BP119" i="1"/>
  <c r="BW119" i="1"/>
  <c r="CB119" i="1"/>
  <c r="CB120" i="1"/>
  <c r="CH121" i="1"/>
  <c r="I122" i="1"/>
  <c r="AA122" i="1"/>
  <c r="AC122" i="1" s="1"/>
  <c r="CA84" i="1"/>
  <c r="CH91" i="1"/>
  <c r="CB109" i="1"/>
  <c r="BT128" i="1"/>
  <c r="CB121" i="1"/>
  <c r="T122" i="1"/>
  <c r="CB122" i="1"/>
  <c r="CE70" i="1"/>
  <c r="F80" i="1"/>
  <c r="M80" i="1"/>
  <c r="Q80" i="1"/>
  <c r="X80" i="1"/>
  <c r="AE80" i="1"/>
  <c r="AL80" i="1"/>
  <c r="AS80" i="1"/>
  <c r="AW80" i="1"/>
  <c r="BA80" i="1"/>
  <c r="BE80" i="1"/>
  <c r="BL80" i="1"/>
  <c r="BW74" i="1"/>
  <c r="BZ80" i="1"/>
  <c r="BW75" i="1"/>
  <c r="I76" i="1"/>
  <c r="BF76" i="1"/>
  <c r="BP76" i="1"/>
  <c r="AH77" i="1"/>
  <c r="AN78" i="1"/>
  <c r="BP78" i="1"/>
  <c r="BW78" i="1"/>
  <c r="AA79" i="1"/>
  <c r="BF79" i="1"/>
  <c r="BP79" i="1"/>
  <c r="CE79" i="1"/>
  <c r="E88" i="1"/>
  <c r="L88" i="1"/>
  <c r="P88" i="1"/>
  <c r="AA83" i="1"/>
  <c r="AD88" i="1"/>
  <c r="AK88" i="1"/>
  <c r="AQ88" i="1"/>
  <c r="AU88" i="1"/>
  <c r="AY88" i="1"/>
  <c r="BC88" i="1"/>
  <c r="BJ88" i="1"/>
  <c r="BN88" i="1"/>
  <c r="BU88" i="1"/>
  <c r="CC88" i="1"/>
  <c r="BW87" i="1"/>
  <c r="AH91" i="1"/>
  <c r="AN92" i="1"/>
  <c r="BP92" i="1"/>
  <c r="BW92" i="1"/>
  <c r="CB93" i="1"/>
  <c r="BP93" i="1"/>
  <c r="CE93" i="1"/>
  <c r="AA94" i="1"/>
  <c r="AH94" i="1"/>
  <c r="AH98" i="1"/>
  <c r="AD99" i="1"/>
  <c r="AH104" i="1"/>
  <c r="CH105" i="1"/>
  <c r="BF105" i="1"/>
  <c r="BP105" i="1"/>
  <c r="CA105" i="1"/>
  <c r="AN106" i="1"/>
  <c r="BP106" i="1"/>
  <c r="BW106" i="1"/>
  <c r="CB107" i="1"/>
  <c r="AA107" i="1"/>
  <c r="BF107" i="1"/>
  <c r="BP107" i="1"/>
  <c r="CE107" i="1"/>
  <c r="BW108" i="1"/>
  <c r="BF109" i="1"/>
  <c r="BP109" i="1"/>
  <c r="CA109" i="1"/>
  <c r="CB117" i="1"/>
  <c r="AI118" i="1"/>
  <c r="BF118" i="1"/>
  <c r="T119" i="1"/>
  <c r="AA119" i="1"/>
  <c r="AO119" i="1"/>
  <c r="AA121" i="1"/>
  <c r="BF121" i="1"/>
  <c r="CE121" i="1"/>
  <c r="BP123" i="1"/>
  <c r="BR123" i="1" s="1"/>
  <c r="AN124" i="1"/>
  <c r="CA124" i="1"/>
  <c r="AB125" i="1"/>
  <c r="BQ132" i="1"/>
  <c r="CF134" i="1"/>
  <c r="CH134" i="1" s="1"/>
  <c r="AR142" i="1"/>
  <c r="AV142" i="1"/>
  <c r="AZ142" i="1"/>
  <c r="BD142" i="1"/>
  <c r="BO142" i="1"/>
  <c r="I147" i="1"/>
  <c r="BW147" i="1"/>
  <c r="BP148" i="1"/>
  <c r="BP149" i="1"/>
  <c r="BW149" i="1"/>
  <c r="AH150" i="1"/>
  <c r="AO151" i="1"/>
  <c r="CH151" i="1"/>
  <c r="R154" i="1"/>
  <c r="AA154" i="1"/>
  <c r="BF154" i="1"/>
  <c r="BP154" i="1"/>
  <c r="I155" i="1"/>
  <c r="AA155" i="1"/>
  <c r="AH155" i="1"/>
  <c r="AA156" i="1"/>
  <c r="BF156" i="1"/>
  <c r="AH157" i="1"/>
  <c r="CH158" i="1"/>
  <c r="BP158" i="1"/>
  <c r="AH159" i="1"/>
  <c r="AJ159" i="1" s="1"/>
  <c r="AA160" i="1"/>
  <c r="AB160" i="1" s="1"/>
  <c r="BF160" i="1"/>
  <c r="AA161" i="1"/>
  <c r="I162" i="1"/>
  <c r="BP162" i="1"/>
  <c r="BW162" i="1"/>
  <c r="CA162" i="1"/>
  <c r="CH163" i="1"/>
  <c r="AA163" i="1"/>
  <c r="BF163" i="1"/>
  <c r="BP163" i="1"/>
  <c r="CE163" i="1"/>
  <c r="I164" i="1"/>
  <c r="CA164" i="1"/>
  <c r="D174" i="1"/>
  <c r="H174" i="1"/>
  <c r="V174" i="1"/>
  <c r="Z174" i="1"/>
  <c r="AG174" i="1"/>
  <c r="AQ174" i="1"/>
  <c r="AY174" i="1"/>
  <c r="BC174" i="1"/>
  <c r="BP168" i="1"/>
  <c r="BN174" i="1"/>
  <c r="BU174" i="1"/>
  <c r="BF170" i="1"/>
  <c r="CD171" i="1"/>
  <c r="AH171" i="1"/>
  <c r="I172" i="1"/>
  <c r="BF173" i="1"/>
  <c r="AN178" i="1"/>
  <c r="BV183" i="1"/>
  <c r="CE179" i="1"/>
  <c r="CE188" i="1"/>
  <c r="CD188" i="1"/>
  <c r="BX125" i="1"/>
  <c r="AA127" i="1"/>
  <c r="CD127" i="1"/>
  <c r="I131" i="1"/>
  <c r="AH132" i="1"/>
  <c r="AA133" i="1"/>
  <c r="AH133" i="1"/>
  <c r="CD133" i="1"/>
  <c r="CB137" i="1"/>
  <c r="CH137" i="1"/>
  <c r="I138" i="1"/>
  <c r="BL142" i="1"/>
  <c r="BS142" i="1"/>
  <c r="AA139" i="1"/>
  <c r="BF139" i="1"/>
  <c r="AH140" i="1"/>
  <c r="BF141" i="1"/>
  <c r="CH141" i="1"/>
  <c r="AA145" i="1"/>
  <c r="AH146" i="1"/>
  <c r="CH154" i="1"/>
  <c r="CA178" i="1"/>
  <c r="AG183" i="1"/>
  <c r="CB181" i="1"/>
  <c r="CA181" i="1"/>
  <c r="X128" i="1"/>
  <c r="AR128" i="1"/>
  <c r="AV128" i="1"/>
  <c r="AZ128" i="1"/>
  <c r="BD128" i="1"/>
  <c r="CD117" i="1"/>
  <c r="BP120" i="1"/>
  <c r="I121" i="1"/>
  <c r="AH121" i="1"/>
  <c r="BP121" i="1"/>
  <c r="BQ121" i="1" s="1"/>
  <c r="BP122" i="1"/>
  <c r="BW122" i="1"/>
  <c r="CA122" i="1"/>
  <c r="AA123" i="1"/>
  <c r="AC123" i="1" s="1"/>
  <c r="BW123" i="1"/>
  <c r="I124" i="1"/>
  <c r="J124" i="1" s="1"/>
  <c r="AO124" i="1"/>
  <c r="CD124" i="1"/>
  <c r="AC125" i="1"/>
  <c r="BF125" i="1"/>
  <c r="BR125" i="1"/>
  <c r="AA126" i="1"/>
  <c r="BP126" i="1"/>
  <c r="CH126" i="1"/>
  <c r="I127" i="1"/>
  <c r="BP127" i="1"/>
  <c r="CE127" i="1"/>
  <c r="W134" i="1"/>
  <c r="AD134" i="1"/>
  <c r="BK134" i="1"/>
  <c r="BO134" i="1"/>
  <c r="BV134" i="1"/>
  <c r="CG131" i="1"/>
  <c r="I132" i="1"/>
  <c r="K132" i="1" s="1"/>
  <c r="CB132" i="1"/>
  <c r="CG132" i="1"/>
  <c r="BP133" i="1"/>
  <c r="CE133" i="1"/>
  <c r="E142" i="1"/>
  <c r="U142" i="1"/>
  <c r="Y142" i="1"/>
  <c r="BF137" i="1"/>
  <c r="AT142" i="1"/>
  <c r="AX142" i="1"/>
  <c r="BB142" i="1"/>
  <c r="BI142" i="1"/>
  <c r="BM142" i="1"/>
  <c r="CC142" i="1"/>
  <c r="D142" i="1"/>
  <c r="H142" i="1"/>
  <c r="O142" i="1"/>
  <c r="BF138" i="1"/>
  <c r="BT142" i="1"/>
  <c r="CB139" i="1"/>
  <c r="I139" i="1"/>
  <c r="CH139" i="1"/>
  <c r="BW140" i="1"/>
  <c r="CA140" i="1"/>
  <c r="AA141" i="1"/>
  <c r="BP141" i="1"/>
  <c r="CD141" i="1"/>
  <c r="CF165" i="1"/>
  <c r="R146" i="1"/>
  <c r="BW146" i="1"/>
  <c r="CA146" i="1"/>
  <c r="AA147" i="1"/>
  <c r="BP147" i="1"/>
  <c r="CD147" i="1"/>
  <c r="CB148" i="1"/>
  <c r="BF148" i="1"/>
  <c r="CB149" i="1"/>
  <c r="I149" i="1"/>
  <c r="CH149" i="1"/>
  <c r="BF150" i="1"/>
  <c r="BP150" i="1"/>
  <c r="CD150" i="1"/>
  <c r="R151" i="1"/>
  <c r="AH151" i="1"/>
  <c r="BF151" i="1"/>
  <c r="CA152" i="1"/>
  <c r="CH152" i="1"/>
  <c r="BW153" i="1"/>
  <c r="CA153" i="1"/>
  <c r="CG154" i="1"/>
  <c r="AH154" i="1"/>
  <c r="BW155" i="1"/>
  <c r="CD156" i="1"/>
  <c r="R156" i="1"/>
  <c r="AH156" i="1"/>
  <c r="CB157" i="1"/>
  <c r="AA157" i="1"/>
  <c r="BF157" i="1"/>
  <c r="BP157" i="1"/>
  <c r="CD157" i="1"/>
  <c r="I158" i="1"/>
  <c r="AA159" i="1"/>
  <c r="CD159" i="1"/>
  <c r="I160" i="1"/>
  <c r="K160" i="1" s="1"/>
  <c r="AH160" i="1"/>
  <c r="CG160" i="1"/>
  <c r="I161" i="1"/>
  <c r="BW161" i="1"/>
  <c r="CD162" i="1"/>
  <c r="AH163" i="1"/>
  <c r="F174" i="1"/>
  <c r="M174" i="1"/>
  <c r="Q174" i="1"/>
  <c r="X174" i="1"/>
  <c r="AS174" i="1"/>
  <c r="AW174" i="1"/>
  <c r="BE174" i="1"/>
  <c r="BL174" i="1"/>
  <c r="BS174" i="1"/>
  <c r="BZ174" i="1"/>
  <c r="BF169" i="1"/>
  <c r="BP169" i="1"/>
  <c r="CD169" i="1"/>
  <c r="AH170" i="1"/>
  <c r="CH170" i="1"/>
  <c r="BP171" i="1"/>
  <c r="BW171" i="1"/>
  <c r="CB171" i="1"/>
  <c r="S172" i="1"/>
  <c r="BP172" i="1"/>
  <c r="BW172" i="1"/>
  <c r="BX172" i="1" s="1"/>
  <c r="AH173" i="1"/>
  <c r="AN173" i="1"/>
  <c r="Z183" i="1"/>
  <c r="AQ183" i="1"/>
  <c r="AU183" i="1"/>
  <c r="AY183" i="1"/>
  <c r="BC183" i="1"/>
  <c r="CF183" i="1"/>
  <c r="CG177" i="1"/>
  <c r="CH180" i="1"/>
  <c r="J181" i="1"/>
  <c r="K181" i="1"/>
  <c r="E183" i="1"/>
  <c r="AF196" i="1"/>
  <c r="CE186" i="1"/>
  <c r="CD186" i="1"/>
  <c r="K188" i="1"/>
  <c r="J188" i="1"/>
  <c r="CG116" i="1"/>
  <c r="AF128" i="1"/>
  <c r="BP117" i="1"/>
  <c r="CF128" i="1"/>
  <c r="CG128" i="1" s="1"/>
  <c r="AA118" i="1"/>
  <c r="AB118" i="1" s="1"/>
  <c r="CG118" i="1"/>
  <c r="I119" i="1"/>
  <c r="J119" i="1" s="1"/>
  <c r="CD119" i="1"/>
  <c r="AH120" i="1"/>
  <c r="AO120" i="1"/>
  <c r="AH122" i="1"/>
  <c r="AI122" i="1" s="1"/>
  <c r="BF123" i="1"/>
  <c r="AO125" i="1"/>
  <c r="AH126" i="1"/>
  <c r="CG127" i="1"/>
  <c r="BW131" i="1"/>
  <c r="BF132" i="1"/>
  <c r="CH132" i="1"/>
  <c r="I133" i="1"/>
  <c r="BW133" i="1"/>
  <c r="CG133" i="1"/>
  <c r="F142" i="1"/>
  <c r="AA137" i="1"/>
  <c r="Z142" i="1"/>
  <c r="AG142" i="1"/>
  <c r="BP137" i="1"/>
  <c r="BN142" i="1"/>
  <c r="BU142" i="1"/>
  <c r="CE137" i="1"/>
  <c r="L142" i="1"/>
  <c r="P142" i="1"/>
  <c r="W142" i="1"/>
  <c r="AQ142" i="1"/>
  <c r="AU142" i="1"/>
  <c r="AY142" i="1"/>
  <c r="BC142" i="1"/>
  <c r="CD138" i="1"/>
  <c r="AH139" i="1"/>
  <c r="AA140" i="1"/>
  <c r="BF140" i="1"/>
  <c r="BP140" i="1"/>
  <c r="CE140" i="1"/>
  <c r="AH141" i="1"/>
  <c r="L165" i="1"/>
  <c r="P165" i="1"/>
  <c r="AM145" i="1"/>
  <c r="AR165" i="1"/>
  <c r="AV165" i="1"/>
  <c r="AZ165" i="1"/>
  <c r="BD165" i="1"/>
  <c r="AA146" i="1"/>
  <c r="BF146" i="1"/>
  <c r="BP146" i="1"/>
  <c r="CE146" i="1"/>
  <c r="AH147" i="1"/>
  <c r="AA148" i="1"/>
  <c r="AH148" i="1"/>
  <c r="CD148" i="1"/>
  <c r="R149" i="1"/>
  <c r="AH149" i="1"/>
  <c r="AM149" i="1"/>
  <c r="CH150" i="1"/>
  <c r="AA150" i="1"/>
  <c r="CE150" i="1"/>
  <c r="I151" i="1"/>
  <c r="CD151" i="1"/>
  <c r="AH152" i="1"/>
  <c r="AA153" i="1"/>
  <c r="BF153" i="1"/>
  <c r="BP153" i="1"/>
  <c r="CE153" i="1"/>
  <c r="I154" i="1"/>
  <c r="BW154" i="1"/>
  <c r="BF155" i="1"/>
  <c r="BP155" i="1"/>
  <c r="CD155" i="1"/>
  <c r="I156" i="1"/>
  <c r="BP156" i="1"/>
  <c r="BW156" i="1"/>
  <c r="CA156" i="1"/>
  <c r="CH157" i="1"/>
  <c r="BF158" i="1"/>
  <c r="CA160" i="1"/>
  <c r="R162" i="1"/>
  <c r="AH162" i="1"/>
  <c r="CH162" i="1"/>
  <c r="BW163" i="1"/>
  <c r="CB163" i="1"/>
  <c r="AH164" i="1"/>
  <c r="CH164" i="1"/>
  <c r="G174" i="1"/>
  <c r="N174" i="1"/>
  <c r="Y174" i="1"/>
  <c r="AF174" i="1"/>
  <c r="CE168" i="1"/>
  <c r="AH169" i="1"/>
  <c r="CE169" i="1"/>
  <c r="I170" i="1"/>
  <c r="BP170" i="1"/>
  <c r="BW170" i="1"/>
  <c r="CA170" i="1"/>
  <c r="AA171" i="1"/>
  <c r="BF171" i="1"/>
  <c r="AA172" i="1"/>
  <c r="CD172" i="1"/>
  <c r="CB180" i="1"/>
  <c r="CG189" i="1"/>
  <c r="CA189" i="1"/>
  <c r="AO194" i="1"/>
  <c r="AN194" i="1"/>
  <c r="X183" i="1"/>
  <c r="AE183" i="1"/>
  <c r="BL183" i="1"/>
  <c r="BS183" i="1"/>
  <c r="AP183" i="1"/>
  <c r="BP178" i="1"/>
  <c r="BQ178" i="1" s="1"/>
  <c r="AA179" i="1"/>
  <c r="S180" i="1"/>
  <c r="AH180" i="1"/>
  <c r="AA181" i="1"/>
  <c r="AB181" i="1" s="1"/>
  <c r="BF182" i="1"/>
  <c r="BG182" i="1" s="1"/>
  <c r="CE182" i="1"/>
  <c r="D196" i="1"/>
  <c r="H196" i="1"/>
  <c r="O196" i="1"/>
  <c r="V196" i="1"/>
  <c r="AQ196" i="1"/>
  <c r="AU196" i="1"/>
  <c r="AY196" i="1"/>
  <c r="BC196" i="1"/>
  <c r="BJ196" i="1"/>
  <c r="BN196" i="1"/>
  <c r="BU196" i="1"/>
  <c r="AA187" i="1"/>
  <c r="CE189" i="1"/>
  <c r="AA190" i="1"/>
  <c r="Z196" i="1"/>
  <c r="CE191" i="1"/>
  <c r="I191" i="1"/>
  <c r="BP194" i="1"/>
  <c r="BQ194" i="1" s="1"/>
  <c r="CG194" i="1"/>
  <c r="BW195" i="1"/>
  <c r="O212" i="1"/>
  <c r="AQ212" i="1"/>
  <c r="AU212" i="1"/>
  <c r="AY212" i="1"/>
  <c r="BC212" i="1"/>
  <c r="BJ212" i="1"/>
  <c r="BN212" i="1"/>
  <c r="BU212" i="1"/>
  <c r="CD199" i="1"/>
  <c r="AA200" i="1"/>
  <c r="AH202" i="1"/>
  <c r="CG203" i="1"/>
  <c r="BF203" i="1"/>
  <c r="BH203" i="1" s="1"/>
  <c r="BP203" i="1"/>
  <c r="BP204" i="1"/>
  <c r="CA204" i="1"/>
  <c r="AA206" i="1"/>
  <c r="AH206" i="1"/>
  <c r="AJ206" i="1" s="1"/>
  <c r="CD206" i="1"/>
  <c r="CB207" i="1"/>
  <c r="AA208" i="1"/>
  <c r="AB208" i="1" s="1"/>
  <c r="BP208" i="1"/>
  <c r="BR208" i="1" s="1"/>
  <c r="AA209" i="1"/>
  <c r="BP209" i="1"/>
  <c r="BQ209" i="1" s="1"/>
  <c r="CG210" i="1"/>
  <c r="AA210" i="1"/>
  <c r="CD210" i="1"/>
  <c r="S211" i="1"/>
  <c r="CE211" i="1"/>
  <c r="I216" i="1"/>
  <c r="J216" i="1" s="1"/>
  <c r="CH216" i="1"/>
  <c r="AA217" i="1"/>
  <c r="BX218" i="1"/>
  <c r="CB218" i="1"/>
  <c r="BF219" i="1"/>
  <c r="I220" i="1"/>
  <c r="J220" i="1" s="1"/>
  <c r="CH220" i="1"/>
  <c r="AA221" i="1"/>
  <c r="BX222" i="1"/>
  <c r="CB222" i="1"/>
  <c r="CG226" i="1"/>
  <c r="AA227" i="1"/>
  <c r="AN227" i="1"/>
  <c r="N233" i="1"/>
  <c r="BF228" i="1"/>
  <c r="BP229" i="1"/>
  <c r="BY229" i="1"/>
  <c r="CA229" i="1"/>
  <c r="AA230" i="1"/>
  <c r="AC230" i="1" s="1"/>
  <c r="BW230" i="1"/>
  <c r="CB230" i="1"/>
  <c r="BF231" i="1"/>
  <c r="BW231" i="1"/>
  <c r="CH231" i="1"/>
  <c r="J232" i="1"/>
  <c r="CH232" i="1"/>
  <c r="AA238" i="1"/>
  <c r="AC238" i="1" s="1"/>
  <c r="AW244" i="1"/>
  <c r="AH239" i="1"/>
  <c r="CE240" i="1"/>
  <c r="I241" i="1"/>
  <c r="AA242" i="1"/>
  <c r="BP242" i="1"/>
  <c r="I243" i="1"/>
  <c r="K243" i="1" s="1"/>
  <c r="AA178" i="1"/>
  <c r="M183" i="1"/>
  <c r="Q183" i="1"/>
  <c r="BX179" i="1"/>
  <c r="BW180" i="1"/>
  <c r="O183" i="1"/>
  <c r="AD196" i="1"/>
  <c r="AR196" i="1"/>
  <c r="AZ196" i="1"/>
  <c r="BD196" i="1"/>
  <c r="CF196" i="1"/>
  <c r="M196" i="1"/>
  <c r="Q196" i="1"/>
  <c r="CE187" i="1"/>
  <c r="AA188" i="1"/>
  <c r="CH188" i="1"/>
  <c r="I190" i="1"/>
  <c r="AJ190" i="1"/>
  <c r="AA191" i="1"/>
  <c r="CB193" i="1"/>
  <c r="BP195" i="1"/>
  <c r="BR195" i="1" s="1"/>
  <c r="CG199" i="1"/>
  <c r="W212" i="1"/>
  <c r="BK212" i="1"/>
  <c r="BO212" i="1"/>
  <c r="AG212" i="1"/>
  <c r="BF200" i="1"/>
  <c r="BH200" i="1" s="1"/>
  <c r="AA201" i="1"/>
  <c r="AC201" i="1" s="1"/>
  <c r="BP201" i="1"/>
  <c r="BW201" i="1"/>
  <c r="AA203" i="1"/>
  <c r="AH203" i="1"/>
  <c r="AJ203" i="1" s="1"/>
  <c r="CD203" i="1"/>
  <c r="BF204" i="1"/>
  <c r="BG204" i="1" s="1"/>
  <c r="CB204" i="1"/>
  <c r="AA205" i="1"/>
  <c r="AB205" i="1" s="1"/>
  <c r="CB205" i="1"/>
  <c r="CB206" i="1"/>
  <c r="CE206" i="1"/>
  <c r="S207" i="1"/>
  <c r="AN207" i="1"/>
  <c r="CE207" i="1"/>
  <c r="CA208" i="1"/>
  <c r="I209" i="1"/>
  <c r="AH209" i="1"/>
  <c r="CG209" i="1"/>
  <c r="CE210" i="1"/>
  <c r="I211" i="1"/>
  <c r="CD211" i="1"/>
  <c r="AA215" i="1"/>
  <c r="AQ223" i="1"/>
  <c r="AU223" i="1"/>
  <c r="AY223" i="1"/>
  <c r="BC223" i="1"/>
  <c r="BP215" i="1"/>
  <c r="BR215" i="1" s="1"/>
  <c r="BN223" i="1"/>
  <c r="CC223" i="1"/>
  <c r="CD223" i="1" s="1"/>
  <c r="BF216" i="1"/>
  <c r="BH216" i="1" s="1"/>
  <c r="CB217" i="1"/>
  <c r="AC218" i="1"/>
  <c r="BF218" i="1"/>
  <c r="BP218" i="1"/>
  <c r="BR218" i="1" s="1"/>
  <c r="AA219" i="1"/>
  <c r="BP219" i="1"/>
  <c r="BF220" i="1"/>
  <c r="BH220" i="1" s="1"/>
  <c r="CB221" i="1"/>
  <c r="AC222" i="1"/>
  <c r="BF222" i="1"/>
  <c r="BP222" i="1"/>
  <c r="BR222" i="1" s="1"/>
  <c r="N223" i="1"/>
  <c r="T226" i="1"/>
  <c r="CH226" i="1"/>
  <c r="I227" i="1"/>
  <c r="CB227" i="1"/>
  <c r="AA228" i="1"/>
  <c r="BP228" i="1"/>
  <c r="BQ228" i="1" s="1"/>
  <c r="AA229" i="1"/>
  <c r="AC229" i="1" s="1"/>
  <c r="BF229" i="1"/>
  <c r="BG229" i="1" s="1"/>
  <c r="CB229" i="1"/>
  <c r="BP230" i="1"/>
  <c r="BR230" i="1" s="1"/>
  <c r="J231" i="1"/>
  <c r="AA231" i="1"/>
  <c r="BP231" i="1"/>
  <c r="D233" i="1"/>
  <c r="AQ244" i="1"/>
  <c r="AU244" i="1"/>
  <c r="AY244" i="1"/>
  <c r="BC244" i="1"/>
  <c r="BN244" i="1"/>
  <c r="BU244" i="1"/>
  <c r="BF237" i="1"/>
  <c r="BG237" i="1" s="1"/>
  <c r="AT244" i="1"/>
  <c r="K239" i="1"/>
  <c r="J239" i="1"/>
  <c r="CB241" i="1"/>
  <c r="CG242" i="1"/>
  <c r="CH242" i="1"/>
  <c r="AA243" i="1"/>
  <c r="CE243" i="1"/>
  <c r="Y183" i="1"/>
  <c r="BF179" i="1"/>
  <c r="BF180" i="1"/>
  <c r="AN181" i="1"/>
  <c r="S182" i="1"/>
  <c r="AH182" i="1"/>
  <c r="BL196" i="1"/>
  <c r="BP188" i="1"/>
  <c r="CA188" i="1"/>
  <c r="AA189" i="1"/>
  <c r="Y196" i="1"/>
  <c r="BW189" i="1"/>
  <c r="CB189" i="1"/>
  <c r="AV196" i="1"/>
  <c r="CE190" i="1"/>
  <c r="BW191" i="1"/>
  <c r="BX191" i="1" s="1"/>
  <c r="BF192" i="1"/>
  <c r="BR192" i="1"/>
  <c r="AA193" i="1"/>
  <c r="K194" i="1"/>
  <c r="BW194" i="1"/>
  <c r="X212" i="1"/>
  <c r="AE212" i="1"/>
  <c r="BF202" i="1"/>
  <c r="I203" i="1"/>
  <c r="CE203" i="1"/>
  <c r="I204" i="1"/>
  <c r="AH204" i="1"/>
  <c r="AI204" i="1" s="1"/>
  <c r="AN204" i="1"/>
  <c r="BP205" i="1"/>
  <c r="BR205" i="1" s="1"/>
  <c r="J206" i="1"/>
  <c r="I207" i="1"/>
  <c r="AH208" i="1"/>
  <c r="AN208" i="1"/>
  <c r="BW209" i="1"/>
  <c r="CH209" i="1"/>
  <c r="I210" i="1"/>
  <c r="J210" i="1" s="1"/>
  <c r="CH210" i="1"/>
  <c r="BP211" i="1"/>
  <c r="AH215" i="1"/>
  <c r="CD215" i="1"/>
  <c r="T216" i="1"/>
  <c r="AA216" i="1"/>
  <c r="AH216" i="1"/>
  <c r="AJ216" i="1" s="1"/>
  <c r="CD216" i="1"/>
  <c r="S217" i="1"/>
  <c r="AO218" i="1"/>
  <c r="AH219" i="1"/>
  <c r="T220" i="1"/>
  <c r="AA220" i="1"/>
  <c r="AH220" i="1"/>
  <c r="AJ220" i="1" s="1"/>
  <c r="CD220" i="1"/>
  <c r="S221" i="1"/>
  <c r="AO222" i="1"/>
  <c r="AD223" i="1"/>
  <c r="AA226" i="1"/>
  <c r="BF227" i="1"/>
  <c r="BP227" i="1"/>
  <c r="BR227" i="1" s="1"/>
  <c r="CG228" i="1"/>
  <c r="CE229" i="1"/>
  <c r="CD236" i="1"/>
  <c r="CE236" i="1"/>
  <c r="CC244" i="1"/>
  <c r="BB244" i="1"/>
  <c r="BQ189" i="1"/>
  <c r="AP196" i="1"/>
  <c r="S192" i="1"/>
  <c r="P196" i="1"/>
  <c r="AI201" i="1"/>
  <c r="AN201" i="1"/>
  <c r="CH203" i="1"/>
  <c r="Q212" i="1"/>
  <c r="CG215" i="1"/>
  <c r="CG219" i="1"/>
  <c r="CA221" i="1"/>
  <c r="CG222" i="1"/>
  <c r="AL223" i="1"/>
  <c r="CD226" i="1"/>
  <c r="BW228" i="1"/>
  <c r="CH228" i="1"/>
  <c r="I229" i="1"/>
  <c r="AH229" i="1"/>
  <c r="AI229" i="1" s="1"/>
  <c r="AO229" i="1"/>
  <c r="AR233" i="1"/>
  <c r="AZ233" i="1"/>
  <c r="CG231" i="1"/>
  <c r="CE232" i="1"/>
  <c r="CG239" i="1"/>
  <c r="CH239" i="1"/>
  <c r="BY240" i="1"/>
  <c r="CA240" i="1"/>
  <c r="CB240" i="1"/>
  <c r="CH241" i="1"/>
  <c r="AO243" i="1"/>
  <c r="AN243" i="1"/>
  <c r="AO248" i="1"/>
  <c r="CE250" i="1"/>
  <c r="L253" i="1"/>
  <c r="CH252" i="1"/>
  <c r="BH258" i="1"/>
  <c r="I262" i="1"/>
  <c r="BF263" i="1"/>
  <c r="BF264" i="1"/>
  <c r="BH264" i="1" s="1"/>
  <c r="CH264" i="1"/>
  <c r="X277" i="1"/>
  <c r="CH266" i="1"/>
  <c r="BW267" i="1"/>
  <c r="BW268" i="1"/>
  <c r="BP269" i="1"/>
  <c r="BW269" i="1"/>
  <c r="CA269" i="1"/>
  <c r="AA270" i="1"/>
  <c r="AC270" i="1" s="1"/>
  <c r="BP271" i="1"/>
  <c r="CE271" i="1"/>
  <c r="BF272" i="1"/>
  <c r="BH272" i="1" s="1"/>
  <c r="AA273" i="1"/>
  <c r="AH275" i="1"/>
  <c r="CG275" i="1"/>
  <c r="AA276" i="1"/>
  <c r="AH276" i="1"/>
  <c r="AJ276" i="1" s="1"/>
  <c r="AA281" i="1"/>
  <c r="AF284" i="1"/>
  <c r="BF282" i="1"/>
  <c r="AH287" i="1"/>
  <c r="CD288" i="1"/>
  <c r="BF289" i="1"/>
  <c r="BH289" i="1" s="1"/>
  <c r="CA289" i="1"/>
  <c r="CG289" i="1"/>
  <c r="CD297" i="1"/>
  <c r="CE298" i="1"/>
  <c r="J305" i="1"/>
  <c r="CD305" i="1"/>
  <c r="AO339" i="1"/>
  <c r="AN339" i="1"/>
  <c r="CA237" i="1"/>
  <c r="BW239" i="1"/>
  <c r="I240" i="1"/>
  <c r="AH240" i="1"/>
  <c r="AI240" i="1" s="1"/>
  <c r="AO240" i="1"/>
  <c r="Q244" i="1"/>
  <c r="AH241" i="1"/>
  <c r="AN241" i="1"/>
  <c r="BF242" i="1"/>
  <c r="BW242" i="1"/>
  <c r="X253" i="1"/>
  <c r="AL253" i="1"/>
  <c r="AV253" i="1"/>
  <c r="AZ253" i="1"/>
  <c r="BD253" i="1"/>
  <c r="BO253" i="1"/>
  <c r="BP248" i="1"/>
  <c r="I249" i="1"/>
  <c r="K249" i="1" s="1"/>
  <c r="T250" i="1"/>
  <c r="CB250" i="1"/>
  <c r="I251" i="1"/>
  <c r="BP251" i="1"/>
  <c r="BW251" i="1"/>
  <c r="BX251" i="1" s="1"/>
  <c r="CG251" i="1"/>
  <c r="AA252" i="1"/>
  <c r="W259" i="1"/>
  <c r="AD259" i="1"/>
  <c r="CD257" i="1"/>
  <c r="CG258" i="1"/>
  <c r="AA258" i="1"/>
  <c r="AH258" i="1"/>
  <c r="AJ258" i="1" s="1"/>
  <c r="W277" i="1"/>
  <c r="AD277" i="1"/>
  <c r="BV277" i="1"/>
  <c r="CD263" i="1"/>
  <c r="AA264" i="1"/>
  <c r="AH264" i="1"/>
  <c r="AJ264" i="1" s="1"/>
  <c r="CE265" i="1"/>
  <c r="H277" i="1"/>
  <c r="AF277" i="1"/>
  <c r="AV277" i="1"/>
  <c r="AZ277" i="1"/>
  <c r="BD277" i="1"/>
  <c r="CF277" i="1"/>
  <c r="AA267" i="1"/>
  <c r="BF267" i="1"/>
  <c r="BP267" i="1"/>
  <c r="BQ267" i="1" s="1"/>
  <c r="CE267" i="1"/>
  <c r="CH268" i="1"/>
  <c r="BP268" i="1"/>
  <c r="CA268" i="1"/>
  <c r="BF269" i="1"/>
  <c r="BG269" i="1" s="1"/>
  <c r="BW270" i="1"/>
  <c r="AH271" i="1"/>
  <c r="CD271" i="1"/>
  <c r="AA272" i="1"/>
  <c r="AH272" i="1"/>
  <c r="AJ272" i="1" s="1"/>
  <c r="CD272" i="1"/>
  <c r="S273" i="1"/>
  <c r="AA274" i="1"/>
  <c r="BP274" i="1"/>
  <c r="BR274" i="1" s="1"/>
  <c r="I275" i="1"/>
  <c r="K275" i="1" s="1"/>
  <c r="CH275" i="1"/>
  <c r="I276" i="1"/>
  <c r="CE276" i="1"/>
  <c r="D284" i="1"/>
  <c r="T280" i="1"/>
  <c r="AS284" i="1"/>
  <c r="AW284" i="1"/>
  <c r="BA284" i="1"/>
  <c r="BE284" i="1"/>
  <c r="BS284" i="1"/>
  <c r="I281" i="1"/>
  <c r="AA283" i="1"/>
  <c r="CE283" i="1"/>
  <c r="AH288" i="1"/>
  <c r="BV294" i="1"/>
  <c r="I289" i="1"/>
  <c r="AA289" i="1"/>
  <c r="AH289" i="1"/>
  <c r="AJ289" i="1" s="1"/>
  <c r="BP289" i="1"/>
  <c r="CH291" i="1"/>
  <c r="AO292" i="1"/>
  <c r="AH293" i="1"/>
  <c r="CD298" i="1"/>
  <c r="BF299" i="1"/>
  <c r="BP299" i="1"/>
  <c r="CF301" i="1"/>
  <c r="CG301" i="1" s="1"/>
  <c r="AO310" i="1"/>
  <c r="AN310" i="1"/>
  <c r="BL253" i="1"/>
  <c r="BZ253" i="1"/>
  <c r="AH248" i="1"/>
  <c r="AI248" i="1" s="1"/>
  <c r="CH248" i="1"/>
  <c r="BF249" i="1"/>
  <c r="BF250" i="1"/>
  <c r="BH250" i="1" s="1"/>
  <c r="BP250" i="1"/>
  <c r="S251" i="1"/>
  <c r="AH251" i="1"/>
  <c r="AN251" i="1"/>
  <c r="CE252" i="1"/>
  <c r="CB259" i="1"/>
  <c r="AH257" i="1"/>
  <c r="I258" i="1"/>
  <c r="CF259" i="1"/>
  <c r="S265" i="1"/>
  <c r="P277" i="1"/>
  <c r="BL277" i="1"/>
  <c r="AO266" i="1"/>
  <c r="CD267" i="1"/>
  <c r="CD268" i="1"/>
  <c r="S269" i="1"/>
  <c r="CB276" i="1"/>
  <c r="CB281" i="1"/>
  <c r="CB283" i="1"/>
  <c r="BZ294" i="1"/>
  <c r="AC291" i="1"/>
  <c r="V294" i="1"/>
  <c r="AN292" i="1"/>
  <c r="BP292" i="1"/>
  <c r="AA293" i="1"/>
  <c r="AC293" i="1" s="1"/>
  <c r="S297" i="1"/>
  <c r="CG297" i="1"/>
  <c r="I298" i="1"/>
  <c r="CD300" i="1"/>
  <c r="CE300" i="1"/>
  <c r="BJ318" i="1"/>
  <c r="CD306" i="1"/>
  <c r="AA232" i="1"/>
  <c r="CD232" i="1"/>
  <c r="N244" i="1"/>
  <c r="Y244" i="1"/>
  <c r="BS244" i="1"/>
  <c r="I237" i="1"/>
  <c r="AH237" i="1"/>
  <c r="AI237" i="1" s="1"/>
  <c r="AN237" i="1"/>
  <c r="BJ244" i="1"/>
  <c r="CE237" i="1"/>
  <c r="CA238" i="1"/>
  <c r="BP238" i="1"/>
  <c r="BR238" i="1" s="1"/>
  <c r="BM244" i="1"/>
  <c r="AA239" i="1"/>
  <c r="BP239" i="1"/>
  <c r="BQ239" i="1" s="1"/>
  <c r="AA240" i="1"/>
  <c r="AC240" i="1" s="1"/>
  <c r="BF240" i="1"/>
  <c r="BG240" i="1" s="1"/>
  <c r="CA241" i="1"/>
  <c r="BP241" i="1"/>
  <c r="BR241" i="1" s="1"/>
  <c r="AH242" i="1"/>
  <c r="BF243" i="1"/>
  <c r="BP243" i="1"/>
  <c r="CE247" i="1"/>
  <c r="H253" i="1"/>
  <c r="V253" i="1"/>
  <c r="Z253" i="1"/>
  <c r="AG253" i="1"/>
  <c r="AT253" i="1"/>
  <c r="AX253" i="1"/>
  <c r="BB253" i="1"/>
  <c r="BI253" i="1"/>
  <c r="BM253" i="1"/>
  <c r="CA247" i="1"/>
  <c r="CD249" i="1"/>
  <c r="AA250" i="1"/>
  <c r="AH250" i="1"/>
  <c r="AJ250" i="1" s="1"/>
  <c r="AA251" i="1"/>
  <c r="CD252" i="1"/>
  <c r="J252" i="1"/>
  <c r="BW252" i="1"/>
  <c r="CB252" i="1"/>
  <c r="CB256" i="1"/>
  <c r="Y259" i="1"/>
  <c r="BM259" i="1"/>
  <c r="I257" i="1"/>
  <c r="T258" i="1"/>
  <c r="BW258" i="1"/>
  <c r="CB258" i="1"/>
  <c r="CB262" i="1"/>
  <c r="BM277" i="1"/>
  <c r="I263" i="1"/>
  <c r="T264" i="1"/>
  <c r="BW264" i="1"/>
  <c r="CB264" i="1"/>
  <c r="AI265" i="1"/>
  <c r="BF265" i="1"/>
  <c r="BG265" i="1" s="1"/>
  <c r="BT277" i="1"/>
  <c r="CA266" i="1"/>
  <c r="BF266" i="1"/>
  <c r="BP266" i="1"/>
  <c r="BR266" i="1" s="1"/>
  <c r="I267" i="1"/>
  <c r="AH267" i="1"/>
  <c r="CE268" i="1"/>
  <c r="AH269" i="1"/>
  <c r="AI269" i="1" s="1"/>
  <c r="AO270" i="1"/>
  <c r="CH270" i="1"/>
  <c r="BF271" i="1"/>
  <c r="CH271" i="1"/>
  <c r="I272" i="1"/>
  <c r="J272" i="1" s="1"/>
  <c r="BW272" i="1"/>
  <c r="CB272" i="1"/>
  <c r="AH274" i="1"/>
  <c r="BP275" i="1"/>
  <c r="CD275" i="1"/>
  <c r="CG276" i="1"/>
  <c r="BF276" i="1"/>
  <c r="BH276" i="1" s="1"/>
  <c r="BP276" i="1"/>
  <c r="CA276" i="1"/>
  <c r="F284" i="1"/>
  <c r="L284" i="1"/>
  <c r="V284" i="1"/>
  <c r="Z284" i="1"/>
  <c r="AG284" i="1"/>
  <c r="BN284" i="1"/>
  <c r="CD280" i="1"/>
  <c r="CG281" i="1"/>
  <c r="BP281" i="1"/>
  <c r="CA281" i="1"/>
  <c r="AA282" i="1"/>
  <c r="BL284" i="1"/>
  <c r="CA282" i="1"/>
  <c r="CD283" i="1"/>
  <c r="BF283" i="1"/>
  <c r="CA283" i="1"/>
  <c r="CH283" i="1"/>
  <c r="O294" i="1"/>
  <c r="AG294" i="1"/>
  <c r="AQ294" i="1"/>
  <c r="AU294" i="1"/>
  <c r="AY294" i="1"/>
  <c r="BC294" i="1"/>
  <c r="BU294" i="1"/>
  <c r="N294" i="1"/>
  <c r="BF288" i="1"/>
  <c r="AT294" i="1"/>
  <c r="AX294" i="1"/>
  <c r="CE288" i="1"/>
  <c r="T289" i="1"/>
  <c r="BW289" i="1"/>
  <c r="CB289" i="1"/>
  <c r="S290" i="1"/>
  <c r="AA290" i="1"/>
  <c r="BF290" i="1"/>
  <c r="BG290" i="1" s="1"/>
  <c r="CG291" i="1"/>
  <c r="BP291" i="1"/>
  <c r="CA292" i="1"/>
  <c r="CB293" i="1"/>
  <c r="D301" i="1"/>
  <c r="U301" i="1"/>
  <c r="Y301" i="1"/>
  <c r="BP297" i="1"/>
  <c r="BM301" i="1"/>
  <c r="BT301" i="1"/>
  <c r="CC301" i="1"/>
  <c r="CH298" i="1"/>
  <c r="S299" i="1"/>
  <c r="CH299" i="1"/>
  <c r="J300" i="1"/>
  <c r="AA300" i="1"/>
  <c r="CG300" i="1"/>
  <c r="AO342" i="1"/>
  <c r="AN342" i="1"/>
  <c r="AA299" i="1"/>
  <c r="AC299" i="1" s="1"/>
  <c r="CB300" i="1"/>
  <c r="AH304" i="1"/>
  <c r="BV318" i="1"/>
  <c r="AA305" i="1"/>
  <c r="BF305" i="1"/>
  <c r="AT318" i="1"/>
  <c r="BB318" i="1"/>
  <c r="CE305" i="1"/>
  <c r="BW306" i="1"/>
  <c r="CB306" i="1"/>
  <c r="CE306" i="1"/>
  <c r="AA307" i="1"/>
  <c r="BF307" i="1"/>
  <c r="BG307" i="1" s="1"/>
  <c r="BW308" i="1"/>
  <c r="BX308" i="1" s="1"/>
  <c r="CD309" i="1"/>
  <c r="CG310" i="1"/>
  <c r="BP313" i="1"/>
  <c r="BF314" i="1"/>
  <c r="BP314" i="1"/>
  <c r="BR314" i="1" s="1"/>
  <c r="BP316" i="1"/>
  <c r="BW316" i="1"/>
  <c r="AN317" i="1"/>
  <c r="BW317" i="1"/>
  <c r="N335" i="1"/>
  <c r="BL335" i="1"/>
  <c r="BS335" i="1"/>
  <c r="CE321" i="1"/>
  <c r="AA322" i="1"/>
  <c r="Q335" i="1"/>
  <c r="AA324" i="1"/>
  <c r="BF324" i="1"/>
  <c r="CE324" i="1"/>
  <c r="BP325" i="1"/>
  <c r="CA325" i="1"/>
  <c r="BF327" i="1"/>
  <c r="BP327" i="1"/>
  <c r="BM335" i="1"/>
  <c r="AH328" i="1"/>
  <c r="AO330" i="1"/>
  <c r="BW332" i="1"/>
  <c r="BW333" i="1"/>
  <c r="CB333" i="1"/>
  <c r="BF334" i="1"/>
  <c r="BG334" i="1" s="1"/>
  <c r="CA334" i="1"/>
  <c r="BR338" i="1"/>
  <c r="CE338" i="1"/>
  <c r="T339" i="1"/>
  <c r="AO345" i="1"/>
  <c r="CG349" i="1"/>
  <c r="BZ361" i="1"/>
  <c r="CA353" i="1"/>
  <c r="S354" i="1"/>
  <c r="CG306" i="1"/>
  <c r="CD324" i="1"/>
  <c r="S330" i="1"/>
  <c r="AN330" i="1"/>
  <c r="CE332" i="1"/>
  <c r="CD338" i="1"/>
  <c r="BP340" i="1"/>
  <c r="BR340" i="1" s="1"/>
  <c r="AA342" i="1"/>
  <c r="AC342" i="1" s="1"/>
  <c r="CA342" i="1"/>
  <c r="BW343" i="1"/>
  <c r="CB344" i="1"/>
  <c r="AN345" i="1"/>
  <c r="BR345" i="1"/>
  <c r="I347" i="1"/>
  <c r="AH347" i="1"/>
  <c r="CG348" i="1"/>
  <c r="T348" i="1"/>
  <c r="AA348" i="1"/>
  <c r="CE348" i="1"/>
  <c r="CD353" i="1"/>
  <c r="CE353" i="1"/>
  <c r="AH305" i="1"/>
  <c r="J306" i="1"/>
  <c r="AA306" i="1"/>
  <c r="BP306" i="1"/>
  <c r="CH306" i="1"/>
  <c r="BW309" i="1"/>
  <c r="AA310" i="1"/>
  <c r="AC310" i="1" s="1"/>
  <c r="BF310" i="1"/>
  <c r="BG310" i="1" s="1"/>
  <c r="AA311" i="1"/>
  <c r="BF311" i="1"/>
  <c r="CA311" i="1"/>
  <c r="CH311" i="1"/>
  <c r="I312" i="1"/>
  <c r="CD312" i="1"/>
  <c r="AA314" i="1"/>
  <c r="AC314" i="1" s="1"/>
  <c r="BW315" i="1"/>
  <c r="AA316" i="1"/>
  <c r="AH316" i="1"/>
  <c r="AJ316" i="1" s="1"/>
  <c r="CG321" i="1"/>
  <c r="CH321" i="1"/>
  <c r="BF322" i="1"/>
  <c r="CA323" i="1"/>
  <c r="AG335" i="1"/>
  <c r="BP323" i="1"/>
  <c r="I324" i="1"/>
  <c r="AH324" i="1"/>
  <c r="CD325" i="1"/>
  <c r="BP326" i="1"/>
  <c r="BW326" i="1"/>
  <c r="BY326" i="1" s="1"/>
  <c r="AA327" i="1"/>
  <c r="AC327" i="1" s="1"/>
  <c r="CG327" i="1"/>
  <c r="BF328" i="1"/>
  <c r="BP328" i="1"/>
  <c r="CA329" i="1"/>
  <c r="I330" i="1"/>
  <c r="AH330" i="1"/>
  <c r="AI330" i="1" s="1"/>
  <c r="CA331" i="1"/>
  <c r="BF331" i="1"/>
  <c r="BP331" i="1"/>
  <c r="BR331" i="1" s="1"/>
  <c r="CD332" i="1"/>
  <c r="CG333" i="1"/>
  <c r="AA333" i="1"/>
  <c r="BP339" i="1"/>
  <c r="BW339" i="1"/>
  <c r="BY339" i="1" s="1"/>
  <c r="CH340" i="1"/>
  <c r="BF341" i="1"/>
  <c r="AA343" i="1"/>
  <c r="BF343" i="1"/>
  <c r="BP343" i="1"/>
  <c r="CE343" i="1"/>
  <c r="AA345" i="1"/>
  <c r="CE345" i="1"/>
  <c r="BP347" i="1"/>
  <c r="BQ347" i="1" s="1"/>
  <c r="CH348" i="1"/>
  <c r="S349" i="1"/>
  <c r="T354" i="1"/>
  <c r="CD290" i="1"/>
  <c r="AM291" i="1"/>
  <c r="AO291" i="1" s="1"/>
  <c r="CD292" i="1"/>
  <c r="CG293" i="1"/>
  <c r="BP293" i="1"/>
  <c r="BR293" i="1" s="1"/>
  <c r="T297" i="1"/>
  <c r="AL301" i="1"/>
  <c r="AS301" i="1"/>
  <c r="AW301" i="1"/>
  <c r="BA301" i="1"/>
  <c r="BE301" i="1"/>
  <c r="X301" i="1"/>
  <c r="CE299" i="1"/>
  <c r="E318" i="1"/>
  <c r="Z318" i="1"/>
  <c r="BN318" i="1"/>
  <c r="BU318" i="1"/>
  <c r="CH304" i="1"/>
  <c r="AL318" i="1"/>
  <c r="CE307" i="1"/>
  <c r="BP307" i="1"/>
  <c r="BW307" i="1"/>
  <c r="BY307" i="1" s="1"/>
  <c r="CB308" i="1"/>
  <c r="AA308" i="1"/>
  <c r="AC308" i="1" s="1"/>
  <c r="CG308" i="1"/>
  <c r="BF309" i="1"/>
  <c r="BP309" i="1"/>
  <c r="CE309" i="1"/>
  <c r="CD310" i="1"/>
  <c r="CE312" i="1"/>
  <c r="BP312" i="1"/>
  <c r="BW312" i="1"/>
  <c r="BW313" i="1"/>
  <c r="CG314" i="1"/>
  <c r="AA315" i="1"/>
  <c r="BF315" i="1"/>
  <c r="CA315" i="1"/>
  <c r="CG315" i="1"/>
  <c r="CD316" i="1"/>
  <c r="AD318" i="1"/>
  <c r="AR335" i="1"/>
  <c r="AV335" i="1"/>
  <c r="AZ335" i="1"/>
  <c r="BD335" i="1"/>
  <c r="BK335" i="1"/>
  <c r="BO335" i="1"/>
  <c r="BV335" i="1"/>
  <c r="BU335" i="1"/>
  <c r="CH323" i="1"/>
  <c r="BW325" i="1"/>
  <c r="CB325" i="1"/>
  <c r="CD326" i="1"/>
  <c r="BF326" i="1"/>
  <c r="BG326" i="1" s="1"/>
  <c r="AW335" i="1"/>
  <c r="BA335" i="1"/>
  <c r="BE335" i="1"/>
  <c r="BW327" i="1"/>
  <c r="BX327" i="1" s="1"/>
  <c r="CD328" i="1"/>
  <c r="CG329" i="1"/>
  <c r="AA329" i="1"/>
  <c r="T330" i="1"/>
  <c r="AO331" i="1"/>
  <c r="CH331" i="1"/>
  <c r="I332" i="1"/>
  <c r="AH332" i="1"/>
  <c r="CE334" i="1"/>
  <c r="BP334" i="1"/>
  <c r="BW334" i="1"/>
  <c r="BY334" i="1" s="1"/>
  <c r="AL350" i="1"/>
  <c r="BZ350" i="1"/>
  <c r="S339" i="1"/>
  <c r="AH339" i="1"/>
  <c r="AI339" i="1" s="1"/>
  <c r="AH340" i="1"/>
  <c r="BJ350" i="1"/>
  <c r="CD341" i="1"/>
  <c r="CD343" i="1"/>
  <c r="AA344" i="1"/>
  <c r="BY346" i="1"/>
  <c r="AA347" i="1"/>
  <c r="CB347" i="1"/>
  <c r="CH347" i="1"/>
  <c r="I348" i="1"/>
  <c r="CA348" i="1"/>
  <c r="BP349" i="1"/>
  <c r="BQ349" i="1" s="1"/>
  <c r="BG354" i="1"/>
  <c r="CA355" i="1"/>
  <c r="J357" i="1"/>
  <c r="K357" i="1"/>
  <c r="BZ365" i="1"/>
  <c r="CB365" i="1" s="1"/>
  <c r="CH371" i="1"/>
  <c r="CH374" i="1"/>
  <c r="CG381" i="1"/>
  <c r="T385" i="1"/>
  <c r="CH385" i="1"/>
  <c r="CD391" i="1"/>
  <c r="CE391" i="1"/>
  <c r="AO396" i="1"/>
  <c r="AN396" i="1"/>
  <c r="AA349" i="1"/>
  <c r="AB349" i="1" s="1"/>
  <c r="I353" i="1"/>
  <c r="K353" i="1" s="1"/>
  <c r="AE361" i="1"/>
  <c r="AR361" i="1"/>
  <c r="AV361" i="1"/>
  <c r="AZ361" i="1"/>
  <c r="BD361" i="1"/>
  <c r="BO361" i="1"/>
  <c r="I354" i="1"/>
  <c r="AH354" i="1"/>
  <c r="AI354" i="1" s="1"/>
  <c r="AN354" i="1"/>
  <c r="CE354" i="1"/>
  <c r="BF355" i="1"/>
  <c r="BP355" i="1"/>
  <c r="AA356" i="1"/>
  <c r="BP356" i="1"/>
  <c r="CH357" i="1"/>
  <c r="AA358" i="1"/>
  <c r="BF358" i="1"/>
  <c r="BG358" i="1" s="1"/>
  <c r="AH360" i="1"/>
  <c r="CD360" i="1"/>
  <c r="CB364" i="1"/>
  <c r="G375" i="1"/>
  <c r="Y375" i="1"/>
  <c r="AF375" i="1"/>
  <c r="AH369" i="1"/>
  <c r="AM369" i="1"/>
  <c r="BF371" i="1"/>
  <c r="BH371" i="1" s="1"/>
  <c r="I372" i="1"/>
  <c r="AA373" i="1"/>
  <c r="BP373" i="1"/>
  <c r="BF374" i="1"/>
  <c r="BH374" i="1" s="1"/>
  <c r="G386" i="1"/>
  <c r="Q386" i="1"/>
  <c r="X386" i="1"/>
  <c r="AE386" i="1"/>
  <c r="AS386" i="1"/>
  <c r="AW386" i="1"/>
  <c r="BA386" i="1"/>
  <c r="BE386" i="1"/>
  <c r="BW378" i="1"/>
  <c r="CH379" i="1"/>
  <c r="BF379" i="1"/>
  <c r="AA380" i="1"/>
  <c r="AY386" i="1"/>
  <c r="BP381" i="1"/>
  <c r="BF382" i="1"/>
  <c r="AA385" i="1"/>
  <c r="AQ402" i="1"/>
  <c r="AU402" i="1"/>
  <c r="BC402" i="1"/>
  <c r="I392" i="1"/>
  <c r="AH356" i="1"/>
  <c r="I358" i="1"/>
  <c r="AH359" i="1"/>
  <c r="I360" i="1"/>
  <c r="K360" i="1" s="1"/>
  <c r="BR360" i="1"/>
  <c r="CB368" i="1"/>
  <c r="H375" i="1"/>
  <c r="O375" i="1"/>
  <c r="V375" i="1"/>
  <c r="Z375" i="1"/>
  <c r="AG375" i="1"/>
  <c r="AQ375" i="1"/>
  <c r="AU375" i="1"/>
  <c r="AY375" i="1"/>
  <c r="BC375" i="1"/>
  <c r="BJ375" i="1"/>
  <c r="BN375" i="1"/>
  <c r="BU375" i="1"/>
  <c r="BW369" i="1"/>
  <c r="BF370" i="1"/>
  <c r="AA371" i="1"/>
  <c r="AH371" i="1"/>
  <c r="AJ371" i="1" s="1"/>
  <c r="AH372" i="1"/>
  <c r="I373" i="1"/>
  <c r="AH373" i="1"/>
  <c r="CG373" i="1"/>
  <c r="AA374" i="1"/>
  <c r="AH374" i="1"/>
  <c r="AJ374" i="1" s="1"/>
  <c r="CD374" i="1"/>
  <c r="Y386" i="1"/>
  <c r="BM386" i="1"/>
  <c r="CG379" i="1"/>
  <c r="AA379" i="1"/>
  <c r="BP379" i="1"/>
  <c r="CD379" i="1"/>
  <c r="AH380" i="1"/>
  <c r="BP380" i="1"/>
  <c r="BF381" i="1"/>
  <c r="BG381" i="1" s="1"/>
  <c r="AO384" i="1"/>
  <c r="AN384" i="1"/>
  <c r="CE384" i="1"/>
  <c r="CE385" i="1"/>
  <c r="BO402" i="1"/>
  <c r="AH349" i="1"/>
  <c r="E361" i="1"/>
  <c r="BT361" i="1"/>
  <c r="BP354" i="1"/>
  <c r="BW354" i="1"/>
  <c r="CA354" i="1"/>
  <c r="AA355" i="1"/>
  <c r="AC355" i="1" s="1"/>
  <c r="I356" i="1"/>
  <c r="CG356" i="1"/>
  <c r="AA357" i="1"/>
  <c r="CD357" i="1"/>
  <c r="S358" i="1"/>
  <c r="AI358" i="1"/>
  <c r="AA359" i="1"/>
  <c r="AC359" i="1" s="1"/>
  <c r="BW359" i="1"/>
  <c r="BX359" i="1" s="1"/>
  <c r="CB359" i="1"/>
  <c r="BF360" i="1"/>
  <c r="BW360" i="1"/>
  <c r="CG360" i="1"/>
  <c r="AA364" i="1"/>
  <c r="AB364" i="1" s="1"/>
  <c r="U365" i="1"/>
  <c r="P375" i="1"/>
  <c r="W375" i="1"/>
  <c r="AD375" i="1"/>
  <c r="AV375" i="1"/>
  <c r="AZ375" i="1"/>
  <c r="BD375" i="1"/>
  <c r="BK375" i="1"/>
  <c r="BO375" i="1"/>
  <c r="AA369" i="1"/>
  <c r="BF369" i="1"/>
  <c r="BP369" i="1"/>
  <c r="BR369" i="1" s="1"/>
  <c r="J370" i="1"/>
  <c r="AA370" i="1"/>
  <c r="BP370" i="1"/>
  <c r="CH370" i="1"/>
  <c r="I371" i="1"/>
  <c r="BP371" i="1"/>
  <c r="CE371" i="1"/>
  <c r="BW373" i="1"/>
  <c r="CH373" i="1"/>
  <c r="I374" i="1"/>
  <c r="BP374" i="1"/>
  <c r="CE374" i="1"/>
  <c r="I379" i="1"/>
  <c r="AH379" i="1"/>
  <c r="CE379" i="1"/>
  <c r="BW380" i="1"/>
  <c r="I381" i="1"/>
  <c r="AH382" i="1"/>
  <c r="BF383" i="1"/>
  <c r="CE383" i="1"/>
  <c r="I391" i="1"/>
  <c r="K391" i="1" s="1"/>
  <c r="BW391" i="1"/>
  <c r="BF385" i="1"/>
  <c r="X402" i="1"/>
  <c r="AE402" i="1"/>
  <c r="BL402" i="1"/>
  <c r="BW389" i="1"/>
  <c r="BF390" i="1"/>
  <c r="BP390" i="1"/>
  <c r="CG391" i="1"/>
  <c r="AH391" i="1"/>
  <c r="AA392" i="1"/>
  <c r="AH392" i="1"/>
  <c r="AJ392" i="1" s="1"/>
  <c r="AY402" i="1"/>
  <c r="CA393" i="1"/>
  <c r="S393" i="1"/>
  <c r="AA394" i="1"/>
  <c r="AB394" i="1" s="1"/>
  <c r="BR394" i="1"/>
  <c r="I395" i="1"/>
  <c r="BW395" i="1"/>
  <c r="CB395" i="1"/>
  <c r="CH395" i="1"/>
  <c r="AA397" i="1"/>
  <c r="BF397" i="1"/>
  <c r="CE397" i="1"/>
  <c r="S399" i="1"/>
  <c r="CH399" i="1"/>
  <c r="I400" i="1"/>
  <c r="AC400" i="1"/>
  <c r="BF400" i="1"/>
  <c r="BP400" i="1"/>
  <c r="AH401" i="1"/>
  <c r="CG401" i="1"/>
  <c r="E420" i="1"/>
  <c r="P420" i="1"/>
  <c r="AR420" i="1"/>
  <c r="AV420" i="1"/>
  <c r="AZ420" i="1"/>
  <c r="BD420" i="1"/>
  <c r="BV420" i="1"/>
  <c r="AA406" i="1"/>
  <c r="CB406" i="1"/>
  <c r="CE406" i="1"/>
  <c r="AH407" i="1"/>
  <c r="AJ407" i="1" s="1"/>
  <c r="CH408" i="1"/>
  <c r="BF409" i="1"/>
  <c r="CE409" i="1"/>
  <c r="BW410" i="1"/>
  <c r="CB410" i="1"/>
  <c r="CB414" i="1"/>
  <c r="I414" i="1"/>
  <c r="CB415" i="1"/>
  <c r="CH415" i="1"/>
  <c r="BF416" i="1"/>
  <c r="I417" i="1"/>
  <c r="CH417" i="1"/>
  <c r="AO419" i="1"/>
  <c r="BP392" i="1"/>
  <c r="BP393" i="1"/>
  <c r="BF395" i="1"/>
  <c r="BH395" i="1" s="1"/>
  <c r="CE396" i="1"/>
  <c r="BW396" i="1"/>
  <c r="BY396" i="1" s="1"/>
  <c r="BF398" i="1"/>
  <c r="BP399" i="1"/>
  <c r="CA399" i="1"/>
  <c r="I401" i="1"/>
  <c r="K401" i="1" s="1"/>
  <c r="BW401" i="1"/>
  <c r="AS420" i="1"/>
  <c r="AW420" i="1"/>
  <c r="BA420" i="1"/>
  <c r="BE420" i="1"/>
  <c r="BL420" i="1"/>
  <c r="BF406" i="1"/>
  <c r="BP406" i="1"/>
  <c r="BQ406" i="1" s="1"/>
  <c r="CA406" i="1"/>
  <c r="AH408" i="1"/>
  <c r="BP409" i="1"/>
  <c r="BF410" i="1"/>
  <c r="BH410" i="1" s="1"/>
  <c r="CA410" i="1"/>
  <c r="AA411" i="1"/>
  <c r="AB411" i="1" s="1"/>
  <c r="AN411" i="1"/>
  <c r="CD411" i="1"/>
  <c r="AA413" i="1"/>
  <c r="CD413" i="1"/>
  <c r="CA414" i="1"/>
  <c r="AN414" i="1"/>
  <c r="AA415" i="1"/>
  <c r="BF415" i="1"/>
  <c r="BP415" i="1"/>
  <c r="BR415" i="1" s="1"/>
  <c r="AA416" i="1"/>
  <c r="AJ395" i="1"/>
  <c r="CD396" i="1"/>
  <c r="CD399" i="1"/>
  <c r="CG409" i="1"/>
  <c r="S411" i="1"/>
  <c r="BQ411" i="1"/>
  <c r="CD417" i="1"/>
  <c r="AN418" i="1"/>
  <c r="BR419" i="1"/>
  <c r="CE382" i="1"/>
  <c r="CG383" i="1"/>
  <c r="AA383" i="1"/>
  <c r="AH383" i="1"/>
  <c r="BP384" i="1"/>
  <c r="AR402" i="1"/>
  <c r="AV402" i="1"/>
  <c r="AZ402" i="1"/>
  <c r="BD402" i="1"/>
  <c r="CH390" i="1"/>
  <c r="AA390" i="1"/>
  <c r="AC390" i="1" s="1"/>
  <c r="BX390" i="1"/>
  <c r="CB390" i="1"/>
  <c r="AA391" i="1"/>
  <c r="CB392" i="1"/>
  <c r="BF392" i="1"/>
  <c r="BH392" i="1" s="1"/>
  <c r="CB393" i="1"/>
  <c r="I393" i="1"/>
  <c r="CA394" i="1"/>
  <c r="CD395" i="1"/>
  <c r="BW397" i="1"/>
  <c r="AA398" i="1"/>
  <c r="I399" i="1"/>
  <c r="K399" i="1" s="1"/>
  <c r="AA399" i="1"/>
  <c r="CE399" i="1"/>
  <c r="BX400" i="1"/>
  <c r="CE401" i="1"/>
  <c r="AA401" i="1"/>
  <c r="BP401" i="1"/>
  <c r="BQ401" i="1" s="1"/>
  <c r="H420" i="1"/>
  <c r="O420" i="1"/>
  <c r="AG420" i="1"/>
  <c r="AQ420" i="1"/>
  <c r="AU420" i="1"/>
  <c r="AY420" i="1"/>
  <c r="BC420" i="1"/>
  <c r="BU420" i="1"/>
  <c r="I406" i="1"/>
  <c r="AA407" i="1"/>
  <c r="Z420" i="1"/>
  <c r="CA408" i="1"/>
  <c r="BP408" i="1"/>
  <c r="BR408" i="1" s="1"/>
  <c r="I409" i="1"/>
  <c r="K409" i="1" s="1"/>
  <c r="BW409" i="1"/>
  <c r="CH409" i="1"/>
  <c r="I410" i="1"/>
  <c r="J410" i="1" s="1"/>
  <c r="S410" i="1"/>
  <c r="CE410" i="1"/>
  <c r="I411" i="1"/>
  <c r="AA412" i="1"/>
  <c r="CB412" i="1"/>
  <c r="CH412" i="1"/>
  <c r="I413" i="1"/>
  <c r="BW413" i="1"/>
  <c r="CH413" i="1"/>
  <c r="CE414" i="1"/>
  <c r="AO415" i="1"/>
  <c r="I416" i="1"/>
  <c r="K416" i="1" s="1"/>
  <c r="CG416" i="1"/>
  <c r="BP417" i="1"/>
  <c r="CE417" i="1"/>
  <c r="BP418" i="1"/>
  <c r="CH419" i="1"/>
  <c r="CH13" i="1"/>
  <c r="CG13" i="1"/>
  <c r="T9" i="1"/>
  <c r="S9" i="1"/>
  <c r="BH9" i="1"/>
  <c r="BG9" i="1"/>
  <c r="BG10" i="1"/>
  <c r="BH10" i="1"/>
  <c r="K11" i="1"/>
  <c r="J11" i="1"/>
  <c r="T12" i="1"/>
  <c r="S12" i="1"/>
  <c r="BY12" i="1"/>
  <c r="BX12" i="1"/>
  <c r="AA18" i="1"/>
  <c r="AC16" i="1"/>
  <c r="AB16" i="1"/>
  <c r="AI16" i="1"/>
  <c r="AH18" i="1"/>
  <c r="AJ16" i="1"/>
  <c r="CG18" i="1"/>
  <c r="T17" i="1"/>
  <c r="S17" i="1"/>
  <c r="AB17" i="1"/>
  <c r="AC17" i="1"/>
  <c r="BH17" i="1"/>
  <c r="BG17" i="1"/>
  <c r="J21" i="1"/>
  <c r="I27" i="1"/>
  <c r="K21" i="1"/>
  <c r="CB27" i="1"/>
  <c r="AC22" i="1"/>
  <c r="AB22" i="1"/>
  <c r="AI22" i="1"/>
  <c r="AJ22" i="1"/>
  <c r="AC24" i="1"/>
  <c r="AB24" i="1"/>
  <c r="BH24" i="1"/>
  <c r="BG24" i="1"/>
  <c r="BQ24" i="1"/>
  <c r="BR24" i="1"/>
  <c r="J25" i="1"/>
  <c r="K25" i="1"/>
  <c r="BY25" i="1"/>
  <c r="BX25" i="1"/>
  <c r="S26" i="1"/>
  <c r="T26" i="1"/>
  <c r="AC26" i="1"/>
  <c r="AB26" i="1"/>
  <c r="AI26" i="1"/>
  <c r="AJ26" i="1"/>
  <c r="AC9" i="1"/>
  <c r="AB9" i="1"/>
  <c r="BR9" i="1"/>
  <c r="BQ9" i="1"/>
  <c r="S10" i="1"/>
  <c r="T10" i="1"/>
  <c r="AC10" i="1"/>
  <c r="AB10" i="1"/>
  <c r="AI10" i="1"/>
  <c r="AJ10" i="1"/>
  <c r="T11" i="1"/>
  <c r="S11" i="1"/>
  <c r="AJ11" i="1"/>
  <c r="AI11" i="1"/>
  <c r="AN11" i="1"/>
  <c r="AO11" i="1"/>
  <c r="AC12" i="1"/>
  <c r="AB12" i="1"/>
  <c r="BH12" i="1"/>
  <c r="BG12" i="1"/>
  <c r="BQ12" i="1"/>
  <c r="BR12" i="1"/>
  <c r="BR17" i="1"/>
  <c r="BQ17" i="1"/>
  <c r="R27" i="1"/>
  <c r="T21" i="1"/>
  <c r="S21" i="1"/>
  <c r="BF27" i="1"/>
  <c r="BH21" i="1"/>
  <c r="BG21" i="1"/>
  <c r="CE27" i="1"/>
  <c r="K22" i="1"/>
  <c r="J22" i="1"/>
  <c r="S22" i="1"/>
  <c r="T22" i="1"/>
  <c r="BR23" i="1"/>
  <c r="BQ23" i="1"/>
  <c r="BX23" i="1"/>
  <c r="BY23" i="1"/>
  <c r="T25" i="1"/>
  <c r="S25" i="1"/>
  <c r="AC25" i="1"/>
  <c r="AB25" i="1"/>
  <c r="BH25" i="1"/>
  <c r="BG25" i="1"/>
  <c r="BR25" i="1"/>
  <c r="BQ25" i="1"/>
  <c r="K26" i="1"/>
  <c r="J26" i="1"/>
  <c r="AC31" i="1"/>
  <c r="AB31" i="1"/>
  <c r="AJ31" i="1"/>
  <c r="AI31" i="1"/>
  <c r="BR32" i="1"/>
  <c r="BQ32" i="1"/>
  <c r="BY8" i="1"/>
  <c r="BX8" i="1"/>
  <c r="BW13" i="1"/>
  <c r="CA13" i="1"/>
  <c r="AJ9" i="1"/>
  <c r="AI9" i="1"/>
  <c r="BR10" i="1"/>
  <c r="BQ10" i="1"/>
  <c r="BR11" i="1"/>
  <c r="BQ11" i="1"/>
  <c r="BX11" i="1"/>
  <c r="BY11" i="1"/>
  <c r="BW18" i="1"/>
  <c r="BY16" i="1"/>
  <c r="BX16" i="1"/>
  <c r="CA18" i="1"/>
  <c r="AJ17" i="1"/>
  <c r="AI17" i="1"/>
  <c r="CH27" i="1"/>
  <c r="BY22" i="1"/>
  <c r="BX22" i="1"/>
  <c r="T23" i="1"/>
  <c r="S23" i="1"/>
  <c r="AB23" i="1"/>
  <c r="AC23" i="1"/>
  <c r="AJ23" i="1"/>
  <c r="AI23" i="1"/>
  <c r="BH23" i="1"/>
  <c r="BG23" i="1"/>
  <c r="T24" i="1"/>
  <c r="S24" i="1"/>
  <c r="AJ24" i="1"/>
  <c r="AI24" i="1"/>
  <c r="AO24" i="1"/>
  <c r="AN24" i="1"/>
  <c r="BY26" i="1"/>
  <c r="BX26" i="1"/>
  <c r="AO31" i="1"/>
  <c r="AN31" i="1"/>
  <c r="CD13" i="1"/>
  <c r="CE13" i="1"/>
  <c r="J9" i="1"/>
  <c r="K9" i="1"/>
  <c r="AO9" i="1"/>
  <c r="AN9" i="1"/>
  <c r="BY9" i="1"/>
  <c r="BX9" i="1"/>
  <c r="K10" i="1"/>
  <c r="J10" i="1"/>
  <c r="BY10" i="1"/>
  <c r="BX10" i="1"/>
  <c r="AB11" i="1"/>
  <c r="AC11" i="1"/>
  <c r="BH11" i="1"/>
  <c r="BG11" i="1"/>
  <c r="AJ12" i="1"/>
  <c r="AI12" i="1"/>
  <c r="BG16" i="1"/>
  <c r="BF18" i="1"/>
  <c r="BH16" i="1"/>
  <c r="K17" i="1"/>
  <c r="J17" i="1"/>
  <c r="BX17" i="1"/>
  <c r="BY17" i="1"/>
  <c r="AH27" i="1"/>
  <c r="AJ21" i="1"/>
  <c r="AI21" i="1"/>
  <c r="BG22" i="1"/>
  <c r="BH22" i="1"/>
  <c r="BR22" i="1"/>
  <c r="BQ22" i="1"/>
  <c r="K23" i="1"/>
  <c r="J23" i="1"/>
  <c r="BY24" i="1"/>
  <c r="BX24" i="1"/>
  <c r="AJ25" i="1"/>
  <c r="AI25" i="1"/>
  <c r="AO25" i="1"/>
  <c r="AN25" i="1"/>
  <c r="BG26" i="1"/>
  <c r="BH26" i="1"/>
  <c r="BR26" i="1"/>
  <c r="BQ26" i="1"/>
  <c r="J8" i="1"/>
  <c r="AH8" i="1"/>
  <c r="BF8" i="1"/>
  <c r="CD8" i="1"/>
  <c r="CH8" i="1"/>
  <c r="CA9" i="1"/>
  <c r="AN10" i="1"/>
  <c r="CG11" i="1"/>
  <c r="J12" i="1"/>
  <c r="CD12" i="1"/>
  <c r="BS13" i="1"/>
  <c r="AN16" i="1"/>
  <c r="BP16" i="1"/>
  <c r="CB16" i="1"/>
  <c r="CG17" i="1"/>
  <c r="AD18" i="1"/>
  <c r="AP18" i="1"/>
  <c r="AA21" i="1"/>
  <c r="AM21" i="1"/>
  <c r="BW21" i="1"/>
  <c r="CA21" i="1"/>
  <c r="CE21" i="1"/>
  <c r="AN22" i="1"/>
  <c r="CG23" i="1"/>
  <c r="J24" i="1"/>
  <c r="CD24" i="1"/>
  <c r="CA25" i="1"/>
  <c r="AN26" i="1"/>
  <c r="CB26" i="1"/>
  <c r="E27" i="1"/>
  <c r="CD27" i="1" s="1"/>
  <c r="I30" i="1"/>
  <c r="F37" i="1"/>
  <c r="AA30" i="1"/>
  <c r="CA30" i="1"/>
  <c r="CE30" i="1"/>
  <c r="CA31" i="1"/>
  <c r="BW32" i="1"/>
  <c r="CH32" i="1"/>
  <c r="CG32" i="1"/>
  <c r="AH33" i="1"/>
  <c r="AN33" i="1"/>
  <c r="CA33" i="1"/>
  <c r="AC35" i="1"/>
  <c r="AB35" i="1"/>
  <c r="AJ35" i="1"/>
  <c r="AI35" i="1"/>
  <c r="BR35" i="1"/>
  <c r="BQ35" i="1"/>
  <c r="S36" i="1"/>
  <c r="T36" i="1"/>
  <c r="AC36" i="1"/>
  <c r="AB36" i="1"/>
  <c r="AI36" i="1"/>
  <c r="AJ36" i="1"/>
  <c r="BG36" i="1"/>
  <c r="BH36" i="1"/>
  <c r="I45" i="1"/>
  <c r="K40" i="1"/>
  <c r="J40" i="1"/>
  <c r="CB45" i="1"/>
  <c r="T41" i="1"/>
  <c r="S41" i="1"/>
  <c r="BY41" i="1"/>
  <c r="BX41" i="1"/>
  <c r="BY43" i="1"/>
  <c r="BX43" i="1"/>
  <c r="BH44" i="1"/>
  <c r="BG44" i="1"/>
  <c r="BP57" i="1"/>
  <c r="BR48" i="1"/>
  <c r="BQ48" i="1"/>
  <c r="CD57" i="1"/>
  <c r="K49" i="1"/>
  <c r="J49" i="1"/>
  <c r="AO49" i="1"/>
  <c r="AN49" i="1"/>
  <c r="BY49" i="1"/>
  <c r="BX49" i="1"/>
  <c r="BY50" i="1"/>
  <c r="BX50" i="1"/>
  <c r="K51" i="1"/>
  <c r="J51" i="1"/>
  <c r="BH51" i="1"/>
  <c r="BG51" i="1"/>
  <c r="BR51" i="1"/>
  <c r="BQ51" i="1"/>
  <c r="AJ52" i="1"/>
  <c r="AI52" i="1"/>
  <c r="AO52" i="1"/>
  <c r="AN52" i="1"/>
  <c r="J53" i="1"/>
  <c r="K53" i="1"/>
  <c r="BX55" i="1"/>
  <c r="BY55" i="1"/>
  <c r="AJ56" i="1"/>
  <c r="AI56" i="1"/>
  <c r="AO56" i="1"/>
  <c r="AN56" i="1"/>
  <c r="AO61" i="1"/>
  <c r="AN61" i="1"/>
  <c r="AM62" i="1"/>
  <c r="BY61" i="1"/>
  <c r="BX61" i="1"/>
  <c r="AI65" i="1"/>
  <c r="AH71" i="1"/>
  <c r="AJ65" i="1"/>
  <c r="AB66" i="1"/>
  <c r="AC66" i="1"/>
  <c r="BH66" i="1"/>
  <c r="BG66" i="1"/>
  <c r="BR66" i="1"/>
  <c r="BQ66" i="1"/>
  <c r="K67" i="1"/>
  <c r="J67" i="1"/>
  <c r="AO67" i="1"/>
  <c r="AN67" i="1"/>
  <c r="BY67" i="1"/>
  <c r="BX67" i="1"/>
  <c r="BY68" i="1"/>
  <c r="BX68" i="1"/>
  <c r="AC69" i="1"/>
  <c r="AB69" i="1"/>
  <c r="BG69" i="1"/>
  <c r="BH69" i="1"/>
  <c r="AJ70" i="1"/>
  <c r="AI70" i="1"/>
  <c r="AN70" i="1"/>
  <c r="AO70" i="1"/>
  <c r="AC75" i="1"/>
  <c r="AB75" i="1"/>
  <c r="AH80" i="1"/>
  <c r="AJ75" i="1"/>
  <c r="AI75" i="1"/>
  <c r="BR75" i="1"/>
  <c r="BQ75" i="1"/>
  <c r="S76" i="1"/>
  <c r="T76" i="1"/>
  <c r="AC76" i="1"/>
  <c r="AB76" i="1"/>
  <c r="AN76" i="1"/>
  <c r="AO76" i="1"/>
  <c r="T77" i="1"/>
  <c r="S77" i="1"/>
  <c r="AC77" i="1"/>
  <c r="AB77" i="1"/>
  <c r="BH77" i="1"/>
  <c r="BG77" i="1"/>
  <c r="BQ77" i="1"/>
  <c r="BR77" i="1"/>
  <c r="T79" i="1"/>
  <c r="S79" i="1"/>
  <c r="AO79" i="1"/>
  <c r="AN79" i="1"/>
  <c r="BR84" i="1"/>
  <c r="BQ84" i="1"/>
  <c r="BY84" i="1"/>
  <c r="BX84" i="1"/>
  <c r="AC85" i="1"/>
  <c r="AB85" i="1"/>
  <c r="BY85" i="1"/>
  <c r="BX85" i="1"/>
  <c r="S86" i="1"/>
  <c r="T86" i="1"/>
  <c r="AC86" i="1"/>
  <c r="AB86" i="1"/>
  <c r="AI86" i="1"/>
  <c r="AJ86" i="1"/>
  <c r="BG86" i="1"/>
  <c r="BH86" i="1"/>
  <c r="R95" i="1"/>
  <c r="T91" i="1"/>
  <c r="S91" i="1"/>
  <c r="CH95" i="1"/>
  <c r="K92" i="1"/>
  <c r="J92" i="1"/>
  <c r="AC93" i="1"/>
  <c r="AB93" i="1"/>
  <c r="AN93" i="1"/>
  <c r="AO93" i="1"/>
  <c r="BY94" i="1"/>
  <c r="BX94" i="1"/>
  <c r="BF99" i="1"/>
  <c r="BH98" i="1"/>
  <c r="BG98" i="1"/>
  <c r="BP99" i="1"/>
  <c r="BR98" i="1"/>
  <c r="BQ98" i="1"/>
  <c r="T104" i="1"/>
  <c r="S104" i="1"/>
  <c r="AC104" i="1"/>
  <c r="AB104" i="1"/>
  <c r="BH104" i="1"/>
  <c r="BG104" i="1"/>
  <c r="BQ104" i="1"/>
  <c r="BR104" i="1"/>
  <c r="J105" i="1"/>
  <c r="K105" i="1"/>
  <c r="K106" i="1"/>
  <c r="J106" i="1"/>
  <c r="T107" i="1"/>
  <c r="S107" i="1"/>
  <c r="AJ107" i="1"/>
  <c r="AI107" i="1"/>
  <c r="AN107" i="1"/>
  <c r="AO107" i="1"/>
  <c r="J109" i="1"/>
  <c r="K109" i="1"/>
  <c r="T111" i="1"/>
  <c r="S111" i="1"/>
  <c r="AC111" i="1"/>
  <c r="AB111" i="1"/>
  <c r="BH111" i="1"/>
  <c r="BG111" i="1"/>
  <c r="BQ111" i="1"/>
  <c r="BR111" i="1"/>
  <c r="AJ116" i="1"/>
  <c r="AI116" i="1"/>
  <c r="AC117" i="1"/>
  <c r="AB117" i="1"/>
  <c r="BH118" i="1"/>
  <c r="BG118" i="1"/>
  <c r="AC119" i="1"/>
  <c r="AB119" i="1"/>
  <c r="AB121" i="1"/>
  <c r="AC121" i="1"/>
  <c r="BH121" i="1"/>
  <c r="BG121" i="1"/>
  <c r="AC124" i="1"/>
  <c r="AB124" i="1"/>
  <c r="T126" i="1"/>
  <c r="S126" i="1"/>
  <c r="BH126" i="1"/>
  <c r="BG126" i="1"/>
  <c r="AC127" i="1"/>
  <c r="AB127" i="1"/>
  <c r="AJ132" i="1"/>
  <c r="AI132" i="1"/>
  <c r="CG8" i="1"/>
  <c r="K8" i="1"/>
  <c r="AA8" i="1"/>
  <c r="CA8" i="1"/>
  <c r="CE8" i="1"/>
  <c r="CG10" i="1"/>
  <c r="CD11" i="1"/>
  <c r="CA12" i="1"/>
  <c r="I16" i="1"/>
  <c r="AO16" i="1"/>
  <c r="CG16" i="1"/>
  <c r="W18" i="1"/>
  <c r="BS18" i="1"/>
  <c r="BP21" i="1"/>
  <c r="CB21" i="1"/>
  <c r="CG22" i="1"/>
  <c r="CD23" i="1"/>
  <c r="CA24" i="1"/>
  <c r="CG26" i="1"/>
  <c r="F27" i="1"/>
  <c r="N27" i="1"/>
  <c r="AD27" i="1"/>
  <c r="AP27" i="1"/>
  <c r="BF30" i="1"/>
  <c r="BW30" i="1"/>
  <c r="CB30" i="1"/>
  <c r="CF37" i="1"/>
  <c r="CG30" i="1"/>
  <c r="AC32" i="1"/>
  <c r="AB32" i="1"/>
  <c r="AO32" i="1"/>
  <c r="AB33" i="1"/>
  <c r="CE33" i="1"/>
  <c r="CD33" i="1"/>
  <c r="AJ34" i="1"/>
  <c r="AI34" i="1"/>
  <c r="AO34" i="1"/>
  <c r="AN34" i="1"/>
  <c r="J35" i="1"/>
  <c r="K35" i="1"/>
  <c r="BQ40" i="1"/>
  <c r="BP45" i="1"/>
  <c r="BR40" i="1"/>
  <c r="CE45" i="1"/>
  <c r="BH41" i="1"/>
  <c r="BG41" i="1"/>
  <c r="K42" i="1"/>
  <c r="J42" i="1"/>
  <c r="AC43" i="1"/>
  <c r="AB43" i="1"/>
  <c r="BH43" i="1"/>
  <c r="BG43" i="1"/>
  <c r="BQ43" i="1"/>
  <c r="BR43" i="1"/>
  <c r="AC44" i="1"/>
  <c r="AB44" i="1"/>
  <c r="AJ44" i="1"/>
  <c r="AI44" i="1"/>
  <c r="BR44" i="1"/>
  <c r="BQ44" i="1"/>
  <c r="CG57" i="1"/>
  <c r="T49" i="1"/>
  <c r="S49" i="1"/>
  <c r="AC49" i="1"/>
  <c r="AB49" i="1"/>
  <c r="BH49" i="1"/>
  <c r="BG49" i="1"/>
  <c r="BQ49" i="1"/>
  <c r="BR49" i="1"/>
  <c r="BH50" i="1"/>
  <c r="BG50" i="1"/>
  <c r="K52" i="1"/>
  <c r="J52" i="1"/>
  <c r="BY52" i="1"/>
  <c r="BX52" i="1"/>
  <c r="T53" i="1"/>
  <c r="S53" i="1"/>
  <c r="BY53" i="1"/>
  <c r="BX53" i="1"/>
  <c r="K54" i="1"/>
  <c r="J54" i="1"/>
  <c r="AB55" i="1"/>
  <c r="AC55" i="1"/>
  <c r="BH55" i="1"/>
  <c r="BG55" i="1"/>
  <c r="BR55" i="1"/>
  <c r="BQ55" i="1"/>
  <c r="K56" i="1"/>
  <c r="J56" i="1"/>
  <c r="BY56" i="1"/>
  <c r="BX56" i="1"/>
  <c r="K60" i="1"/>
  <c r="I62" i="1"/>
  <c r="J60" i="1"/>
  <c r="AB61" i="1"/>
  <c r="AC61" i="1"/>
  <c r="BH61" i="1"/>
  <c r="BG61" i="1"/>
  <c r="BQ61" i="1"/>
  <c r="BR61" i="1"/>
  <c r="BW71" i="1"/>
  <c r="BY65" i="1"/>
  <c r="BX65" i="1"/>
  <c r="CB71" i="1"/>
  <c r="CA71" i="1"/>
  <c r="T67" i="1"/>
  <c r="S67" i="1"/>
  <c r="BH67" i="1"/>
  <c r="BG67" i="1"/>
  <c r="BQ67" i="1"/>
  <c r="BR67" i="1"/>
  <c r="BH68" i="1"/>
  <c r="BG68" i="1"/>
  <c r="K69" i="1"/>
  <c r="J69" i="1"/>
  <c r="T70" i="1"/>
  <c r="S70" i="1"/>
  <c r="BX70" i="1"/>
  <c r="BY70" i="1"/>
  <c r="CH80" i="1"/>
  <c r="J75" i="1"/>
  <c r="K75" i="1"/>
  <c r="BX76" i="1"/>
  <c r="BY76" i="1"/>
  <c r="BY79" i="1"/>
  <c r="BX79" i="1"/>
  <c r="BH83" i="1"/>
  <c r="BF88" i="1"/>
  <c r="BG83" i="1"/>
  <c r="S84" i="1"/>
  <c r="T84" i="1"/>
  <c r="AC84" i="1"/>
  <c r="AB84" i="1"/>
  <c r="AI84" i="1"/>
  <c r="AH88" i="1"/>
  <c r="AJ84" i="1"/>
  <c r="BG84" i="1"/>
  <c r="BH84" i="1"/>
  <c r="BH85" i="1"/>
  <c r="BG85" i="1"/>
  <c r="BR85" i="1"/>
  <c r="BQ85" i="1"/>
  <c r="K86" i="1"/>
  <c r="J86" i="1"/>
  <c r="T87" i="1"/>
  <c r="S87" i="1"/>
  <c r="AJ87" i="1"/>
  <c r="AI87" i="1"/>
  <c r="AN87" i="1"/>
  <c r="AO87" i="1"/>
  <c r="BF95" i="1"/>
  <c r="BH91" i="1"/>
  <c r="BG91" i="1"/>
  <c r="BX93" i="1"/>
  <c r="BY93" i="1"/>
  <c r="BH94" i="1"/>
  <c r="BG94" i="1"/>
  <c r="BR94" i="1"/>
  <c r="BQ94" i="1"/>
  <c r="R112" i="1"/>
  <c r="S102" i="1"/>
  <c r="T102" i="1"/>
  <c r="AC102" i="1"/>
  <c r="AA112" i="1"/>
  <c r="AB102" i="1"/>
  <c r="T103" i="1"/>
  <c r="S103" i="1"/>
  <c r="AJ103" i="1"/>
  <c r="AI103" i="1"/>
  <c r="AN103" i="1"/>
  <c r="AO103" i="1"/>
  <c r="T105" i="1"/>
  <c r="S105" i="1"/>
  <c r="BY105" i="1"/>
  <c r="BX105" i="1"/>
  <c r="BX107" i="1"/>
  <c r="BY107" i="1"/>
  <c r="AJ108" i="1"/>
  <c r="AI108" i="1"/>
  <c r="AO108" i="1"/>
  <c r="AN108" i="1"/>
  <c r="T109" i="1"/>
  <c r="S109" i="1"/>
  <c r="BY109" i="1"/>
  <c r="BX109" i="1"/>
  <c r="K110" i="1"/>
  <c r="J110" i="1"/>
  <c r="AJ110" i="1"/>
  <c r="AI110" i="1"/>
  <c r="AN110" i="1"/>
  <c r="AO110" i="1"/>
  <c r="BR120" i="1"/>
  <c r="BQ120" i="1"/>
  <c r="K121" i="1"/>
  <c r="J121" i="1"/>
  <c r="AJ121" i="1"/>
  <c r="AI121" i="1"/>
  <c r="BR122" i="1"/>
  <c r="BQ122" i="1"/>
  <c r="BP8" i="1"/>
  <c r="CB8" i="1"/>
  <c r="CD16" i="1"/>
  <c r="CH16" i="1"/>
  <c r="D18" i="1"/>
  <c r="CH18" i="1" s="1"/>
  <c r="CG21" i="1"/>
  <c r="CD22" i="1"/>
  <c r="CE23" i="1"/>
  <c r="AH30" i="1"/>
  <c r="CE37" i="1"/>
  <c r="CD37" i="1"/>
  <c r="CH30" i="1"/>
  <c r="I31" i="1"/>
  <c r="CG31" i="1"/>
  <c r="K32" i="1"/>
  <c r="J32" i="1"/>
  <c r="T32" i="1"/>
  <c r="AJ32" i="1"/>
  <c r="CB32" i="1"/>
  <c r="K33" i="1"/>
  <c r="J33" i="1"/>
  <c r="BQ33" i="1"/>
  <c r="K34" i="1"/>
  <c r="J34" i="1"/>
  <c r="BY34" i="1"/>
  <c r="BX34" i="1"/>
  <c r="T35" i="1"/>
  <c r="S35" i="1"/>
  <c r="BY35" i="1"/>
  <c r="BX35" i="1"/>
  <c r="K36" i="1"/>
  <c r="J36" i="1"/>
  <c r="AC41" i="1"/>
  <c r="AB41" i="1"/>
  <c r="AJ41" i="1"/>
  <c r="AI41" i="1"/>
  <c r="BR41" i="1"/>
  <c r="BQ41" i="1"/>
  <c r="BR42" i="1"/>
  <c r="BQ42" i="1"/>
  <c r="BY42" i="1"/>
  <c r="BX42" i="1"/>
  <c r="J44" i="1"/>
  <c r="K44" i="1"/>
  <c r="T50" i="1"/>
  <c r="S50" i="1"/>
  <c r="AC50" i="1"/>
  <c r="AB50" i="1"/>
  <c r="AJ50" i="1"/>
  <c r="AI50" i="1"/>
  <c r="BR50" i="1"/>
  <c r="BQ50" i="1"/>
  <c r="S51" i="1"/>
  <c r="T51" i="1"/>
  <c r="AC51" i="1"/>
  <c r="AB51" i="1"/>
  <c r="AN51" i="1"/>
  <c r="AO51" i="1"/>
  <c r="T52" i="1"/>
  <c r="S52" i="1"/>
  <c r="AC52" i="1"/>
  <c r="AB52" i="1"/>
  <c r="BH52" i="1"/>
  <c r="BG52" i="1"/>
  <c r="BQ52" i="1"/>
  <c r="BR52" i="1"/>
  <c r="BH53" i="1"/>
  <c r="BG53" i="1"/>
  <c r="BR54" i="1"/>
  <c r="BQ54" i="1"/>
  <c r="BY54" i="1"/>
  <c r="BX54" i="1"/>
  <c r="T56" i="1"/>
  <c r="S56" i="1"/>
  <c r="AC56" i="1"/>
  <c r="AB56" i="1"/>
  <c r="BH56" i="1"/>
  <c r="BG56" i="1"/>
  <c r="BQ56" i="1"/>
  <c r="BR56" i="1"/>
  <c r="BY60" i="1"/>
  <c r="BW62" i="1"/>
  <c r="BX60" i="1"/>
  <c r="BG65" i="1"/>
  <c r="BF71" i="1"/>
  <c r="BH65" i="1"/>
  <c r="CE71" i="1"/>
  <c r="CD71" i="1"/>
  <c r="AJ66" i="1"/>
  <c r="AI66" i="1"/>
  <c r="AN66" i="1"/>
  <c r="AO66" i="1"/>
  <c r="AC67" i="1"/>
  <c r="AB67" i="1"/>
  <c r="T68" i="1"/>
  <c r="S68" i="1"/>
  <c r="AC68" i="1"/>
  <c r="AB68" i="1"/>
  <c r="AJ68" i="1"/>
  <c r="AI68" i="1"/>
  <c r="S69" i="1"/>
  <c r="T69" i="1"/>
  <c r="AI69" i="1"/>
  <c r="AJ69" i="1"/>
  <c r="AO69" i="1"/>
  <c r="AN69" i="1"/>
  <c r="AB70" i="1"/>
  <c r="AC70" i="1"/>
  <c r="BH70" i="1"/>
  <c r="BG70" i="1"/>
  <c r="BR70" i="1"/>
  <c r="BQ70" i="1"/>
  <c r="BY74" i="1"/>
  <c r="BX74" i="1"/>
  <c r="BW80" i="1"/>
  <c r="CB80" i="1"/>
  <c r="T75" i="1"/>
  <c r="S75" i="1"/>
  <c r="BY75" i="1"/>
  <c r="BX75" i="1"/>
  <c r="K76" i="1"/>
  <c r="J76" i="1"/>
  <c r="BH76" i="1"/>
  <c r="BG76" i="1"/>
  <c r="BR76" i="1"/>
  <c r="BQ76" i="1"/>
  <c r="AJ77" i="1"/>
  <c r="AI77" i="1"/>
  <c r="AO77" i="1"/>
  <c r="AN77" i="1"/>
  <c r="J78" i="1"/>
  <c r="K78" i="1"/>
  <c r="BR78" i="1"/>
  <c r="BQ78" i="1"/>
  <c r="BY78" i="1"/>
  <c r="BX78" i="1"/>
  <c r="AB79" i="1"/>
  <c r="AC79" i="1"/>
  <c r="BH79" i="1"/>
  <c r="BG79" i="1"/>
  <c r="BQ79" i="1"/>
  <c r="BR79" i="1"/>
  <c r="AA88" i="1"/>
  <c r="AC83" i="1"/>
  <c r="AB83" i="1"/>
  <c r="CD88" i="1"/>
  <c r="K84" i="1"/>
  <c r="J84" i="1"/>
  <c r="BX87" i="1"/>
  <c r="BY87" i="1"/>
  <c r="AH95" i="1"/>
  <c r="AJ91" i="1"/>
  <c r="AI91" i="1"/>
  <c r="CE95" i="1"/>
  <c r="BR92" i="1"/>
  <c r="BQ92" i="1"/>
  <c r="BY92" i="1"/>
  <c r="BX92" i="1"/>
  <c r="BH93" i="1"/>
  <c r="BG93" i="1"/>
  <c r="BR93" i="1"/>
  <c r="BQ93" i="1"/>
  <c r="K94" i="1"/>
  <c r="J94" i="1"/>
  <c r="AC94" i="1"/>
  <c r="AB94" i="1"/>
  <c r="AJ94" i="1"/>
  <c r="AI94" i="1"/>
  <c r="AH99" i="1"/>
  <c r="AJ98" i="1"/>
  <c r="AI98" i="1"/>
  <c r="BX103" i="1"/>
  <c r="BY103" i="1"/>
  <c r="AJ104" i="1"/>
  <c r="AI104" i="1"/>
  <c r="AO104" i="1"/>
  <c r="AN104" i="1"/>
  <c r="BH105" i="1"/>
  <c r="BG105" i="1"/>
  <c r="BR105" i="1"/>
  <c r="BQ105" i="1"/>
  <c r="BR106" i="1"/>
  <c r="BQ106" i="1"/>
  <c r="BY106" i="1"/>
  <c r="BX106" i="1"/>
  <c r="AB107" i="1"/>
  <c r="AC107" i="1"/>
  <c r="BH107" i="1"/>
  <c r="BG107" i="1"/>
  <c r="BR107" i="1"/>
  <c r="BQ107" i="1"/>
  <c r="K108" i="1"/>
  <c r="J108" i="1"/>
  <c r="BY108" i="1"/>
  <c r="BX108" i="1"/>
  <c r="BH109" i="1"/>
  <c r="BG109" i="1"/>
  <c r="BR109" i="1"/>
  <c r="BQ109" i="1"/>
  <c r="BX110" i="1"/>
  <c r="BY110" i="1"/>
  <c r="AJ111" i="1"/>
  <c r="AI111" i="1"/>
  <c r="AO111" i="1"/>
  <c r="AN111" i="1"/>
  <c r="T116" i="1"/>
  <c r="S116" i="1"/>
  <c r="BX116" i="1"/>
  <c r="BY116" i="1"/>
  <c r="BQ117" i="1"/>
  <c r="BR117" i="1"/>
  <c r="BY117" i="1"/>
  <c r="BX117" i="1"/>
  <c r="BH123" i="1"/>
  <c r="BG123" i="1"/>
  <c r="AJ126" i="1"/>
  <c r="AI126" i="1"/>
  <c r="BY127" i="1"/>
  <c r="BX127" i="1"/>
  <c r="T132" i="1"/>
  <c r="S132" i="1"/>
  <c r="BH132" i="1"/>
  <c r="BG132" i="1"/>
  <c r="CA16" i="1"/>
  <c r="CH21" i="1"/>
  <c r="AM37" i="1"/>
  <c r="AO30" i="1"/>
  <c r="BP30" i="1"/>
  <c r="CB37" i="1"/>
  <c r="CA37" i="1"/>
  <c r="CH31" i="1"/>
  <c r="CB31" i="1"/>
  <c r="BH31" i="1"/>
  <c r="BG31" i="1"/>
  <c r="BX31" i="1"/>
  <c r="BY31" i="1"/>
  <c r="BF32" i="1"/>
  <c r="T33" i="1"/>
  <c r="S33" i="1"/>
  <c r="BH33" i="1"/>
  <c r="BG33" i="1"/>
  <c r="BW33" i="1"/>
  <c r="T34" i="1"/>
  <c r="S34" i="1"/>
  <c r="AC34" i="1"/>
  <c r="AB34" i="1"/>
  <c r="BH34" i="1"/>
  <c r="BG34" i="1"/>
  <c r="BQ34" i="1"/>
  <c r="BR34" i="1"/>
  <c r="BH35" i="1"/>
  <c r="BG35" i="1"/>
  <c r="BR36" i="1"/>
  <c r="BQ36" i="1"/>
  <c r="BY36" i="1"/>
  <c r="BX36" i="1"/>
  <c r="CH45" i="1"/>
  <c r="J41" i="1"/>
  <c r="K41" i="1"/>
  <c r="S42" i="1"/>
  <c r="T42" i="1"/>
  <c r="AC42" i="1"/>
  <c r="AB42" i="1"/>
  <c r="AI42" i="1"/>
  <c r="AJ42" i="1"/>
  <c r="BG42" i="1"/>
  <c r="BH42" i="1"/>
  <c r="AJ43" i="1"/>
  <c r="AI43" i="1"/>
  <c r="AO43" i="1"/>
  <c r="AN43" i="1"/>
  <c r="T44" i="1"/>
  <c r="S44" i="1"/>
  <c r="BY44" i="1"/>
  <c r="BX44" i="1"/>
  <c r="BX48" i="1"/>
  <c r="BW57" i="1"/>
  <c r="BY48" i="1"/>
  <c r="AJ49" i="1"/>
  <c r="AI49" i="1"/>
  <c r="J50" i="1"/>
  <c r="K50" i="1"/>
  <c r="BX51" i="1"/>
  <c r="BY51" i="1"/>
  <c r="AC53" i="1"/>
  <c r="AB53" i="1"/>
  <c r="AJ53" i="1"/>
  <c r="AI53" i="1"/>
  <c r="BR53" i="1"/>
  <c r="BQ53" i="1"/>
  <c r="S54" i="1"/>
  <c r="T54" i="1"/>
  <c r="AC54" i="1"/>
  <c r="AB54" i="1"/>
  <c r="AI54" i="1"/>
  <c r="AJ54" i="1"/>
  <c r="BG54" i="1"/>
  <c r="BH54" i="1"/>
  <c r="T55" i="1"/>
  <c r="S55" i="1"/>
  <c r="AJ55" i="1"/>
  <c r="AI55" i="1"/>
  <c r="AN55" i="1"/>
  <c r="AO55" i="1"/>
  <c r="R62" i="1"/>
  <c r="S60" i="1"/>
  <c r="T60" i="1"/>
  <c r="AC60" i="1"/>
  <c r="AA62" i="1"/>
  <c r="AB60" i="1"/>
  <c r="T61" i="1"/>
  <c r="S61" i="1"/>
  <c r="CG71" i="1"/>
  <c r="CH71" i="1"/>
  <c r="T66" i="1"/>
  <c r="S66" i="1"/>
  <c r="BX66" i="1"/>
  <c r="BY66" i="1"/>
  <c r="AJ67" i="1"/>
  <c r="AI67" i="1"/>
  <c r="J68" i="1"/>
  <c r="K68" i="1"/>
  <c r="BR68" i="1"/>
  <c r="BQ68" i="1"/>
  <c r="BR69" i="1"/>
  <c r="BQ69" i="1"/>
  <c r="BY69" i="1"/>
  <c r="BX69" i="1"/>
  <c r="CE80" i="1"/>
  <c r="BH75" i="1"/>
  <c r="BG75" i="1"/>
  <c r="K77" i="1"/>
  <c r="J77" i="1"/>
  <c r="BY77" i="1"/>
  <c r="BX77" i="1"/>
  <c r="AC78" i="1"/>
  <c r="AB78" i="1"/>
  <c r="AI78" i="1"/>
  <c r="AJ78" i="1"/>
  <c r="BG78" i="1"/>
  <c r="BH78" i="1"/>
  <c r="I88" i="1"/>
  <c r="K83" i="1"/>
  <c r="J83" i="1"/>
  <c r="CG88" i="1"/>
  <c r="BR86" i="1"/>
  <c r="BQ86" i="1"/>
  <c r="BY86" i="1"/>
  <c r="BX86" i="1"/>
  <c r="AB87" i="1"/>
  <c r="AC87" i="1"/>
  <c r="BH87" i="1"/>
  <c r="BG87" i="1"/>
  <c r="BR87" i="1"/>
  <c r="BQ87" i="1"/>
  <c r="S92" i="1"/>
  <c r="T92" i="1"/>
  <c r="AC92" i="1"/>
  <c r="AB92" i="1"/>
  <c r="AI92" i="1"/>
  <c r="AJ92" i="1"/>
  <c r="BG92" i="1"/>
  <c r="BH92" i="1"/>
  <c r="AB103" i="1"/>
  <c r="AC103" i="1"/>
  <c r="BH103" i="1"/>
  <c r="BG103" i="1"/>
  <c r="BR103" i="1"/>
  <c r="BQ103" i="1"/>
  <c r="K104" i="1"/>
  <c r="J104" i="1"/>
  <c r="BY104" i="1"/>
  <c r="BX104" i="1"/>
  <c r="AC105" i="1"/>
  <c r="AB105" i="1"/>
  <c r="AJ105" i="1"/>
  <c r="AI105" i="1"/>
  <c r="S106" i="1"/>
  <c r="T106" i="1"/>
  <c r="AC106" i="1"/>
  <c r="AB106" i="1"/>
  <c r="AI106" i="1"/>
  <c r="AJ106" i="1"/>
  <c r="BG106" i="1"/>
  <c r="BH106" i="1"/>
  <c r="T108" i="1"/>
  <c r="S108" i="1"/>
  <c r="AC108" i="1"/>
  <c r="AB108" i="1"/>
  <c r="BH108" i="1"/>
  <c r="BG108" i="1"/>
  <c r="BQ108" i="1"/>
  <c r="BR108" i="1"/>
  <c r="AC109" i="1"/>
  <c r="AB109" i="1"/>
  <c r="AJ109" i="1"/>
  <c r="AI109" i="1"/>
  <c r="AB110" i="1"/>
  <c r="AC110" i="1"/>
  <c r="BH110" i="1"/>
  <c r="BG110" i="1"/>
  <c r="BR110" i="1"/>
  <c r="BQ110" i="1"/>
  <c r="K111" i="1"/>
  <c r="J111" i="1"/>
  <c r="BY111" i="1"/>
  <c r="BX111" i="1"/>
  <c r="AC116" i="1"/>
  <c r="AB116" i="1"/>
  <c r="BH116" i="1"/>
  <c r="BG116" i="1"/>
  <c r="J118" i="1"/>
  <c r="K118" i="1"/>
  <c r="BX118" i="1"/>
  <c r="BY118" i="1"/>
  <c r="BQ119" i="1"/>
  <c r="BR119" i="1"/>
  <c r="BY119" i="1"/>
  <c r="BX119" i="1"/>
  <c r="BX121" i="1"/>
  <c r="BY121" i="1"/>
  <c r="BR124" i="1"/>
  <c r="BQ124" i="1"/>
  <c r="CB36" i="1"/>
  <c r="AH40" i="1"/>
  <c r="BF40" i="1"/>
  <c r="CB42" i="1"/>
  <c r="CD43" i="1"/>
  <c r="CG48" i="1"/>
  <c r="CB54" i="1"/>
  <c r="BS57" i="1"/>
  <c r="BP60" i="1"/>
  <c r="CB60" i="1"/>
  <c r="CD61" i="1"/>
  <c r="BP65" i="1"/>
  <c r="CB65" i="1"/>
  <c r="AD71" i="1"/>
  <c r="AP71" i="1"/>
  <c r="AA74" i="1"/>
  <c r="BF74" i="1"/>
  <c r="CD79" i="1"/>
  <c r="BS80" i="1"/>
  <c r="CE83" i="1"/>
  <c r="CB84" i="1"/>
  <c r="AI85" i="1"/>
  <c r="CA85" i="1"/>
  <c r="CE85" i="1"/>
  <c r="CB86" i="1"/>
  <c r="CG87" i="1"/>
  <c r="F88" i="1"/>
  <c r="AP88" i="1"/>
  <c r="BZ88" i="1"/>
  <c r="AA91" i="1"/>
  <c r="BW91" i="1"/>
  <c r="CB92" i="1"/>
  <c r="CG93" i="1"/>
  <c r="CA94" i="1"/>
  <c r="CD98" i="1"/>
  <c r="CH98" i="1"/>
  <c r="BP102" i="1"/>
  <c r="CB102" i="1"/>
  <c r="CG103" i="1"/>
  <c r="CD104" i="1"/>
  <c r="CB106" i="1"/>
  <c r="CG107" i="1"/>
  <c r="CD108" i="1"/>
  <c r="CG110" i="1"/>
  <c r="CD111" i="1"/>
  <c r="W112" i="1"/>
  <c r="AM112" i="1"/>
  <c r="AH115" i="1"/>
  <c r="AM128" i="1"/>
  <c r="AN115" i="1"/>
  <c r="BI128" i="1"/>
  <c r="BP115" i="1"/>
  <c r="AI117" i="1"/>
  <c r="AJ118" i="1"/>
  <c r="T118" i="1"/>
  <c r="CH118" i="1"/>
  <c r="J120" i="1"/>
  <c r="K120" i="1"/>
  <c r="AI120" i="1"/>
  <c r="AJ120" i="1"/>
  <c r="CH120" i="1"/>
  <c r="AN121" i="1"/>
  <c r="AO121" i="1"/>
  <c r="AJ122" i="1"/>
  <c r="K123" i="1"/>
  <c r="J123" i="1"/>
  <c r="AN123" i="1"/>
  <c r="AO123" i="1"/>
  <c r="CD123" i="1"/>
  <c r="BH124" i="1"/>
  <c r="BG125" i="1"/>
  <c r="BH125" i="1"/>
  <c r="BY125" i="1"/>
  <c r="AB126" i="1"/>
  <c r="AC126" i="1"/>
  <c r="BL128" i="1"/>
  <c r="BI134" i="1"/>
  <c r="BP131" i="1"/>
  <c r="BX131" i="1"/>
  <c r="BY131" i="1"/>
  <c r="AB132" i="1"/>
  <c r="AC132" i="1"/>
  <c r="BR132" i="1"/>
  <c r="T133" i="1"/>
  <c r="S133" i="1"/>
  <c r="AC133" i="1"/>
  <c r="AB133" i="1"/>
  <c r="AJ133" i="1"/>
  <c r="AI133" i="1"/>
  <c r="AN137" i="1"/>
  <c r="AM142" i="1"/>
  <c r="AO137" i="1"/>
  <c r="BX137" i="1"/>
  <c r="BY137" i="1"/>
  <c r="K138" i="1"/>
  <c r="J138" i="1"/>
  <c r="AC139" i="1"/>
  <c r="AB139" i="1"/>
  <c r="BH139" i="1"/>
  <c r="BG139" i="1"/>
  <c r="AI140" i="1"/>
  <c r="AJ140" i="1"/>
  <c r="AO140" i="1"/>
  <c r="AN140" i="1"/>
  <c r="T141" i="1"/>
  <c r="S141" i="1"/>
  <c r="BH141" i="1"/>
  <c r="BG141" i="1"/>
  <c r="AC145" i="1"/>
  <c r="AB145" i="1"/>
  <c r="AI146" i="1"/>
  <c r="AJ146" i="1"/>
  <c r="AO146" i="1"/>
  <c r="AN146" i="1"/>
  <c r="T147" i="1"/>
  <c r="S147" i="1"/>
  <c r="BH147" i="1"/>
  <c r="BG147" i="1"/>
  <c r="K148" i="1"/>
  <c r="J148" i="1"/>
  <c r="BY148" i="1"/>
  <c r="BX148" i="1"/>
  <c r="AC149" i="1"/>
  <c r="AB149" i="1"/>
  <c r="BH149" i="1"/>
  <c r="BG149" i="1"/>
  <c r="K150" i="1"/>
  <c r="J150" i="1"/>
  <c r="AO150" i="1"/>
  <c r="AN150" i="1"/>
  <c r="BY150" i="1"/>
  <c r="BX150" i="1"/>
  <c r="AB151" i="1"/>
  <c r="AC151" i="1"/>
  <c r="BR151" i="1"/>
  <c r="BQ151" i="1"/>
  <c r="BX151" i="1"/>
  <c r="BY151" i="1"/>
  <c r="AC152" i="1"/>
  <c r="AB152" i="1"/>
  <c r="BH152" i="1"/>
  <c r="BG152" i="1"/>
  <c r="T153" i="1"/>
  <c r="S153" i="1"/>
  <c r="AJ153" i="1"/>
  <c r="AI153" i="1"/>
  <c r="AO153" i="1"/>
  <c r="AN153" i="1"/>
  <c r="BY157" i="1"/>
  <c r="BX157" i="1"/>
  <c r="AI158" i="1"/>
  <c r="AJ158" i="1"/>
  <c r="J159" i="1"/>
  <c r="K159" i="1"/>
  <c r="BX159" i="1"/>
  <c r="BY159" i="1"/>
  <c r="S160" i="1"/>
  <c r="T160" i="1"/>
  <c r="BQ160" i="1"/>
  <c r="BR160" i="1"/>
  <c r="CA34" i="1"/>
  <c r="AN35" i="1"/>
  <c r="CG36" i="1"/>
  <c r="AA40" i="1"/>
  <c r="AM40" i="1"/>
  <c r="BW40" i="1"/>
  <c r="CA40" i="1"/>
  <c r="CE40" i="1"/>
  <c r="AN41" i="1"/>
  <c r="CG42" i="1"/>
  <c r="J43" i="1"/>
  <c r="S43" i="1"/>
  <c r="CA43" i="1"/>
  <c r="AN44" i="1"/>
  <c r="E45" i="1"/>
  <c r="CD45" i="1" s="1"/>
  <c r="BI45" i="1"/>
  <c r="J48" i="1"/>
  <c r="AH48" i="1"/>
  <c r="BF48" i="1"/>
  <c r="CD48" i="1"/>
  <c r="CH48" i="1"/>
  <c r="CA49" i="1"/>
  <c r="AN50" i="1"/>
  <c r="CD51" i="1"/>
  <c r="CA52" i="1"/>
  <c r="AN53" i="1"/>
  <c r="CG54" i="1"/>
  <c r="J55" i="1"/>
  <c r="CD55" i="1"/>
  <c r="CA56" i="1"/>
  <c r="D57" i="1"/>
  <c r="CE57" i="1" s="1"/>
  <c r="CG60" i="1"/>
  <c r="J61" i="1"/>
  <c r="AI61" i="1"/>
  <c r="CA61" i="1"/>
  <c r="CE61" i="1"/>
  <c r="D62" i="1"/>
  <c r="CB62" i="1" s="1"/>
  <c r="L62" i="1"/>
  <c r="CF62" i="1"/>
  <c r="I65" i="1"/>
  <c r="CG65" i="1"/>
  <c r="J66" i="1"/>
  <c r="CD66" i="1"/>
  <c r="CA67" i="1"/>
  <c r="AN68" i="1"/>
  <c r="CG69" i="1"/>
  <c r="J70" i="1"/>
  <c r="CD70" i="1"/>
  <c r="BS71" i="1"/>
  <c r="CA74" i="1"/>
  <c r="CE74" i="1"/>
  <c r="AN75" i="1"/>
  <c r="CD76" i="1"/>
  <c r="CA77" i="1"/>
  <c r="CG78" i="1"/>
  <c r="J79" i="1"/>
  <c r="AI79" i="1"/>
  <c r="CA79" i="1"/>
  <c r="AN83" i="1"/>
  <c r="CG84" i="1"/>
  <c r="J85" i="1"/>
  <c r="S85" i="1"/>
  <c r="AJ85" i="1"/>
  <c r="AN85" i="1"/>
  <c r="CG86" i="1"/>
  <c r="J87" i="1"/>
  <c r="CD87" i="1"/>
  <c r="W88" i="1"/>
  <c r="AM88" i="1"/>
  <c r="AN91" i="1"/>
  <c r="BP91" i="1"/>
  <c r="CB91" i="1"/>
  <c r="CG92" i="1"/>
  <c r="J93" i="1"/>
  <c r="CD93" i="1"/>
  <c r="T94" i="1"/>
  <c r="AN94" i="1"/>
  <c r="E95" i="1"/>
  <c r="J98" i="1"/>
  <c r="CA98" i="1"/>
  <c r="CE98" i="1"/>
  <c r="D99" i="1"/>
  <c r="BY99" i="1" s="1"/>
  <c r="I102" i="1"/>
  <c r="CG102" i="1"/>
  <c r="J103" i="1"/>
  <c r="CD103" i="1"/>
  <c r="CA104" i="1"/>
  <c r="AN105" i="1"/>
  <c r="CG106" i="1"/>
  <c r="J107" i="1"/>
  <c r="CD107" i="1"/>
  <c r="CA108" i="1"/>
  <c r="AN109" i="1"/>
  <c r="CD110" i="1"/>
  <c r="CA111" i="1"/>
  <c r="D112" i="1"/>
  <c r="CB112" i="1" s="1"/>
  <c r="L112" i="1"/>
  <c r="CF112" i="1"/>
  <c r="I115" i="1"/>
  <c r="V128" i="1"/>
  <c r="Z128" i="1"/>
  <c r="AE128" i="1"/>
  <c r="AO115" i="1"/>
  <c r="BJ128" i="1"/>
  <c r="BN128" i="1"/>
  <c r="BS128" i="1"/>
  <c r="BW115" i="1"/>
  <c r="CD128" i="1"/>
  <c r="CG115" i="1"/>
  <c r="I116" i="1"/>
  <c r="CH116" i="1"/>
  <c r="I117" i="1"/>
  <c r="AN117" i="1"/>
  <c r="CD118" i="1"/>
  <c r="S119" i="1"/>
  <c r="BF119" i="1"/>
  <c r="BF120" i="1"/>
  <c r="CA120" i="1"/>
  <c r="CG120" i="1"/>
  <c r="CA121" i="1"/>
  <c r="CG121" i="1"/>
  <c r="BF122" i="1"/>
  <c r="K124" i="1"/>
  <c r="CH124" i="1"/>
  <c r="CG124" i="1"/>
  <c r="S125" i="1"/>
  <c r="T125" i="1"/>
  <c r="AH125" i="1"/>
  <c r="AN125" i="1"/>
  <c r="CA125" i="1"/>
  <c r="CB126" i="1"/>
  <c r="CA126" i="1"/>
  <c r="D128" i="1"/>
  <c r="CE128" i="1" s="1"/>
  <c r="M134" i="1"/>
  <c r="AK134" i="1"/>
  <c r="BJ134" i="1"/>
  <c r="CB134" i="1"/>
  <c r="CA134" i="1"/>
  <c r="BW134" i="1"/>
  <c r="BQ133" i="1"/>
  <c r="BR133" i="1"/>
  <c r="BH137" i="1"/>
  <c r="BG137" i="1"/>
  <c r="BF142" i="1"/>
  <c r="CE142" i="1"/>
  <c r="CD142" i="1"/>
  <c r="BH138" i="1"/>
  <c r="BG138" i="1"/>
  <c r="J139" i="1"/>
  <c r="K139" i="1"/>
  <c r="S140" i="1"/>
  <c r="T140" i="1"/>
  <c r="BY140" i="1"/>
  <c r="BX140" i="1"/>
  <c r="AB141" i="1"/>
  <c r="AC141" i="1"/>
  <c r="BR141" i="1"/>
  <c r="BQ141" i="1"/>
  <c r="S146" i="1"/>
  <c r="T146" i="1"/>
  <c r="BY146" i="1"/>
  <c r="BX146" i="1"/>
  <c r="AB147" i="1"/>
  <c r="AC147" i="1"/>
  <c r="BR147" i="1"/>
  <c r="BQ147" i="1"/>
  <c r="BH148" i="1"/>
  <c r="BG148" i="1"/>
  <c r="J149" i="1"/>
  <c r="K149" i="1"/>
  <c r="S150" i="1"/>
  <c r="T150" i="1"/>
  <c r="BG150" i="1"/>
  <c r="BH150" i="1"/>
  <c r="BR150" i="1"/>
  <c r="BQ150" i="1"/>
  <c r="T151" i="1"/>
  <c r="S151" i="1"/>
  <c r="AJ151" i="1"/>
  <c r="AI151" i="1"/>
  <c r="BH151" i="1"/>
  <c r="BG151" i="1"/>
  <c r="BY153" i="1"/>
  <c r="BX153" i="1"/>
  <c r="AJ154" i="1"/>
  <c r="AI154" i="1"/>
  <c r="AO154" i="1"/>
  <c r="AN154" i="1"/>
  <c r="BX155" i="1"/>
  <c r="BY155" i="1"/>
  <c r="T156" i="1"/>
  <c r="S156" i="1"/>
  <c r="AJ156" i="1"/>
  <c r="AI156" i="1"/>
  <c r="AC157" i="1"/>
  <c r="AB157" i="1"/>
  <c r="BH157" i="1"/>
  <c r="BG157" i="1"/>
  <c r="BR157" i="1"/>
  <c r="BQ157" i="1"/>
  <c r="K158" i="1"/>
  <c r="J158" i="1"/>
  <c r="AB159" i="1"/>
  <c r="AC159" i="1"/>
  <c r="AI160" i="1"/>
  <c r="AJ160" i="1"/>
  <c r="J161" i="1"/>
  <c r="K161" i="1"/>
  <c r="CB40" i="1"/>
  <c r="F45" i="1"/>
  <c r="K48" i="1"/>
  <c r="AA48" i="1"/>
  <c r="CA48" i="1"/>
  <c r="CE48" i="1"/>
  <c r="CG50" i="1"/>
  <c r="CG53" i="1"/>
  <c r="BI57" i="1"/>
  <c r="AH60" i="1"/>
  <c r="BF60" i="1"/>
  <c r="CD60" i="1"/>
  <c r="E62" i="1"/>
  <c r="CA62" i="1" s="1"/>
  <c r="CD65" i="1"/>
  <c r="CH65" i="1"/>
  <c r="CA66" i="1"/>
  <c r="CG68" i="1"/>
  <c r="CD69" i="1"/>
  <c r="CA70" i="1"/>
  <c r="I74" i="1"/>
  <c r="BP74" i="1"/>
  <c r="CB74" i="1"/>
  <c r="E80" i="1"/>
  <c r="CG80" i="1" s="1"/>
  <c r="CG83" i="1"/>
  <c r="T85" i="1"/>
  <c r="CG85" i="1"/>
  <c r="D88" i="1"/>
  <c r="CH88" i="1" s="1"/>
  <c r="I91" i="1"/>
  <c r="AO91" i="1"/>
  <c r="CG91" i="1"/>
  <c r="AI93" i="1"/>
  <c r="CG94" i="1"/>
  <c r="N95" i="1"/>
  <c r="AD95" i="1"/>
  <c r="AP95" i="1"/>
  <c r="K98" i="1"/>
  <c r="AA98" i="1"/>
  <c r="BX98" i="1"/>
  <c r="CB98" i="1"/>
  <c r="E99" i="1"/>
  <c r="CG99" i="1" s="1"/>
  <c r="BI99" i="1"/>
  <c r="AH102" i="1"/>
  <c r="BF102" i="1"/>
  <c r="CD102" i="1"/>
  <c r="CG105" i="1"/>
  <c r="CG109" i="1"/>
  <c r="E112" i="1"/>
  <c r="CA112" i="1" s="1"/>
  <c r="N128" i="1"/>
  <c r="AA115" i="1"/>
  <c r="AP128" i="1"/>
  <c r="AT128" i="1"/>
  <c r="AX128" i="1"/>
  <c r="BB128" i="1"/>
  <c r="BF115" i="1"/>
  <c r="BK128" i="1"/>
  <c r="BO128" i="1"/>
  <c r="CD115" i="1"/>
  <c r="S117" i="1"/>
  <c r="BF117" i="1"/>
  <c r="AC118" i="1"/>
  <c r="AN118" i="1"/>
  <c r="AO118" i="1"/>
  <c r="BP118" i="1"/>
  <c r="CB118" i="1"/>
  <c r="CE118" i="1"/>
  <c r="K119" i="1"/>
  <c r="CG119" i="1"/>
  <c r="CH119" i="1"/>
  <c r="AB120" i="1"/>
  <c r="BR121" i="1"/>
  <c r="AB122" i="1"/>
  <c r="BY122" i="1"/>
  <c r="BX122" i="1"/>
  <c r="CH122" i="1"/>
  <c r="CG122" i="1"/>
  <c r="S123" i="1"/>
  <c r="T123" i="1"/>
  <c r="BX123" i="1"/>
  <c r="BY123" i="1"/>
  <c r="CB123" i="1"/>
  <c r="CA123" i="1"/>
  <c r="CG123" i="1"/>
  <c r="CE125" i="1"/>
  <c r="CD125" i="1"/>
  <c r="AO127" i="1"/>
  <c r="AN127" i="1"/>
  <c r="BQ127" i="1"/>
  <c r="BR127" i="1"/>
  <c r="AA131" i="1"/>
  <c r="U134" i="1"/>
  <c r="CE131" i="1"/>
  <c r="CC134" i="1"/>
  <c r="CD131" i="1"/>
  <c r="K133" i="1"/>
  <c r="J133" i="1"/>
  <c r="BY133" i="1"/>
  <c r="BX133" i="1"/>
  <c r="AB137" i="1"/>
  <c r="AC137" i="1"/>
  <c r="BP142" i="1"/>
  <c r="BR137" i="1"/>
  <c r="BQ137" i="1"/>
  <c r="AJ138" i="1"/>
  <c r="AI138" i="1"/>
  <c r="T139" i="1"/>
  <c r="S139" i="1"/>
  <c r="AJ139" i="1"/>
  <c r="AI139" i="1"/>
  <c r="AO139" i="1"/>
  <c r="AN139" i="1"/>
  <c r="AC140" i="1"/>
  <c r="AB140" i="1"/>
  <c r="BG140" i="1"/>
  <c r="BH140" i="1"/>
  <c r="BR140" i="1"/>
  <c r="BQ140" i="1"/>
  <c r="AJ141" i="1"/>
  <c r="AI141" i="1"/>
  <c r="AO145" i="1"/>
  <c r="AN145" i="1"/>
  <c r="AC146" i="1"/>
  <c r="AB146" i="1"/>
  <c r="BG146" i="1"/>
  <c r="BH146" i="1"/>
  <c r="BR146" i="1"/>
  <c r="BQ146" i="1"/>
  <c r="AJ147" i="1"/>
  <c r="AI147" i="1"/>
  <c r="T148" i="1"/>
  <c r="S148" i="1"/>
  <c r="AC148" i="1"/>
  <c r="AB148" i="1"/>
  <c r="AJ148" i="1"/>
  <c r="AI148" i="1"/>
  <c r="T149" i="1"/>
  <c r="S149" i="1"/>
  <c r="AJ149" i="1"/>
  <c r="AI149" i="1"/>
  <c r="AO149" i="1"/>
  <c r="AN149" i="1"/>
  <c r="AC150" i="1"/>
  <c r="AB150" i="1"/>
  <c r="K151" i="1"/>
  <c r="J151" i="1"/>
  <c r="AJ152" i="1"/>
  <c r="AI152" i="1"/>
  <c r="AO152" i="1"/>
  <c r="AN152" i="1"/>
  <c r="AC153" i="1"/>
  <c r="AB153" i="1"/>
  <c r="BH153" i="1"/>
  <c r="BG153" i="1"/>
  <c r="BQ153" i="1"/>
  <c r="BR153" i="1"/>
  <c r="J154" i="1"/>
  <c r="K154" i="1"/>
  <c r="BY154" i="1"/>
  <c r="BX154" i="1"/>
  <c r="BH155" i="1"/>
  <c r="BG155" i="1"/>
  <c r="BR155" i="1"/>
  <c r="BQ155" i="1"/>
  <c r="K156" i="1"/>
  <c r="J156" i="1"/>
  <c r="AO156" i="1"/>
  <c r="AN156" i="1"/>
  <c r="BQ156" i="1"/>
  <c r="BR156" i="1"/>
  <c r="BY156" i="1"/>
  <c r="BX156" i="1"/>
  <c r="S158" i="1"/>
  <c r="T158" i="1"/>
  <c r="BG158" i="1"/>
  <c r="BH158" i="1"/>
  <c r="AJ51" i="1"/>
  <c r="AA65" i="1"/>
  <c r="CA65" i="1"/>
  <c r="CE65" i="1"/>
  <c r="AJ76" i="1"/>
  <c r="CD83" i="1"/>
  <c r="AJ93" i="1"/>
  <c r="BW102" i="1"/>
  <c r="T110" i="1"/>
  <c r="BZ128" i="1"/>
  <c r="CB115" i="1"/>
  <c r="AN116" i="1"/>
  <c r="AO116" i="1"/>
  <c r="BP116" i="1"/>
  <c r="CB116" i="1"/>
  <c r="CG117" i="1"/>
  <c r="CH117" i="1"/>
  <c r="AH119" i="1"/>
  <c r="BW120" i="1"/>
  <c r="CD120" i="1"/>
  <c r="CE120" i="1"/>
  <c r="S121" i="1"/>
  <c r="AB123" i="1"/>
  <c r="BQ123" i="1"/>
  <c r="K125" i="1"/>
  <c r="J125" i="1"/>
  <c r="BQ125" i="1"/>
  <c r="J126" i="1"/>
  <c r="AN126" i="1"/>
  <c r="AO126" i="1"/>
  <c r="AH127" i="1"/>
  <c r="BF127" i="1"/>
  <c r="K131" i="1"/>
  <c r="I134" i="1"/>
  <c r="J131" i="1"/>
  <c r="V134" i="1"/>
  <c r="Z134" i="1"/>
  <c r="J132" i="1"/>
  <c r="AN132" i="1"/>
  <c r="AO132" i="1"/>
  <c r="BH133" i="1"/>
  <c r="BG133" i="1"/>
  <c r="AJ137" i="1"/>
  <c r="AI137" i="1"/>
  <c r="AH142" i="1"/>
  <c r="BQ138" i="1"/>
  <c r="BR138" i="1"/>
  <c r="BR139" i="1"/>
  <c r="BQ139" i="1"/>
  <c r="BY139" i="1"/>
  <c r="BX139" i="1"/>
  <c r="K141" i="1"/>
  <c r="J141" i="1"/>
  <c r="AN141" i="1"/>
  <c r="AO141" i="1"/>
  <c r="BX141" i="1"/>
  <c r="BY141" i="1"/>
  <c r="K147" i="1"/>
  <c r="J147" i="1"/>
  <c r="AN147" i="1"/>
  <c r="AO147" i="1"/>
  <c r="BX147" i="1"/>
  <c r="BY147" i="1"/>
  <c r="BQ148" i="1"/>
  <c r="BR148" i="1"/>
  <c r="BR149" i="1"/>
  <c r="BQ149" i="1"/>
  <c r="BY149" i="1"/>
  <c r="BX149" i="1"/>
  <c r="AI150" i="1"/>
  <c r="AJ150" i="1"/>
  <c r="BX152" i="1"/>
  <c r="BY152" i="1"/>
  <c r="T154" i="1"/>
  <c r="S154" i="1"/>
  <c r="AC154" i="1"/>
  <c r="AB154" i="1"/>
  <c r="BH154" i="1"/>
  <c r="BG154" i="1"/>
  <c r="BR154" i="1"/>
  <c r="BQ154" i="1"/>
  <c r="K155" i="1"/>
  <c r="J155" i="1"/>
  <c r="AB155" i="1"/>
  <c r="AC155" i="1"/>
  <c r="AJ155" i="1"/>
  <c r="AI155" i="1"/>
  <c r="AC156" i="1"/>
  <c r="AB156" i="1"/>
  <c r="BH156" i="1"/>
  <c r="BG156" i="1"/>
  <c r="T157" i="1"/>
  <c r="S157" i="1"/>
  <c r="AJ157" i="1"/>
  <c r="AI157" i="1"/>
  <c r="AO157" i="1"/>
  <c r="AN157" i="1"/>
  <c r="BR158" i="1"/>
  <c r="BQ158" i="1"/>
  <c r="AN159" i="1"/>
  <c r="AO159" i="1"/>
  <c r="BG160" i="1"/>
  <c r="BH160" i="1"/>
  <c r="AC161" i="1"/>
  <c r="AB161" i="1"/>
  <c r="CE122" i="1"/>
  <c r="CE124" i="1"/>
  <c r="CB125" i="1"/>
  <c r="CH127" i="1"/>
  <c r="CB131" i="1"/>
  <c r="CH133" i="1"/>
  <c r="BS134" i="1"/>
  <c r="CH138" i="1"/>
  <c r="CE139" i="1"/>
  <c r="CB140" i="1"/>
  <c r="V142" i="1"/>
  <c r="AD142" i="1"/>
  <c r="AL142" i="1"/>
  <c r="AP142" i="1"/>
  <c r="BJ142" i="1"/>
  <c r="BZ142" i="1"/>
  <c r="G165" i="1"/>
  <c r="O165" i="1"/>
  <c r="W165" i="1"/>
  <c r="AE165" i="1"/>
  <c r="AQ165" i="1"/>
  <c r="AU165" i="1"/>
  <c r="AY165" i="1"/>
  <c r="BC165" i="1"/>
  <c r="BK165" i="1"/>
  <c r="BO165" i="1"/>
  <c r="BS165" i="1"/>
  <c r="BW145" i="1"/>
  <c r="CB146" i="1"/>
  <c r="CH148" i="1"/>
  <c r="CE149" i="1"/>
  <c r="CG151" i="1"/>
  <c r="J152" i="1"/>
  <c r="S152" i="1"/>
  <c r="CG152" i="1"/>
  <c r="J153" i="1"/>
  <c r="CD153" i="1"/>
  <c r="CA154" i="1"/>
  <c r="CE154" i="1"/>
  <c r="AO155" i="1"/>
  <c r="CG155" i="1"/>
  <c r="CH156" i="1"/>
  <c r="K157" i="1"/>
  <c r="CA157" i="1"/>
  <c r="CE157" i="1"/>
  <c r="BP159" i="1"/>
  <c r="AO160" i="1"/>
  <c r="AO161" i="1"/>
  <c r="AN161" i="1"/>
  <c r="AB162" i="1"/>
  <c r="AC162" i="1"/>
  <c r="BH162" i="1"/>
  <c r="BG162" i="1"/>
  <c r="T164" i="1"/>
  <c r="S164" i="1"/>
  <c r="BH164" i="1"/>
  <c r="BG164" i="1"/>
  <c r="AJ168" i="1"/>
  <c r="AI168" i="1"/>
  <c r="K169" i="1"/>
  <c r="J169" i="1"/>
  <c r="AC169" i="1"/>
  <c r="AB169" i="1"/>
  <c r="BY169" i="1"/>
  <c r="BX169" i="1"/>
  <c r="AC170" i="1"/>
  <c r="AB170" i="1"/>
  <c r="K173" i="1"/>
  <c r="J173" i="1"/>
  <c r="BY180" i="1"/>
  <c r="BX180" i="1"/>
  <c r="AC188" i="1"/>
  <c r="AB188" i="1"/>
  <c r="BX193" i="1"/>
  <c r="BY193" i="1"/>
  <c r="CD137" i="1"/>
  <c r="AA138" i="1"/>
  <c r="BW142" i="1"/>
  <c r="G142" i="1"/>
  <c r="BK142" i="1"/>
  <c r="BP145" i="1"/>
  <c r="CB145" i="1"/>
  <c r="CH165" i="1"/>
  <c r="CG150" i="1"/>
  <c r="T152" i="1"/>
  <c r="CE156" i="1"/>
  <c r="AA158" i="1"/>
  <c r="AA165" i="1" s="1"/>
  <c r="CA158" i="1"/>
  <c r="CE159" i="1"/>
  <c r="J160" i="1"/>
  <c r="AN160" i="1"/>
  <c r="BW160" i="1"/>
  <c r="CA161" i="1"/>
  <c r="CG161" i="1"/>
  <c r="AH161" i="1"/>
  <c r="BF161" i="1"/>
  <c r="BY161" i="1"/>
  <c r="BX161" i="1"/>
  <c r="AJ163" i="1"/>
  <c r="AI163" i="1"/>
  <c r="AO163" i="1"/>
  <c r="AN163" i="1"/>
  <c r="AC164" i="1"/>
  <c r="AB164" i="1"/>
  <c r="BR164" i="1"/>
  <c r="BQ164" i="1"/>
  <c r="CB174" i="1"/>
  <c r="BH169" i="1"/>
  <c r="BG169" i="1"/>
  <c r="BQ169" i="1"/>
  <c r="BR169" i="1"/>
  <c r="T170" i="1"/>
  <c r="S170" i="1"/>
  <c r="AJ170" i="1"/>
  <c r="AI170" i="1"/>
  <c r="T171" i="1"/>
  <c r="S171" i="1"/>
  <c r="BQ171" i="1"/>
  <c r="BR171" i="1"/>
  <c r="BY171" i="1"/>
  <c r="BX171" i="1"/>
  <c r="BR172" i="1"/>
  <c r="BQ172" i="1"/>
  <c r="S173" i="1"/>
  <c r="T173" i="1"/>
  <c r="AI173" i="1"/>
  <c r="AJ173" i="1"/>
  <c r="T178" i="1"/>
  <c r="S178" i="1"/>
  <c r="T179" i="1"/>
  <c r="S179" i="1"/>
  <c r="BH179" i="1"/>
  <c r="BG179" i="1"/>
  <c r="BH180" i="1"/>
  <c r="BG180" i="1"/>
  <c r="BR188" i="1"/>
  <c r="BQ188" i="1"/>
  <c r="AH131" i="1"/>
  <c r="BF131" i="1"/>
  <c r="CA132" i="1"/>
  <c r="AN133" i="1"/>
  <c r="CG134" i="1"/>
  <c r="J137" i="1"/>
  <c r="S137" i="1"/>
  <c r="CA137" i="1"/>
  <c r="AN138" i="1"/>
  <c r="CB138" i="1"/>
  <c r="CG139" i="1"/>
  <c r="J140" i="1"/>
  <c r="CD140" i="1"/>
  <c r="CA141" i="1"/>
  <c r="CF142" i="1"/>
  <c r="E165" i="1"/>
  <c r="CG165" i="1" s="1"/>
  <c r="I145" i="1"/>
  <c r="M165" i="1"/>
  <c r="Q165" i="1"/>
  <c r="U165" i="1"/>
  <c r="Y165" i="1"/>
  <c r="AG165" i="1"/>
  <c r="AK165" i="1"/>
  <c r="AS165" i="1"/>
  <c r="AW165" i="1"/>
  <c r="BA165" i="1"/>
  <c r="BE165" i="1"/>
  <c r="BI165" i="1"/>
  <c r="BM165" i="1"/>
  <c r="BU165" i="1"/>
  <c r="CC165" i="1"/>
  <c r="CG145" i="1"/>
  <c r="J146" i="1"/>
  <c r="CD146" i="1"/>
  <c r="CA147" i="1"/>
  <c r="AN148" i="1"/>
  <c r="CG149" i="1"/>
  <c r="CE151" i="1"/>
  <c r="CE152" i="1"/>
  <c r="CE155" i="1"/>
  <c r="CB158" i="1"/>
  <c r="AI159" i="1"/>
  <c r="BP161" i="1"/>
  <c r="CD161" i="1"/>
  <c r="T162" i="1"/>
  <c r="S162" i="1"/>
  <c r="AJ162" i="1"/>
  <c r="AI162" i="1"/>
  <c r="AN162" i="1"/>
  <c r="AO162" i="1"/>
  <c r="T163" i="1"/>
  <c r="S163" i="1"/>
  <c r="BY163" i="1"/>
  <c r="BX163" i="1"/>
  <c r="AJ164" i="1"/>
  <c r="AI164" i="1"/>
  <c r="AJ169" i="1"/>
  <c r="AI169" i="1"/>
  <c r="J170" i="1"/>
  <c r="K170" i="1"/>
  <c r="AO170" i="1"/>
  <c r="AN170" i="1"/>
  <c r="BR170" i="1"/>
  <c r="BQ170" i="1"/>
  <c r="BY170" i="1"/>
  <c r="BX170" i="1"/>
  <c r="AC171" i="1"/>
  <c r="AB171" i="1"/>
  <c r="BH171" i="1"/>
  <c r="BG171" i="1"/>
  <c r="AB172" i="1"/>
  <c r="AC172" i="1"/>
  <c r="BY181" i="1"/>
  <c r="BX181" i="1"/>
  <c r="BR182" i="1"/>
  <c r="BQ182" i="1"/>
  <c r="T190" i="1"/>
  <c r="S190" i="1"/>
  <c r="BQ190" i="1"/>
  <c r="BR190" i="1"/>
  <c r="AC194" i="1"/>
  <c r="AB194" i="1"/>
  <c r="AC195" i="1"/>
  <c r="AB195" i="1"/>
  <c r="CA131" i="1"/>
  <c r="K137" i="1"/>
  <c r="F165" i="1"/>
  <c r="N165" i="1"/>
  <c r="V165" i="1"/>
  <c r="Z165" i="1"/>
  <c r="AD165" i="1"/>
  <c r="AH145" i="1"/>
  <c r="AL165" i="1"/>
  <c r="AP165" i="1"/>
  <c r="AT165" i="1"/>
  <c r="AX165" i="1"/>
  <c r="BB165" i="1"/>
  <c r="BF145" i="1"/>
  <c r="BJ165" i="1"/>
  <c r="BN165" i="1"/>
  <c r="BV165" i="1"/>
  <c r="BZ165" i="1"/>
  <c r="CD145" i="1"/>
  <c r="CH145" i="1"/>
  <c r="T155" i="1"/>
  <c r="BW158" i="1"/>
  <c r="CE158" i="1"/>
  <c r="BF159" i="1"/>
  <c r="CA159" i="1"/>
  <c r="AC160" i="1"/>
  <c r="CB160" i="1"/>
  <c r="CH160" i="1"/>
  <c r="K162" i="1"/>
  <c r="J162" i="1"/>
  <c r="BR162" i="1"/>
  <c r="BQ162" i="1"/>
  <c r="BX162" i="1"/>
  <c r="BY162" i="1"/>
  <c r="AC163" i="1"/>
  <c r="AB163" i="1"/>
  <c r="BH163" i="1"/>
  <c r="BG163" i="1"/>
  <c r="BQ163" i="1"/>
  <c r="BR163" i="1"/>
  <c r="J164" i="1"/>
  <c r="K164" i="1"/>
  <c r="AO164" i="1"/>
  <c r="AN164" i="1"/>
  <c r="BY164" i="1"/>
  <c r="BX164" i="1"/>
  <c r="BR168" i="1"/>
  <c r="BQ168" i="1"/>
  <c r="T169" i="1"/>
  <c r="S169" i="1"/>
  <c r="BH170" i="1"/>
  <c r="BG170" i="1"/>
  <c r="AJ171" i="1"/>
  <c r="AI171" i="1"/>
  <c r="J172" i="1"/>
  <c r="K172" i="1"/>
  <c r="BG173" i="1"/>
  <c r="BH173" i="1"/>
  <c r="AB179" i="1"/>
  <c r="AC179" i="1"/>
  <c r="AJ180" i="1"/>
  <c r="AI180" i="1"/>
  <c r="AJ189" i="1"/>
  <c r="AI189" i="1"/>
  <c r="CG162" i="1"/>
  <c r="J163" i="1"/>
  <c r="CD163" i="1"/>
  <c r="CE164" i="1"/>
  <c r="E174" i="1"/>
  <c r="CA174" i="1" s="1"/>
  <c r="I168" i="1"/>
  <c r="U174" i="1"/>
  <c r="AK174" i="1"/>
  <c r="BA174" i="1"/>
  <c r="CG168" i="1"/>
  <c r="CE170" i="1"/>
  <c r="CH171" i="1"/>
  <c r="BF172" i="1"/>
  <c r="BY172" i="1"/>
  <c r="CE172" i="1"/>
  <c r="AA173" i="1"/>
  <c r="AO173" i="1"/>
  <c r="CA173" i="1"/>
  <c r="AD174" i="1"/>
  <c r="CC174" i="1"/>
  <c r="D183" i="1"/>
  <c r="CE183" i="1" s="1"/>
  <c r="H183" i="1"/>
  <c r="N183" i="1"/>
  <c r="W183" i="1"/>
  <c r="BU183" i="1"/>
  <c r="BJ183" i="1"/>
  <c r="BN183" i="1"/>
  <c r="I179" i="1"/>
  <c r="F183" i="1"/>
  <c r="AC181" i="1"/>
  <c r="BF181" i="1"/>
  <c r="J182" i="1"/>
  <c r="AS196" i="1"/>
  <c r="AW196" i="1"/>
  <c r="BE196" i="1"/>
  <c r="T189" i="1"/>
  <c r="S189" i="1"/>
  <c r="BY190" i="1"/>
  <c r="BX190" i="1"/>
  <c r="CB190" i="1"/>
  <c r="CA190" i="1"/>
  <c r="BF191" i="1"/>
  <c r="BY191" i="1"/>
  <c r="BG192" i="1"/>
  <c r="BH192" i="1"/>
  <c r="CA192" i="1"/>
  <c r="CB192" i="1"/>
  <c r="BH194" i="1"/>
  <c r="BG194" i="1"/>
  <c r="BY194" i="1"/>
  <c r="BX194" i="1"/>
  <c r="J195" i="1"/>
  <c r="K195" i="1"/>
  <c r="AN199" i="1"/>
  <c r="AM212" i="1"/>
  <c r="AO199" i="1"/>
  <c r="BR201" i="1"/>
  <c r="BQ201" i="1"/>
  <c r="AC203" i="1"/>
  <c r="AB203" i="1"/>
  <c r="AJ209" i="1"/>
  <c r="AI209" i="1"/>
  <c r="T239" i="1"/>
  <c r="S239" i="1"/>
  <c r="BH239" i="1"/>
  <c r="BG239" i="1"/>
  <c r="BR240" i="1"/>
  <c r="BQ240" i="1"/>
  <c r="T249" i="1"/>
  <c r="S249" i="1"/>
  <c r="T275" i="1"/>
  <c r="S275" i="1"/>
  <c r="BY276" i="1"/>
  <c r="BX276" i="1"/>
  <c r="BR290" i="1"/>
  <c r="BQ290" i="1"/>
  <c r="AJ309" i="1"/>
  <c r="AI309" i="1"/>
  <c r="CA163" i="1"/>
  <c r="BF168" i="1"/>
  <c r="CH168" i="1"/>
  <c r="CA169" i="1"/>
  <c r="CB173" i="1"/>
  <c r="AC178" i="1"/>
  <c r="AB178" i="1"/>
  <c r="AO178" i="1"/>
  <c r="CB178" i="1"/>
  <c r="AJ179" i="1"/>
  <c r="AI179" i="1"/>
  <c r="AN179" i="1"/>
  <c r="AO179" i="1"/>
  <c r="BY179" i="1"/>
  <c r="AO180" i="1"/>
  <c r="AN180" i="1"/>
  <c r="BQ180" i="1"/>
  <c r="BR180" i="1"/>
  <c r="BR181" i="1"/>
  <c r="BQ181" i="1"/>
  <c r="BH182" i="1"/>
  <c r="AK183" i="1"/>
  <c r="I186" i="1"/>
  <c r="F196" i="1"/>
  <c r="T186" i="1"/>
  <c r="BH186" i="1"/>
  <c r="BP186" i="1"/>
  <c r="AC187" i="1"/>
  <c r="AB187" i="1"/>
  <c r="AB189" i="1"/>
  <c r="AC189" i="1"/>
  <c r="J191" i="1"/>
  <c r="K191" i="1"/>
  <c r="CH191" i="1"/>
  <c r="K193" i="1"/>
  <c r="J193" i="1"/>
  <c r="AB193" i="1"/>
  <c r="AC193" i="1"/>
  <c r="CG193" i="1"/>
  <c r="AK196" i="1"/>
  <c r="F212" i="1"/>
  <c r="I199" i="1"/>
  <c r="K201" i="1"/>
  <c r="J201" i="1"/>
  <c r="BH202" i="1"/>
  <c r="BG202" i="1"/>
  <c r="BY206" i="1"/>
  <c r="BX206" i="1"/>
  <c r="BY210" i="1"/>
  <c r="BX210" i="1"/>
  <c r="BR211" i="1"/>
  <c r="BQ211" i="1"/>
  <c r="AJ215" i="1"/>
  <c r="AI215" i="1"/>
  <c r="AC216" i="1"/>
  <c r="AB216" i="1"/>
  <c r="AJ219" i="1"/>
  <c r="AI219" i="1"/>
  <c r="AC220" i="1"/>
  <c r="AB220" i="1"/>
  <c r="AJ228" i="1"/>
  <c r="AI228" i="1"/>
  <c r="AJ231" i="1"/>
  <c r="AI231" i="1"/>
  <c r="AC232" i="1"/>
  <c r="AB232" i="1"/>
  <c r="AJ242" i="1"/>
  <c r="AI242" i="1"/>
  <c r="BH271" i="1"/>
  <c r="BG271" i="1"/>
  <c r="BH299" i="1"/>
  <c r="BG299" i="1"/>
  <c r="CG164" i="1"/>
  <c r="O174" i="1"/>
  <c r="AA168" i="1"/>
  <c r="AE174" i="1"/>
  <c r="AM168" i="1"/>
  <c r="AU174" i="1"/>
  <c r="BK174" i="1"/>
  <c r="BW168" i="1"/>
  <c r="CA168" i="1"/>
  <c r="AN169" i="1"/>
  <c r="CG170" i="1"/>
  <c r="I171" i="1"/>
  <c r="AN171" i="1"/>
  <c r="CA171" i="1"/>
  <c r="AH172" i="1"/>
  <c r="AO172" i="1"/>
  <c r="CG172" i="1"/>
  <c r="CE173" i="1"/>
  <c r="CD173" i="1"/>
  <c r="BJ174" i="1"/>
  <c r="L183" i="1"/>
  <c r="P183" i="1"/>
  <c r="AL183" i="1"/>
  <c r="AS183" i="1"/>
  <c r="BE183" i="1"/>
  <c r="CB177" i="1"/>
  <c r="CH177" i="1"/>
  <c r="AT183" i="1"/>
  <c r="AX183" i="1"/>
  <c r="BB183" i="1"/>
  <c r="BF178" i="1"/>
  <c r="BR178" i="1"/>
  <c r="CE178" i="1"/>
  <c r="CD178" i="1"/>
  <c r="CB179" i="1"/>
  <c r="CA179" i="1"/>
  <c r="AA180" i="1"/>
  <c r="CH181" i="1"/>
  <c r="CG181" i="1"/>
  <c r="U183" i="1"/>
  <c r="W196" i="1"/>
  <c r="AA186" i="1"/>
  <c r="BI196" i="1"/>
  <c r="BM196" i="1"/>
  <c r="CH196" i="1"/>
  <c r="BF187" i="1"/>
  <c r="AN189" i="1"/>
  <c r="AO189" i="1"/>
  <c r="BR189" i="1"/>
  <c r="AC190" i="1"/>
  <c r="AB190" i="1"/>
  <c r="AO190" i="1"/>
  <c r="AN190" i="1"/>
  <c r="AC191" i="1"/>
  <c r="AB191" i="1"/>
  <c r="AN191" i="1"/>
  <c r="AO191" i="1"/>
  <c r="AH193" i="1"/>
  <c r="BF193" i="1"/>
  <c r="AN195" i="1"/>
  <c r="BQ195" i="1"/>
  <c r="U196" i="1"/>
  <c r="BR200" i="1"/>
  <c r="BQ200" i="1"/>
  <c r="S201" i="1"/>
  <c r="T201" i="1"/>
  <c r="BY203" i="1"/>
  <c r="BX203" i="1"/>
  <c r="BR207" i="1"/>
  <c r="BQ207" i="1"/>
  <c r="T209" i="1"/>
  <c r="S209" i="1"/>
  <c r="BH209" i="1"/>
  <c r="BG209" i="1"/>
  <c r="BR217" i="1"/>
  <c r="BQ217" i="1"/>
  <c r="BR221" i="1"/>
  <c r="BQ221" i="1"/>
  <c r="AJ239" i="1"/>
  <c r="AI239" i="1"/>
  <c r="AI243" i="1"/>
  <c r="AJ243" i="1"/>
  <c r="BH257" i="1"/>
  <c r="BG257" i="1"/>
  <c r="BH263" i="1"/>
  <c r="BG263" i="1"/>
  <c r="BR269" i="1"/>
  <c r="BQ269" i="1"/>
  <c r="CB168" i="1"/>
  <c r="CG171" i="1"/>
  <c r="T172" i="1"/>
  <c r="CH174" i="1"/>
  <c r="AA177" i="1"/>
  <c r="V183" i="1"/>
  <c r="BF177" i="1"/>
  <c r="CD183" i="1"/>
  <c r="BY178" i="1"/>
  <c r="BX178" i="1"/>
  <c r="T180" i="1"/>
  <c r="AO181" i="1"/>
  <c r="T182" i="1"/>
  <c r="AI182" i="1"/>
  <c r="AJ182" i="1"/>
  <c r="S186" i="1"/>
  <c r="BT196" i="1"/>
  <c r="BH188" i="1"/>
  <c r="BH189" i="1"/>
  <c r="BG189" i="1"/>
  <c r="BX189" i="1"/>
  <c r="BY189" i="1"/>
  <c r="AI190" i="1"/>
  <c r="BF190" i="1"/>
  <c r="BQ192" i="1"/>
  <c r="CH192" i="1"/>
  <c r="CG192" i="1"/>
  <c r="T193" i="1"/>
  <c r="S193" i="1"/>
  <c r="AN193" i="1"/>
  <c r="CE193" i="1"/>
  <c r="CD193" i="1"/>
  <c r="AH194" i="1"/>
  <c r="BR194" i="1"/>
  <c r="BY195" i="1"/>
  <c r="BX195" i="1"/>
  <c r="E196" i="1"/>
  <c r="CG196" i="1" s="1"/>
  <c r="AB200" i="1"/>
  <c r="AC200" i="1"/>
  <c r="BY200" i="1"/>
  <c r="BX200" i="1"/>
  <c r="AJ202" i="1"/>
  <c r="AI202" i="1"/>
  <c r="BR204" i="1"/>
  <c r="BQ204" i="1"/>
  <c r="AC206" i="1"/>
  <c r="AB206" i="1"/>
  <c r="AC210" i="1"/>
  <c r="AB210" i="1"/>
  <c r="T215" i="1"/>
  <c r="S215" i="1"/>
  <c r="R223" i="1"/>
  <c r="BY216" i="1"/>
  <c r="BX216" i="1"/>
  <c r="T219" i="1"/>
  <c r="S219" i="1"/>
  <c r="BH219" i="1"/>
  <c r="BG219" i="1"/>
  <c r="BY220" i="1"/>
  <c r="BX220" i="1"/>
  <c r="AC227" i="1"/>
  <c r="AB227" i="1"/>
  <c r="BH228" i="1"/>
  <c r="BG228" i="1"/>
  <c r="BR229" i="1"/>
  <c r="BQ229" i="1"/>
  <c r="T231" i="1"/>
  <c r="S231" i="1"/>
  <c r="BH231" i="1"/>
  <c r="BG231" i="1"/>
  <c r="BY232" i="1"/>
  <c r="BX232" i="1"/>
  <c r="BR237" i="1"/>
  <c r="BQ237" i="1"/>
  <c r="T242" i="1"/>
  <c r="S242" i="1"/>
  <c r="BH242" i="1"/>
  <c r="BG242" i="1"/>
  <c r="BY250" i="1"/>
  <c r="BX250" i="1"/>
  <c r="AA199" i="1"/>
  <c r="BF199" i="1"/>
  <c r="BG200" i="1"/>
  <c r="AJ201" i="1"/>
  <c r="K202" i="1"/>
  <c r="J202" i="1"/>
  <c r="AO202" i="1"/>
  <c r="AN202" i="1"/>
  <c r="CD202" i="1"/>
  <c r="AI203" i="1"/>
  <c r="BG203" i="1"/>
  <c r="K204" i="1"/>
  <c r="J204" i="1"/>
  <c r="CE205" i="1"/>
  <c r="CD205" i="1"/>
  <c r="AI206" i="1"/>
  <c r="BG206" i="1"/>
  <c r="CH207" i="1"/>
  <c r="CG207" i="1"/>
  <c r="T208" i="1"/>
  <c r="S208" i="1"/>
  <c r="AJ208" i="1"/>
  <c r="AI208" i="1"/>
  <c r="BY209" i="1"/>
  <c r="BX209" i="1"/>
  <c r="CB209" i="1"/>
  <c r="CA209" i="1"/>
  <c r="AO210" i="1"/>
  <c r="AN210" i="1"/>
  <c r="CH211" i="1"/>
  <c r="CG211" i="1"/>
  <c r="CC212" i="1"/>
  <c r="K215" i="1"/>
  <c r="AC215" i="1"/>
  <c r="AB215" i="1"/>
  <c r="AA223" i="1"/>
  <c r="BF215" i="1"/>
  <c r="AC217" i="1"/>
  <c r="AO217" i="1"/>
  <c r="BY217" i="1"/>
  <c r="BX217" i="1"/>
  <c r="BH218" i="1"/>
  <c r="BG218" i="1"/>
  <c r="BY218" i="1"/>
  <c r="AC219" i="1"/>
  <c r="AB219" i="1"/>
  <c r="AC221" i="1"/>
  <c r="AO221" i="1"/>
  <c r="BY221" i="1"/>
  <c r="BX221" i="1"/>
  <c r="BH222" i="1"/>
  <c r="BG222" i="1"/>
  <c r="BY222" i="1"/>
  <c r="CA223" i="1"/>
  <c r="AA233" i="1"/>
  <c r="AC226" i="1"/>
  <c r="AL233" i="1"/>
  <c r="CE227" i="1"/>
  <c r="CD227" i="1"/>
  <c r="AO228" i="1"/>
  <c r="AN228" i="1"/>
  <c r="BX229" i="1"/>
  <c r="CH229" i="1"/>
  <c r="CG229" i="1"/>
  <c r="T230" i="1"/>
  <c r="S230" i="1"/>
  <c r="AJ230" i="1"/>
  <c r="AI230" i="1"/>
  <c r="BY231" i="1"/>
  <c r="BX231" i="1"/>
  <c r="CB231" i="1"/>
  <c r="CA231" i="1"/>
  <c r="AO232" i="1"/>
  <c r="AN232" i="1"/>
  <c r="U244" i="1"/>
  <c r="AA236" i="1"/>
  <c r="AJ237" i="1"/>
  <c r="BH237" i="1"/>
  <c r="K238" i="1"/>
  <c r="J238" i="1"/>
  <c r="BQ238" i="1"/>
  <c r="AO239" i="1"/>
  <c r="AN239" i="1"/>
  <c r="BX240" i="1"/>
  <c r="CH240" i="1"/>
  <c r="CG240" i="1"/>
  <c r="T241" i="1"/>
  <c r="S241" i="1"/>
  <c r="AJ241" i="1"/>
  <c r="AI241" i="1"/>
  <c r="BY242" i="1"/>
  <c r="BX242" i="1"/>
  <c r="CB242" i="1"/>
  <c r="CA242" i="1"/>
  <c r="AL244" i="1"/>
  <c r="AP253" i="1"/>
  <c r="BF247" i="1"/>
  <c r="CB253" i="1"/>
  <c r="AJ248" i="1"/>
  <c r="BR248" i="1"/>
  <c r="BQ248" i="1"/>
  <c r="AJ249" i="1"/>
  <c r="AI249" i="1"/>
  <c r="AO249" i="1"/>
  <c r="AN249" i="1"/>
  <c r="AC250" i="1"/>
  <c r="AB250" i="1"/>
  <c r="AI250" i="1"/>
  <c r="BG250" i="1"/>
  <c r="BR252" i="1"/>
  <c r="BQ252" i="1"/>
  <c r="CA256" i="1"/>
  <c r="E259" i="1"/>
  <c r="CA259" i="1" s="1"/>
  <c r="CG256" i="1"/>
  <c r="K256" i="1"/>
  <c r="I259" i="1"/>
  <c r="J256" i="1"/>
  <c r="AJ257" i="1"/>
  <c r="AI257" i="1"/>
  <c r="K263" i="1"/>
  <c r="J263" i="1"/>
  <c r="AC264" i="1"/>
  <c r="AB264" i="1"/>
  <c r="AJ269" i="1"/>
  <c r="T271" i="1"/>
  <c r="S271" i="1"/>
  <c r="BR273" i="1"/>
  <c r="BQ273" i="1"/>
  <c r="BY273" i="1"/>
  <c r="BX273" i="1"/>
  <c r="AJ275" i="1"/>
  <c r="AI275" i="1"/>
  <c r="AO275" i="1"/>
  <c r="AN275" i="1"/>
  <c r="AJ287" i="1"/>
  <c r="AI287" i="1"/>
  <c r="AK294" i="1"/>
  <c r="BY289" i="1"/>
  <c r="BX289" i="1"/>
  <c r="BH290" i="1"/>
  <c r="BR307" i="1"/>
  <c r="BQ307" i="1"/>
  <c r="BX307" i="1"/>
  <c r="AC348" i="1"/>
  <c r="AB348" i="1"/>
  <c r="AA182" i="1"/>
  <c r="G196" i="1"/>
  <c r="CB191" i="1"/>
  <c r="L196" i="1"/>
  <c r="CC196" i="1"/>
  <c r="G212" i="1"/>
  <c r="AL212" i="1"/>
  <c r="CB199" i="1"/>
  <c r="BZ212" i="1"/>
  <c r="BF201" i="1"/>
  <c r="CE201" i="1"/>
  <c r="AC202" i="1"/>
  <c r="AB202" i="1"/>
  <c r="BR203" i="1"/>
  <c r="BQ203" i="1"/>
  <c r="AJ204" i="1"/>
  <c r="BH204" i="1"/>
  <c r="K205" i="1"/>
  <c r="J205" i="1"/>
  <c r="BQ205" i="1"/>
  <c r="BR206" i="1"/>
  <c r="BQ206" i="1"/>
  <c r="K207" i="1"/>
  <c r="J207" i="1"/>
  <c r="CE208" i="1"/>
  <c r="CD208" i="1"/>
  <c r="AH210" i="1"/>
  <c r="BF210" i="1"/>
  <c r="K211" i="1"/>
  <c r="J211" i="1"/>
  <c r="E212" i="1"/>
  <c r="AK212" i="1"/>
  <c r="BI223" i="1"/>
  <c r="BM223" i="1"/>
  <c r="BS223" i="1"/>
  <c r="CB215" i="1"/>
  <c r="CA215" i="1"/>
  <c r="AO216" i="1"/>
  <c r="AN216" i="1"/>
  <c r="CH217" i="1"/>
  <c r="CG217" i="1"/>
  <c r="T218" i="1"/>
  <c r="S218" i="1"/>
  <c r="AH218" i="1"/>
  <c r="AN218" i="1"/>
  <c r="BW219" i="1"/>
  <c r="CB219" i="1"/>
  <c r="CA219" i="1"/>
  <c r="AO220" i="1"/>
  <c r="AN220" i="1"/>
  <c r="CH221" i="1"/>
  <c r="CG221" i="1"/>
  <c r="T222" i="1"/>
  <c r="S222" i="1"/>
  <c r="AH222" i="1"/>
  <c r="AN222" i="1"/>
  <c r="BF226" i="1"/>
  <c r="AO227" i="1"/>
  <c r="BQ227" i="1"/>
  <c r="I228" i="1"/>
  <c r="F233" i="1"/>
  <c r="AC228" i="1"/>
  <c r="AB228" i="1"/>
  <c r="BR228" i="1"/>
  <c r="AB230" i="1"/>
  <c r="CE230" i="1"/>
  <c r="CD230" i="1"/>
  <c r="BF232" i="1"/>
  <c r="E244" i="1"/>
  <c r="CD244" i="1" s="1"/>
  <c r="CG236" i="1"/>
  <c r="I244" i="1"/>
  <c r="K236" i="1"/>
  <c r="J236" i="1"/>
  <c r="O244" i="1"/>
  <c r="AO236" i="1"/>
  <c r="AM244" i="1"/>
  <c r="AN236" i="1"/>
  <c r="AS244" i="1"/>
  <c r="BA244" i="1"/>
  <c r="BE244" i="1"/>
  <c r="AA237" i="1"/>
  <c r="AO237" i="1"/>
  <c r="BW237" i="1"/>
  <c r="BF238" i="1"/>
  <c r="BW238" i="1"/>
  <c r="CG238" i="1"/>
  <c r="AC239" i="1"/>
  <c r="AB239" i="1"/>
  <c r="BR239" i="1"/>
  <c r="AB241" i="1"/>
  <c r="CE241" i="1"/>
  <c r="CD241" i="1"/>
  <c r="AC243" i="1"/>
  <c r="AB243" i="1"/>
  <c r="CH243" i="1"/>
  <c r="CG243" i="1"/>
  <c r="V244" i="1"/>
  <c r="BT253" i="1"/>
  <c r="AN248" i="1"/>
  <c r="S250" i="1"/>
  <c r="AC252" i="1"/>
  <c r="AB252" i="1"/>
  <c r="K257" i="1"/>
  <c r="J257" i="1"/>
  <c r="AC258" i="1"/>
  <c r="AB258" i="1"/>
  <c r="T263" i="1"/>
  <c r="S263" i="1"/>
  <c r="J264" i="1"/>
  <c r="K264" i="1"/>
  <c r="T267" i="1"/>
  <c r="S267" i="1"/>
  <c r="AC267" i="1"/>
  <c r="AB267" i="1"/>
  <c r="BH267" i="1"/>
  <c r="BG267" i="1"/>
  <c r="BY268" i="1"/>
  <c r="BX268" i="1"/>
  <c r="CA270" i="1"/>
  <c r="CG270" i="1"/>
  <c r="K270" i="1"/>
  <c r="J270" i="1"/>
  <c r="BQ270" i="1"/>
  <c r="BY272" i="1"/>
  <c r="BX272" i="1"/>
  <c r="AC276" i="1"/>
  <c r="AB276" i="1"/>
  <c r="AI276" i="1"/>
  <c r="BG276" i="1"/>
  <c r="E284" i="1"/>
  <c r="CD284" i="1" s="1"/>
  <c r="S280" i="1"/>
  <c r="I284" i="1"/>
  <c r="K280" i="1"/>
  <c r="J280" i="1"/>
  <c r="O284" i="1"/>
  <c r="BY281" i="1"/>
  <c r="BX281" i="1"/>
  <c r="T341" i="1"/>
  <c r="S341" i="1"/>
  <c r="BH343" i="1"/>
  <c r="BG343" i="1"/>
  <c r="BQ343" i="1"/>
  <c r="BR343" i="1"/>
  <c r="AC345" i="1"/>
  <c r="AB345" i="1"/>
  <c r="CH172" i="1"/>
  <c r="I177" i="1"/>
  <c r="AF183" i="1"/>
  <c r="I178" i="1"/>
  <c r="BP179" i="1"/>
  <c r="AH181" i="1"/>
  <c r="CD181" i="1"/>
  <c r="CB182" i="1"/>
  <c r="CG182" i="1"/>
  <c r="CB186" i="1"/>
  <c r="CG186" i="1"/>
  <c r="J187" i="1"/>
  <c r="CD187" i="1"/>
  <c r="CB188" i="1"/>
  <c r="CG188" i="1"/>
  <c r="J189" i="1"/>
  <c r="CD189" i="1"/>
  <c r="BP191" i="1"/>
  <c r="CA191" i="1"/>
  <c r="CE192" i="1"/>
  <c r="CH194" i="1"/>
  <c r="BF195" i="1"/>
  <c r="CG195" i="1"/>
  <c r="D212" i="1"/>
  <c r="H212" i="1"/>
  <c r="L212" i="1"/>
  <c r="P212" i="1"/>
  <c r="AD212" i="1"/>
  <c r="AH199" i="1"/>
  <c r="AR212" i="1"/>
  <c r="AV212" i="1"/>
  <c r="AZ212" i="1"/>
  <c r="BD212" i="1"/>
  <c r="BP199" i="1"/>
  <c r="BV212" i="1"/>
  <c r="CA199" i="1"/>
  <c r="CF212" i="1"/>
  <c r="AN200" i="1"/>
  <c r="CE200" i="1"/>
  <c r="AB201" i="1"/>
  <c r="BY201" i="1"/>
  <c r="BX201" i="1"/>
  <c r="CH201" i="1"/>
  <c r="CG201" i="1"/>
  <c r="CB202" i="1"/>
  <c r="CA202" i="1"/>
  <c r="CG202" i="1"/>
  <c r="AA204" i="1"/>
  <c r="AO204" i="1"/>
  <c r="BY204" i="1"/>
  <c r="BX204" i="1"/>
  <c r="AC205" i="1"/>
  <c r="BF205" i="1"/>
  <c r="CG205" i="1"/>
  <c r="T207" i="1"/>
  <c r="AH207" i="1"/>
  <c r="BF207" i="1"/>
  <c r="K208" i="1"/>
  <c r="J208" i="1"/>
  <c r="AO208" i="1"/>
  <c r="BQ208" i="1"/>
  <c r="AO209" i="1"/>
  <c r="AN209" i="1"/>
  <c r="K210" i="1"/>
  <c r="BP210" i="1"/>
  <c r="T211" i="1"/>
  <c r="AH211" i="1"/>
  <c r="BF211" i="1"/>
  <c r="D223" i="1"/>
  <c r="CB223" i="1" s="1"/>
  <c r="H223" i="1"/>
  <c r="BQ215" i="1"/>
  <c r="S216" i="1"/>
  <c r="AI216" i="1"/>
  <c r="BG216" i="1"/>
  <c r="I217" i="1"/>
  <c r="AB217" i="1"/>
  <c r="AN217" i="1"/>
  <c r="CE218" i="1"/>
  <c r="CD218" i="1"/>
  <c r="S220" i="1"/>
  <c r="AI220" i="1"/>
  <c r="BG220" i="1"/>
  <c r="I221" i="1"/>
  <c r="AB221" i="1"/>
  <c r="AN221" i="1"/>
  <c r="CE222" i="1"/>
  <c r="CD222" i="1"/>
  <c r="F223" i="1"/>
  <c r="V223" i="1"/>
  <c r="G233" i="1"/>
  <c r="I226" i="1"/>
  <c r="M233" i="1"/>
  <c r="Q233" i="1"/>
  <c r="W233" i="1"/>
  <c r="AB226" i="1"/>
  <c r="BZ233" i="1"/>
  <c r="CB226" i="1"/>
  <c r="CA226" i="1"/>
  <c r="BH227" i="1"/>
  <c r="BG227" i="1"/>
  <c r="BY228" i="1"/>
  <c r="BX228" i="1"/>
  <c r="CB228" i="1"/>
  <c r="CA228" i="1"/>
  <c r="AB229" i="1"/>
  <c r="AN229" i="1"/>
  <c r="K230" i="1"/>
  <c r="J230" i="1"/>
  <c r="AO230" i="1"/>
  <c r="BQ230" i="1"/>
  <c r="AO231" i="1"/>
  <c r="AN231" i="1"/>
  <c r="K232" i="1"/>
  <c r="BP232" i="1"/>
  <c r="CH237" i="1"/>
  <c r="CG237" i="1"/>
  <c r="T238" i="1"/>
  <c r="S238" i="1"/>
  <c r="AJ238" i="1"/>
  <c r="AI238" i="1"/>
  <c r="AN238" i="1"/>
  <c r="BY239" i="1"/>
  <c r="BX239" i="1"/>
  <c r="CB239" i="1"/>
  <c r="CA239" i="1"/>
  <c r="AB240" i="1"/>
  <c r="AN240" i="1"/>
  <c r="K241" i="1"/>
  <c r="J241" i="1"/>
  <c r="AO241" i="1"/>
  <c r="BQ241" i="1"/>
  <c r="J242" i="1"/>
  <c r="AO242" i="1"/>
  <c r="AN242" i="1"/>
  <c r="F244" i="1"/>
  <c r="AC248" i="1"/>
  <c r="AB248" i="1"/>
  <c r="BH249" i="1"/>
  <c r="BG249" i="1"/>
  <c r="T257" i="1"/>
  <c r="S257" i="1"/>
  <c r="J258" i="1"/>
  <c r="K258" i="1"/>
  <c r="BY264" i="1"/>
  <c r="BX264" i="1"/>
  <c r="AJ265" i="1"/>
  <c r="AB266" i="1"/>
  <c r="AC266" i="1"/>
  <c r="BR268" i="1"/>
  <c r="BQ268" i="1"/>
  <c r="AJ271" i="1"/>
  <c r="AI271" i="1"/>
  <c r="CE273" i="1"/>
  <c r="CB273" i="1"/>
  <c r="AJ274" i="1"/>
  <c r="AI274" i="1"/>
  <c r="AN274" i="1"/>
  <c r="AO274" i="1"/>
  <c r="BH275" i="1"/>
  <c r="BG275" i="1"/>
  <c r="BR281" i="1"/>
  <c r="BQ281" i="1"/>
  <c r="S282" i="1"/>
  <c r="T282" i="1"/>
  <c r="BH283" i="1"/>
  <c r="BG283" i="1"/>
  <c r="AO298" i="1"/>
  <c r="AN298" i="1"/>
  <c r="BY312" i="1"/>
  <c r="BX312" i="1"/>
  <c r="BH315" i="1"/>
  <c r="BG315" i="1"/>
  <c r="AC329" i="1"/>
  <c r="AB329" i="1"/>
  <c r="BH356" i="1"/>
  <c r="BG356" i="1"/>
  <c r="I180" i="1"/>
  <c r="BW182" i="1"/>
  <c r="BZ183" i="1"/>
  <c r="AE196" i="1"/>
  <c r="BK196" i="1"/>
  <c r="BO196" i="1"/>
  <c r="BS196" i="1"/>
  <c r="CH186" i="1"/>
  <c r="CA187" i="1"/>
  <c r="I192" i="1"/>
  <c r="BP193" i="1"/>
  <c r="AH195" i="1"/>
  <c r="CD195" i="1"/>
  <c r="BZ196" i="1"/>
  <c r="V212" i="1"/>
  <c r="Z212" i="1"/>
  <c r="BS212" i="1"/>
  <c r="I200" i="1"/>
  <c r="CH200" i="1"/>
  <c r="CA201" i="1"/>
  <c r="BQ202" i="1"/>
  <c r="AO203" i="1"/>
  <c r="AN203" i="1"/>
  <c r="CH204" i="1"/>
  <c r="CG204" i="1"/>
  <c r="T205" i="1"/>
  <c r="S205" i="1"/>
  <c r="AN205" i="1"/>
  <c r="AO206" i="1"/>
  <c r="AN206" i="1"/>
  <c r="AA207" i="1"/>
  <c r="AO207" i="1"/>
  <c r="BW207" i="1"/>
  <c r="AC208" i="1"/>
  <c r="BF208" i="1"/>
  <c r="CG208" i="1"/>
  <c r="AC209" i="1"/>
  <c r="AB209" i="1"/>
  <c r="BR209" i="1"/>
  <c r="AA211" i="1"/>
  <c r="AO211" i="1"/>
  <c r="BW211" i="1"/>
  <c r="BI212" i="1"/>
  <c r="J215" i="1"/>
  <c r="U223" i="1"/>
  <c r="Y223" i="1"/>
  <c r="AO215" i="1"/>
  <c r="AN215" i="1"/>
  <c r="AM223" i="1"/>
  <c r="BK223" i="1"/>
  <c r="BO223" i="1"/>
  <c r="BU223" i="1"/>
  <c r="K216" i="1"/>
  <c r="BP216" i="1"/>
  <c r="T217" i="1"/>
  <c r="AH217" i="1"/>
  <c r="BF217" i="1"/>
  <c r="CE217" i="1"/>
  <c r="K218" i="1"/>
  <c r="J218" i="1"/>
  <c r="BQ218" i="1"/>
  <c r="J219" i="1"/>
  <c r="AO219" i="1"/>
  <c r="AN219" i="1"/>
  <c r="K220" i="1"/>
  <c r="BP220" i="1"/>
  <c r="T221" i="1"/>
  <c r="AH221" i="1"/>
  <c r="BF221" i="1"/>
  <c r="CE221" i="1"/>
  <c r="K222" i="1"/>
  <c r="J222" i="1"/>
  <c r="BQ222" i="1"/>
  <c r="AD233" i="1"/>
  <c r="AK233" i="1"/>
  <c r="BJ233" i="1"/>
  <c r="BP226" i="1"/>
  <c r="CC233" i="1"/>
  <c r="AJ229" i="1"/>
  <c r="BH229" i="1"/>
  <c r="BF230" i="1"/>
  <c r="BX230" i="1"/>
  <c r="BY230" i="1"/>
  <c r="CG230" i="1"/>
  <c r="AC231" i="1"/>
  <c r="AB231" i="1"/>
  <c r="CF233" i="1"/>
  <c r="M244" i="1"/>
  <c r="AD244" i="1"/>
  <c r="AK244" i="1"/>
  <c r="K237" i="1"/>
  <c r="J237" i="1"/>
  <c r="AB238" i="1"/>
  <c r="CE238" i="1"/>
  <c r="CD238" i="1"/>
  <c r="AJ240" i="1"/>
  <c r="BH240" i="1"/>
  <c r="BF241" i="1"/>
  <c r="BX241" i="1"/>
  <c r="BY241" i="1"/>
  <c r="CG241" i="1"/>
  <c r="AC242" i="1"/>
  <c r="AB242" i="1"/>
  <c r="S243" i="1"/>
  <c r="T243" i="1"/>
  <c r="BG243" i="1"/>
  <c r="BH243" i="1"/>
  <c r="CA243" i="1"/>
  <c r="CB243" i="1"/>
  <c r="S247" i="1"/>
  <c r="P253" i="1"/>
  <c r="BK253" i="1"/>
  <c r="BP247" i="1"/>
  <c r="CA248" i="1"/>
  <c r="CG248" i="1"/>
  <c r="K248" i="1"/>
  <c r="J248" i="1"/>
  <c r="CE251" i="1"/>
  <c r="CD251" i="1"/>
  <c r="BY252" i="1"/>
  <c r="BX252" i="1"/>
  <c r="BV259" i="1"/>
  <c r="BY258" i="1"/>
  <c r="BX258" i="1"/>
  <c r="CA262" i="1"/>
  <c r="E277" i="1"/>
  <c r="CG277" i="1" s="1"/>
  <c r="CG262" i="1"/>
  <c r="K262" i="1"/>
  <c r="J262" i="1"/>
  <c r="O277" i="1"/>
  <c r="V277" i="1"/>
  <c r="Z277" i="1"/>
  <c r="AJ263" i="1"/>
  <c r="AI263" i="1"/>
  <c r="CE266" i="1"/>
  <c r="CD266" i="1"/>
  <c r="AJ267" i="1"/>
  <c r="AI267" i="1"/>
  <c r="AC268" i="1"/>
  <c r="AB268" i="1"/>
  <c r="BH269" i="1"/>
  <c r="K271" i="1"/>
  <c r="J271" i="1"/>
  <c r="AC272" i="1"/>
  <c r="AB272" i="1"/>
  <c r="CH273" i="1"/>
  <c r="CG273" i="1"/>
  <c r="BQ275" i="1"/>
  <c r="BR275" i="1"/>
  <c r="AC281" i="1"/>
  <c r="AB281" i="1"/>
  <c r="BH288" i="1"/>
  <c r="BG288" i="1"/>
  <c r="S289" i="1"/>
  <c r="I292" i="1"/>
  <c r="F294" i="1"/>
  <c r="AJ328" i="1"/>
  <c r="AI328" i="1"/>
  <c r="BG346" i="1"/>
  <c r="BH346" i="1"/>
  <c r="T206" i="1"/>
  <c r="CE215" i="1"/>
  <c r="E233" i="1"/>
  <c r="U233" i="1"/>
  <c r="AH244" i="1"/>
  <c r="AR244" i="1"/>
  <c r="AV244" i="1"/>
  <c r="AZ244" i="1"/>
  <c r="BD244" i="1"/>
  <c r="BL244" i="1"/>
  <c r="BP236" i="1"/>
  <c r="BT244" i="1"/>
  <c r="CF244" i="1"/>
  <c r="M253" i="1"/>
  <c r="Q253" i="1"/>
  <c r="U253" i="1"/>
  <c r="Y253" i="1"/>
  <c r="AH247" i="1"/>
  <c r="AQ253" i="1"/>
  <c r="AU253" i="1"/>
  <c r="AY253" i="1"/>
  <c r="BC253" i="1"/>
  <c r="BV253" i="1"/>
  <c r="BF248" i="1"/>
  <c r="CE248" i="1"/>
  <c r="CD248" i="1"/>
  <c r="J249" i="1"/>
  <c r="AA249" i="1"/>
  <c r="K250" i="1"/>
  <c r="BR250" i="1"/>
  <c r="BQ250" i="1"/>
  <c r="K251" i="1"/>
  <c r="J251" i="1"/>
  <c r="BF251" i="1"/>
  <c r="BY251" i="1"/>
  <c r="F259" i="1"/>
  <c r="AP259" i="1"/>
  <c r="AT259" i="1"/>
  <c r="AX259" i="1"/>
  <c r="BB259" i="1"/>
  <c r="BP256" i="1"/>
  <c r="BI259" i="1"/>
  <c r="BS259" i="1"/>
  <c r="BP257" i="1"/>
  <c r="CB257" i="1"/>
  <c r="CA257" i="1"/>
  <c r="AO258" i="1"/>
  <c r="AN258" i="1"/>
  <c r="F277" i="1"/>
  <c r="AG277" i="1"/>
  <c r="AP277" i="1"/>
  <c r="AT277" i="1"/>
  <c r="AX277" i="1"/>
  <c r="BB277" i="1"/>
  <c r="BP262" i="1"/>
  <c r="BI277" i="1"/>
  <c r="BS277" i="1"/>
  <c r="BP263" i="1"/>
  <c r="BW263" i="1"/>
  <c r="CB263" i="1"/>
  <c r="CA263" i="1"/>
  <c r="AO264" i="1"/>
  <c r="AN264" i="1"/>
  <c r="BH265" i="1"/>
  <c r="BP265" i="1"/>
  <c r="CB265" i="1"/>
  <c r="K266" i="1"/>
  <c r="J266" i="1"/>
  <c r="BQ266" i="1"/>
  <c r="BR267" i="1"/>
  <c r="I268" i="1"/>
  <c r="BY269" i="1"/>
  <c r="BX269" i="1"/>
  <c r="T270" i="1"/>
  <c r="S270" i="1"/>
  <c r="BF270" i="1"/>
  <c r="BX270" i="1"/>
  <c r="BY270" i="1"/>
  <c r="BW271" i="1"/>
  <c r="CB271" i="1"/>
  <c r="CA271" i="1"/>
  <c r="AO272" i="1"/>
  <c r="AN272" i="1"/>
  <c r="AC273" i="1"/>
  <c r="AO273" i="1"/>
  <c r="AB274" i="1"/>
  <c r="CE274" i="1"/>
  <c r="CD274" i="1"/>
  <c r="J275" i="1"/>
  <c r="AA275" i="1"/>
  <c r="BR276" i="1"/>
  <c r="BQ276" i="1"/>
  <c r="BF280" i="1"/>
  <c r="CG280" i="1"/>
  <c r="AI282" i="1"/>
  <c r="AJ282" i="1"/>
  <c r="AO282" i="1"/>
  <c r="AN282" i="1"/>
  <c r="AO283" i="1"/>
  <c r="AN283" i="1"/>
  <c r="T292" i="1"/>
  <c r="S292" i="1"/>
  <c r="AF301" i="1"/>
  <c r="AP301" i="1"/>
  <c r="AT301" i="1"/>
  <c r="AX301" i="1"/>
  <c r="BB301" i="1"/>
  <c r="BF297" i="1"/>
  <c r="BV301" i="1"/>
  <c r="AC300" i="1"/>
  <c r="AB300" i="1"/>
  <c r="T305" i="1"/>
  <c r="S305" i="1"/>
  <c r="AC305" i="1"/>
  <c r="AB305" i="1"/>
  <c r="BH305" i="1"/>
  <c r="BG305" i="1"/>
  <c r="BY306" i="1"/>
  <c r="BX306" i="1"/>
  <c r="S307" i="1"/>
  <c r="T307" i="1"/>
  <c r="BR310" i="1"/>
  <c r="BQ310" i="1"/>
  <c r="T311" i="1"/>
  <c r="S311" i="1"/>
  <c r="CB313" i="1"/>
  <c r="AO313" i="1"/>
  <c r="K313" i="1"/>
  <c r="J313" i="1"/>
  <c r="BH314" i="1"/>
  <c r="BG314" i="1"/>
  <c r="BY316" i="1"/>
  <c r="BX316" i="1"/>
  <c r="BY333" i="1"/>
  <c r="BX333" i="1"/>
  <c r="S334" i="1"/>
  <c r="T334" i="1"/>
  <c r="AC344" i="1"/>
  <c r="AB344" i="1"/>
  <c r="T356" i="1"/>
  <c r="S356" i="1"/>
  <c r="T357" i="1"/>
  <c r="S357" i="1"/>
  <c r="AC357" i="1"/>
  <c r="AB357" i="1"/>
  <c r="AO358" i="1"/>
  <c r="AN358" i="1"/>
  <c r="CF223" i="1"/>
  <c r="AH233" i="1"/>
  <c r="CD229" i="1"/>
  <c r="CD240" i="1"/>
  <c r="BZ244" i="1"/>
  <c r="E253" i="1"/>
  <c r="CA253" i="1" s="1"/>
  <c r="N253" i="1"/>
  <c r="AE253" i="1"/>
  <c r="AM253" i="1"/>
  <c r="AO247" i="1"/>
  <c r="BS253" i="1"/>
  <c r="BW247" i="1"/>
  <c r="CH247" i="1"/>
  <c r="CG247" i="1"/>
  <c r="AJ251" i="1"/>
  <c r="AI251" i="1"/>
  <c r="AO252" i="1"/>
  <c r="AN252" i="1"/>
  <c r="CF253" i="1"/>
  <c r="AK259" i="1"/>
  <c r="AO257" i="1"/>
  <c r="AN257" i="1"/>
  <c r="S258" i="1"/>
  <c r="AI258" i="1"/>
  <c r="BG258" i="1"/>
  <c r="CH259" i="1"/>
  <c r="M277" i="1"/>
  <c r="Q277" i="1"/>
  <c r="AK277" i="1"/>
  <c r="AQ277" i="1"/>
  <c r="AU277" i="1"/>
  <c r="AY277" i="1"/>
  <c r="BC277" i="1"/>
  <c r="BJ277" i="1"/>
  <c r="BN277" i="1"/>
  <c r="AO263" i="1"/>
  <c r="AN263" i="1"/>
  <c r="S264" i="1"/>
  <c r="AI264" i="1"/>
  <c r="BG264" i="1"/>
  <c r="BX265" i="1"/>
  <c r="T266" i="1"/>
  <c r="S266" i="1"/>
  <c r="BH266" i="1"/>
  <c r="BG266" i="1"/>
  <c r="BW266" i="1"/>
  <c r="CG266" i="1"/>
  <c r="BY267" i="1"/>
  <c r="BX267" i="1"/>
  <c r="CB267" i="1"/>
  <c r="CA267" i="1"/>
  <c r="AO268" i="1"/>
  <c r="AN268" i="1"/>
  <c r="AA269" i="1"/>
  <c r="AO269" i="1"/>
  <c r="CH269" i="1"/>
  <c r="CG269" i="1"/>
  <c r="AH270" i="1"/>
  <c r="AN270" i="1"/>
  <c r="AO271" i="1"/>
  <c r="AN271" i="1"/>
  <c r="S272" i="1"/>
  <c r="AI272" i="1"/>
  <c r="BG272" i="1"/>
  <c r="I273" i="1"/>
  <c r="AB273" i="1"/>
  <c r="AN273" i="1"/>
  <c r="K274" i="1"/>
  <c r="J274" i="1"/>
  <c r="BQ274" i="1"/>
  <c r="D277" i="1"/>
  <c r="CH277" i="1" s="1"/>
  <c r="AQ284" i="1"/>
  <c r="AU284" i="1"/>
  <c r="AY284" i="1"/>
  <c r="BC284" i="1"/>
  <c r="BZ284" i="1"/>
  <c r="CB280" i="1"/>
  <c r="CA280" i="1"/>
  <c r="AO281" i="1"/>
  <c r="AN281" i="1"/>
  <c r="K282" i="1"/>
  <c r="J282" i="1"/>
  <c r="BY283" i="1"/>
  <c r="BX283" i="1"/>
  <c r="U294" i="1"/>
  <c r="AA287" i="1"/>
  <c r="AJ288" i="1"/>
  <c r="AI288" i="1"/>
  <c r="AO288" i="1"/>
  <c r="AN288" i="1"/>
  <c r="BR292" i="1"/>
  <c r="BQ292" i="1"/>
  <c r="CH292" i="1"/>
  <c r="CG292" i="1"/>
  <c r="AJ293" i="1"/>
  <c r="AI293" i="1"/>
  <c r="AN293" i="1"/>
  <c r="AO293" i="1"/>
  <c r="BH298" i="1"/>
  <c r="BG298" i="1"/>
  <c r="BY308" i="1"/>
  <c r="T309" i="1"/>
  <c r="S309" i="1"/>
  <c r="BY309" i="1"/>
  <c r="BX309" i="1"/>
  <c r="CB309" i="1"/>
  <c r="CA309" i="1"/>
  <c r="AJ314" i="1"/>
  <c r="AI314" i="1"/>
  <c r="K317" i="1"/>
  <c r="J317" i="1"/>
  <c r="AJ330" i="1"/>
  <c r="BR330" i="1"/>
  <c r="BQ330" i="1"/>
  <c r="AB331" i="1"/>
  <c r="AC331" i="1"/>
  <c r="T332" i="1"/>
  <c r="S332" i="1"/>
  <c r="AC332" i="1"/>
  <c r="AB332" i="1"/>
  <c r="BH332" i="1"/>
  <c r="BG332" i="1"/>
  <c r="AJ341" i="1"/>
  <c r="AI341" i="1"/>
  <c r="AO341" i="1"/>
  <c r="AN341" i="1"/>
  <c r="AJ343" i="1"/>
  <c r="AI343" i="1"/>
  <c r="S346" i="1"/>
  <c r="T346" i="1"/>
  <c r="BX346" i="1"/>
  <c r="AO347" i="1"/>
  <c r="AN347" i="1"/>
  <c r="BR347" i="1"/>
  <c r="BY374" i="1"/>
  <c r="BX374" i="1"/>
  <c r="D244" i="1"/>
  <c r="CE244" i="1" s="1"/>
  <c r="H244" i="1"/>
  <c r="L244" i="1"/>
  <c r="P244" i="1"/>
  <c r="X244" i="1"/>
  <c r="AF244" i="1"/>
  <c r="BF236" i="1"/>
  <c r="CH236" i="1"/>
  <c r="J243" i="1"/>
  <c r="CD243" i="1"/>
  <c r="F253" i="1"/>
  <c r="I247" i="1"/>
  <c r="O253" i="1"/>
  <c r="W253" i="1"/>
  <c r="AA247" i="1"/>
  <c r="AN247" i="1"/>
  <c r="AS253" i="1"/>
  <c r="AW253" i="1"/>
  <c r="BA253" i="1"/>
  <c r="BE253" i="1"/>
  <c r="BJ253" i="1"/>
  <c r="BN253" i="1"/>
  <c r="CC253" i="1"/>
  <c r="BP249" i="1"/>
  <c r="BW249" i="1"/>
  <c r="CB249" i="1"/>
  <c r="CA249" i="1"/>
  <c r="AO250" i="1"/>
  <c r="AN250" i="1"/>
  <c r="CB251" i="1"/>
  <c r="T251" i="1"/>
  <c r="BF252" i="1"/>
  <c r="N259" i="1"/>
  <c r="AA256" i="1"/>
  <c r="U259" i="1"/>
  <c r="BK259" i="1"/>
  <c r="BO259" i="1"/>
  <c r="CE256" i="1"/>
  <c r="CC259" i="1"/>
  <c r="CD256" i="1"/>
  <c r="AA257" i="1"/>
  <c r="BP258" i="1"/>
  <c r="N277" i="1"/>
  <c r="AA262" i="1"/>
  <c r="U277" i="1"/>
  <c r="Y277" i="1"/>
  <c r="AE277" i="1"/>
  <c r="AL277" i="1"/>
  <c r="BK277" i="1"/>
  <c r="BO277" i="1"/>
  <c r="BU277" i="1"/>
  <c r="CE262" i="1"/>
  <c r="CC277" i="1"/>
  <c r="CD262" i="1"/>
  <c r="AA263" i="1"/>
  <c r="BP264" i="1"/>
  <c r="I265" i="1"/>
  <c r="AA265" i="1"/>
  <c r="AO265" i="1"/>
  <c r="CH265" i="1"/>
  <c r="CG265" i="1"/>
  <c r="AH266" i="1"/>
  <c r="AN266" i="1"/>
  <c r="AH268" i="1"/>
  <c r="BF268" i="1"/>
  <c r="I269" i="1"/>
  <c r="AN269" i="1"/>
  <c r="CB269" i="1"/>
  <c r="AB270" i="1"/>
  <c r="CE270" i="1"/>
  <c r="CD270" i="1"/>
  <c r="AA271" i="1"/>
  <c r="K272" i="1"/>
  <c r="BP272" i="1"/>
  <c r="T273" i="1"/>
  <c r="AH273" i="1"/>
  <c r="BF273" i="1"/>
  <c r="AC274" i="1"/>
  <c r="BF274" i="1"/>
  <c r="BW274" i="1"/>
  <c r="CG274" i="1"/>
  <c r="BW275" i="1"/>
  <c r="CB275" i="1"/>
  <c r="CA275" i="1"/>
  <c r="AO276" i="1"/>
  <c r="AN276" i="1"/>
  <c r="AE284" i="1"/>
  <c r="BJ284" i="1"/>
  <c r="BP280" i="1"/>
  <c r="CE284" i="1"/>
  <c r="AH281" i="1"/>
  <c r="BF281" i="1"/>
  <c r="BG282" i="1"/>
  <c r="BH282" i="1"/>
  <c r="BP282" i="1"/>
  <c r="AC283" i="1"/>
  <c r="AB283" i="1"/>
  <c r="AH283" i="1"/>
  <c r="E294" i="1"/>
  <c r="CA294" i="1" s="1"/>
  <c r="CG287" i="1"/>
  <c r="K287" i="1"/>
  <c r="J287" i="1"/>
  <c r="AC289" i="1"/>
  <c r="AB289" i="1"/>
  <c r="AI289" i="1"/>
  <c r="BG289" i="1"/>
  <c r="CB290" i="1"/>
  <c r="K291" i="1"/>
  <c r="J291" i="1"/>
  <c r="G301" i="1"/>
  <c r="BY300" i="1"/>
  <c r="BX300" i="1"/>
  <c r="U318" i="1"/>
  <c r="AA304" i="1"/>
  <c r="CE304" i="1"/>
  <c r="CC318" i="1"/>
  <c r="CD304" i="1"/>
  <c r="AJ305" i="1"/>
  <c r="AI305" i="1"/>
  <c r="AC306" i="1"/>
  <c r="AB306" i="1"/>
  <c r="T308" i="1"/>
  <c r="S308" i="1"/>
  <c r="BH308" i="1"/>
  <c r="BG308" i="1"/>
  <c r="BR308" i="1"/>
  <c r="BQ308" i="1"/>
  <c r="BH309" i="1"/>
  <c r="BG309" i="1"/>
  <c r="BQ309" i="1"/>
  <c r="BR309" i="1"/>
  <c r="BH311" i="1"/>
  <c r="BG311" i="1"/>
  <c r="T314" i="1"/>
  <c r="S314" i="1"/>
  <c r="BR326" i="1"/>
  <c r="BQ326" i="1"/>
  <c r="BX326" i="1"/>
  <c r="AO344" i="1"/>
  <c r="AN344" i="1"/>
  <c r="BY344" i="1"/>
  <c r="BX344" i="1"/>
  <c r="AH256" i="1"/>
  <c r="BF256" i="1"/>
  <c r="AH262" i="1"/>
  <c r="BF262" i="1"/>
  <c r="N284" i="1"/>
  <c r="AA280" i="1"/>
  <c r="CE280" i="1"/>
  <c r="CH281" i="1"/>
  <c r="L294" i="1"/>
  <c r="AR294" i="1"/>
  <c r="AV294" i="1"/>
  <c r="AZ294" i="1"/>
  <c r="BD294" i="1"/>
  <c r="CC294" i="1"/>
  <c r="CE287" i="1"/>
  <c r="CD287" i="1"/>
  <c r="J288" i="1"/>
  <c r="AA288" i="1"/>
  <c r="BW290" i="1"/>
  <c r="BF291" i="1"/>
  <c r="AB293" i="1"/>
  <c r="CE293" i="1"/>
  <c r="CD293" i="1"/>
  <c r="AP294" i="1"/>
  <c r="AQ301" i="1"/>
  <c r="AU301" i="1"/>
  <c r="AY301" i="1"/>
  <c r="BC301" i="1"/>
  <c r="BZ301" i="1"/>
  <c r="CB297" i="1"/>
  <c r="CA297" i="1"/>
  <c r="AB299" i="1"/>
  <c r="CB299" i="1"/>
  <c r="CA299" i="1"/>
  <c r="BR300" i="1"/>
  <c r="BQ300" i="1"/>
  <c r="K304" i="1"/>
  <c r="J304" i="1"/>
  <c r="BR306" i="1"/>
  <c r="BQ306" i="1"/>
  <c r="AC307" i="1"/>
  <c r="AB307" i="1"/>
  <c r="AO307" i="1"/>
  <c r="CH307" i="1"/>
  <c r="CG307" i="1"/>
  <c r="AH308" i="1"/>
  <c r="AN308" i="1"/>
  <c r="CA308" i="1"/>
  <c r="AO309" i="1"/>
  <c r="AN309" i="1"/>
  <c r="AB310" i="1"/>
  <c r="K311" i="1"/>
  <c r="J311" i="1"/>
  <c r="BY313" i="1"/>
  <c r="BX313" i="1"/>
  <c r="BQ314" i="1"/>
  <c r="T315" i="1"/>
  <c r="S315" i="1"/>
  <c r="BY317" i="1"/>
  <c r="BX317" i="1"/>
  <c r="F318" i="1"/>
  <c r="L335" i="1"/>
  <c r="P335" i="1"/>
  <c r="BF321" i="1"/>
  <c r="T322" i="1"/>
  <c r="S322" i="1"/>
  <c r="AC322" i="1"/>
  <c r="AB322" i="1"/>
  <c r="AO322" i="1"/>
  <c r="AN322" i="1"/>
  <c r="T324" i="1"/>
  <c r="S324" i="1"/>
  <c r="AC324" i="1"/>
  <c r="AB324" i="1"/>
  <c r="BH324" i="1"/>
  <c r="BG324" i="1"/>
  <c r="BY325" i="1"/>
  <c r="BX325" i="1"/>
  <c r="S326" i="1"/>
  <c r="T326" i="1"/>
  <c r="CE331" i="1"/>
  <c r="CD331" i="1"/>
  <c r="BR333" i="1"/>
  <c r="BQ333" i="1"/>
  <c r="T338" i="1"/>
  <c r="S338" i="1"/>
  <c r="AC338" i="1"/>
  <c r="AB338" i="1"/>
  <c r="AT350" i="1"/>
  <c r="AJ339" i="1"/>
  <c r="BR339" i="1"/>
  <c r="BQ339" i="1"/>
  <c r="AB342" i="1"/>
  <c r="BR342" i="1"/>
  <c r="BQ342" i="1"/>
  <c r="BH355" i="1"/>
  <c r="BG355" i="1"/>
  <c r="BR355" i="1"/>
  <c r="BQ355" i="1"/>
  <c r="AC374" i="1"/>
  <c r="AB374" i="1"/>
  <c r="AI374" i="1"/>
  <c r="BG374" i="1"/>
  <c r="E386" i="1"/>
  <c r="CG378" i="1"/>
  <c r="K378" i="1"/>
  <c r="J378" i="1"/>
  <c r="CG250" i="1"/>
  <c r="CG252" i="1"/>
  <c r="BW256" i="1"/>
  <c r="CG264" i="1"/>
  <c r="CE282" i="1"/>
  <c r="CD282" i="1"/>
  <c r="S283" i="1"/>
  <c r="CF284" i="1"/>
  <c r="M294" i="1"/>
  <c r="Q294" i="1"/>
  <c r="AS294" i="1"/>
  <c r="AW294" i="1"/>
  <c r="BA294" i="1"/>
  <c r="BE294" i="1"/>
  <c r="BL294" i="1"/>
  <c r="CF294" i="1"/>
  <c r="BR289" i="1"/>
  <c r="BQ289" i="1"/>
  <c r="AC290" i="1"/>
  <c r="AB290" i="1"/>
  <c r="AO290" i="1"/>
  <c r="CH290" i="1"/>
  <c r="CG290" i="1"/>
  <c r="AJ291" i="1"/>
  <c r="AI291" i="1"/>
  <c r="AN291" i="1"/>
  <c r="CA291" i="1"/>
  <c r="BF292" i="1"/>
  <c r="K293" i="1"/>
  <c r="J293" i="1"/>
  <c r="BQ293" i="1"/>
  <c r="AD294" i="1"/>
  <c r="O301" i="1"/>
  <c r="BJ301" i="1"/>
  <c r="BN301" i="1"/>
  <c r="CD301" i="1"/>
  <c r="AO300" i="1"/>
  <c r="AN300" i="1"/>
  <c r="AG318" i="1"/>
  <c r="AP318" i="1"/>
  <c r="AX318" i="1"/>
  <c r="BI318" i="1"/>
  <c r="BP304" i="1"/>
  <c r="BM318" i="1"/>
  <c r="CG304" i="1"/>
  <c r="BP305" i="1"/>
  <c r="BW305" i="1"/>
  <c r="CB305" i="1"/>
  <c r="CA305" i="1"/>
  <c r="AO306" i="1"/>
  <c r="AN306" i="1"/>
  <c r="I307" i="1"/>
  <c r="AH307" i="1"/>
  <c r="AB308" i="1"/>
  <c r="CE308" i="1"/>
  <c r="CD308" i="1"/>
  <c r="J309" i="1"/>
  <c r="AA309" i="1"/>
  <c r="AC311" i="1"/>
  <c r="AB311" i="1"/>
  <c r="AO312" i="1"/>
  <c r="AN312" i="1"/>
  <c r="BR312" i="1"/>
  <c r="BQ312" i="1"/>
  <c r="BR313" i="1"/>
  <c r="BQ313" i="1"/>
  <c r="K314" i="1"/>
  <c r="J314" i="1"/>
  <c r="AC315" i="1"/>
  <c r="AB315" i="1"/>
  <c r="AO316" i="1"/>
  <c r="AN316" i="1"/>
  <c r="BR316" i="1"/>
  <c r="BQ316" i="1"/>
  <c r="BR317" i="1"/>
  <c r="BQ317" i="1"/>
  <c r="N318" i="1"/>
  <c r="BZ318" i="1"/>
  <c r="AE335" i="1"/>
  <c r="CH335" i="1"/>
  <c r="J322" i="1"/>
  <c r="K322" i="1"/>
  <c r="AA323" i="1"/>
  <c r="U335" i="1"/>
  <c r="Y335" i="1"/>
  <c r="BR325" i="1"/>
  <c r="BQ325" i="1"/>
  <c r="BY327" i="1"/>
  <c r="T328" i="1"/>
  <c r="S328" i="1"/>
  <c r="BY328" i="1"/>
  <c r="BX328" i="1"/>
  <c r="CB328" i="1"/>
  <c r="CA328" i="1"/>
  <c r="AJ332" i="1"/>
  <c r="AI332" i="1"/>
  <c r="AC333" i="1"/>
  <c r="AB333" i="1"/>
  <c r="CH339" i="1"/>
  <c r="CG339" i="1"/>
  <c r="AJ340" i="1"/>
  <c r="AI340" i="1"/>
  <c r="AN340" i="1"/>
  <c r="AO340" i="1"/>
  <c r="BH341" i="1"/>
  <c r="BG341" i="1"/>
  <c r="AJ360" i="1"/>
  <c r="AI360" i="1"/>
  <c r="CG369" i="1"/>
  <c r="BQ369" i="1"/>
  <c r="K369" i="1"/>
  <c r="J369" i="1"/>
  <c r="AJ370" i="1"/>
  <c r="AI370" i="1"/>
  <c r="AK284" i="1"/>
  <c r="BU284" i="1"/>
  <c r="CH282" i="1"/>
  <c r="J283" i="1"/>
  <c r="BP283" i="1"/>
  <c r="CB287" i="1"/>
  <c r="D294" i="1"/>
  <c r="CB294" i="1" s="1"/>
  <c r="H294" i="1"/>
  <c r="BF287" i="1"/>
  <c r="BI294" i="1"/>
  <c r="BP287" i="1"/>
  <c r="BW287" i="1"/>
  <c r="BP288" i="1"/>
  <c r="BW288" i="1"/>
  <c r="CB288" i="1"/>
  <c r="CA288" i="1"/>
  <c r="AO289" i="1"/>
  <c r="AN289" i="1"/>
  <c r="I290" i="1"/>
  <c r="T290" i="1"/>
  <c r="AH290" i="1"/>
  <c r="AB291" i="1"/>
  <c r="CE291" i="1"/>
  <c r="CD291" i="1"/>
  <c r="AA292" i="1"/>
  <c r="BF293" i="1"/>
  <c r="BW293" i="1"/>
  <c r="AE301" i="1"/>
  <c r="AA298" i="1"/>
  <c r="BP298" i="1"/>
  <c r="BY298" i="1"/>
  <c r="BX298" i="1"/>
  <c r="CB298" i="1"/>
  <c r="CA298" i="1"/>
  <c r="I299" i="1"/>
  <c r="AH300" i="1"/>
  <c r="AH301" i="1" s="1"/>
  <c r="BF300" i="1"/>
  <c r="BP301" i="1"/>
  <c r="CH301" i="1"/>
  <c r="AJ304" i="1"/>
  <c r="AI304" i="1"/>
  <c r="AK318" i="1"/>
  <c r="CA304" i="1"/>
  <c r="AH306" i="1"/>
  <c r="BF306" i="1"/>
  <c r="BH307" i="1"/>
  <c r="CB307" i="1"/>
  <c r="K308" i="1"/>
  <c r="J308" i="1"/>
  <c r="I310" i="1"/>
  <c r="BH310" i="1"/>
  <c r="AH311" i="1"/>
  <c r="BY311" i="1"/>
  <c r="BX311" i="1"/>
  <c r="T312" i="1"/>
  <c r="S312" i="1"/>
  <c r="AC312" i="1"/>
  <c r="AB312" i="1"/>
  <c r="AI312" i="1"/>
  <c r="CE313" i="1"/>
  <c r="CD313" i="1"/>
  <c r="CE314" i="1"/>
  <c r="CD314" i="1"/>
  <c r="AH315" i="1"/>
  <c r="BY315" i="1"/>
  <c r="BX315" i="1"/>
  <c r="T316" i="1"/>
  <c r="S316" i="1"/>
  <c r="AC316" i="1"/>
  <c r="AB316" i="1"/>
  <c r="AI316" i="1"/>
  <c r="AO317" i="1"/>
  <c r="CE317" i="1"/>
  <c r="CD317" i="1"/>
  <c r="BH322" i="1"/>
  <c r="BG322" i="1"/>
  <c r="CE323" i="1"/>
  <c r="CD323" i="1"/>
  <c r="CC335" i="1"/>
  <c r="AJ324" i="1"/>
  <c r="AI324" i="1"/>
  <c r="AC325" i="1"/>
  <c r="AB325" i="1"/>
  <c r="T327" i="1"/>
  <c r="S327" i="1"/>
  <c r="BH327" i="1"/>
  <c r="BG327" i="1"/>
  <c r="BR327" i="1"/>
  <c r="BQ327" i="1"/>
  <c r="BH328" i="1"/>
  <c r="BG328" i="1"/>
  <c r="BQ328" i="1"/>
  <c r="BR328" i="1"/>
  <c r="AO329" i="1"/>
  <c r="AN329" i="1"/>
  <c r="BY329" i="1"/>
  <c r="BX329" i="1"/>
  <c r="BR334" i="1"/>
  <c r="BQ334" i="1"/>
  <c r="BX334" i="1"/>
  <c r="BI335" i="1"/>
  <c r="BY343" i="1"/>
  <c r="BX343" i="1"/>
  <c r="CB343" i="1"/>
  <c r="CA343" i="1"/>
  <c r="BR354" i="1"/>
  <c r="BQ354" i="1"/>
  <c r="CH358" i="1"/>
  <c r="CG358" i="1"/>
  <c r="T359" i="1"/>
  <c r="S359" i="1"/>
  <c r="AJ359" i="1"/>
  <c r="AI359" i="1"/>
  <c r="AN359" i="1"/>
  <c r="AO359" i="1"/>
  <c r="T373" i="1"/>
  <c r="S373" i="1"/>
  <c r="CH287" i="1"/>
  <c r="BS294" i="1"/>
  <c r="CE297" i="1"/>
  <c r="BI301" i="1"/>
  <c r="BF304" i="1"/>
  <c r="CA310" i="1"/>
  <c r="AA313" i="1"/>
  <c r="AH313" i="1"/>
  <c r="CH313" i="1"/>
  <c r="AB314" i="1"/>
  <c r="AN314" i="1"/>
  <c r="I316" i="1"/>
  <c r="AA317" i="1"/>
  <c r="AH317" i="1"/>
  <c r="CH317" i="1"/>
  <c r="AF335" i="1"/>
  <c r="AQ335" i="1"/>
  <c r="AU335" i="1"/>
  <c r="AY335" i="1"/>
  <c r="BC335" i="1"/>
  <c r="CB322" i="1"/>
  <c r="K323" i="1"/>
  <c r="J323" i="1"/>
  <c r="AO323" i="1"/>
  <c r="AN323" i="1"/>
  <c r="I325" i="1"/>
  <c r="I326" i="1"/>
  <c r="AA326" i="1"/>
  <c r="AO326" i="1"/>
  <c r="CH326" i="1"/>
  <c r="CG326" i="1"/>
  <c r="AH327" i="1"/>
  <c r="AN327" i="1"/>
  <c r="AH329" i="1"/>
  <c r="BF329" i="1"/>
  <c r="BF330" i="1"/>
  <c r="CB330" i="1"/>
  <c r="K331" i="1"/>
  <c r="J331" i="1"/>
  <c r="BQ331" i="1"/>
  <c r="BR332" i="1"/>
  <c r="I333" i="1"/>
  <c r="I334" i="1"/>
  <c r="AA334" i="1"/>
  <c r="AO334" i="1"/>
  <c r="CH334" i="1"/>
  <c r="CG334" i="1"/>
  <c r="I338" i="1"/>
  <c r="F350" i="1"/>
  <c r="V350" i="1"/>
  <c r="Z350" i="1"/>
  <c r="AP350" i="1"/>
  <c r="AX350" i="1"/>
  <c r="BB350" i="1"/>
  <c r="BF338" i="1"/>
  <c r="BV350" i="1"/>
  <c r="I339" i="1"/>
  <c r="BF339" i="1"/>
  <c r="AB340" i="1"/>
  <c r="CE340" i="1"/>
  <c r="CD340" i="1"/>
  <c r="J341" i="1"/>
  <c r="AA341" i="1"/>
  <c r="K342" i="1"/>
  <c r="AH342" i="1"/>
  <c r="CH342" i="1"/>
  <c r="CG342" i="1"/>
  <c r="BF344" i="1"/>
  <c r="BQ345" i="1"/>
  <c r="BR346" i="1"/>
  <c r="BQ346" i="1"/>
  <c r="BF347" i="1"/>
  <c r="N350" i="1"/>
  <c r="AJ354" i="1"/>
  <c r="BH354" i="1"/>
  <c r="AC356" i="1"/>
  <c r="AB356" i="1"/>
  <c r="BR358" i="1"/>
  <c r="BQ358" i="1"/>
  <c r="BY358" i="1"/>
  <c r="BX358" i="1"/>
  <c r="T360" i="1"/>
  <c r="S360" i="1"/>
  <c r="BR368" i="1"/>
  <c r="BQ368" i="1"/>
  <c r="BP375" i="1"/>
  <c r="AJ369" i="1"/>
  <c r="AI369" i="1"/>
  <c r="BY371" i="1"/>
  <c r="BX371" i="1"/>
  <c r="I297" i="1"/>
  <c r="G318" i="1"/>
  <c r="O318" i="1"/>
  <c r="W318" i="1"/>
  <c r="AE318" i="1"/>
  <c r="AQ318" i="1"/>
  <c r="AU318" i="1"/>
  <c r="AY318" i="1"/>
  <c r="BC318" i="1"/>
  <c r="BK318" i="1"/>
  <c r="BO318" i="1"/>
  <c r="BS318" i="1"/>
  <c r="BW304" i="1"/>
  <c r="CB310" i="1"/>
  <c r="BP311" i="1"/>
  <c r="BF312" i="1"/>
  <c r="BF313" i="1"/>
  <c r="CA313" i="1"/>
  <c r="CG313" i="1"/>
  <c r="BW314" i="1"/>
  <c r="BP315" i="1"/>
  <c r="BF316" i="1"/>
  <c r="BF317" i="1"/>
  <c r="CG317" i="1"/>
  <c r="W335" i="1"/>
  <c r="AA321" i="1"/>
  <c r="AL335" i="1"/>
  <c r="BP321" i="1"/>
  <c r="BW321" i="1"/>
  <c r="BF323" i="1"/>
  <c r="CG323" i="1"/>
  <c r="BP324" i="1"/>
  <c r="BY324" i="1"/>
  <c r="BX324" i="1"/>
  <c r="CB324" i="1"/>
  <c r="CA324" i="1"/>
  <c r="AO325" i="1"/>
  <c r="AN325" i="1"/>
  <c r="AH326" i="1"/>
  <c r="AB327" i="1"/>
  <c r="CE327" i="1"/>
  <c r="CD327" i="1"/>
  <c r="J328" i="1"/>
  <c r="AA328" i="1"/>
  <c r="BP329" i="1"/>
  <c r="BX330" i="1"/>
  <c r="T331" i="1"/>
  <c r="S331" i="1"/>
  <c r="BH331" i="1"/>
  <c r="BG331" i="1"/>
  <c r="BY332" i="1"/>
  <c r="BX332" i="1"/>
  <c r="CB332" i="1"/>
  <c r="CA332" i="1"/>
  <c r="AO333" i="1"/>
  <c r="AN333" i="1"/>
  <c r="AH334" i="1"/>
  <c r="E335" i="1"/>
  <c r="CG335" i="1" s="1"/>
  <c r="AK335" i="1"/>
  <c r="BQ338" i="1"/>
  <c r="CB338" i="1"/>
  <c r="CA338" i="1"/>
  <c r="BX339" i="1"/>
  <c r="K340" i="1"/>
  <c r="J340" i="1"/>
  <c r="BQ340" i="1"/>
  <c r="BF342" i="1"/>
  <c r="AC343" i="1"/>
  <c r="AB343" i="1"/>
  <c r="BP344" i="1"/>
  <c r="CG345" i="1"/>
  <c r="CA345" i="1"/>
  <c r="J345" i="1"/>
  <c r="K345" i="1"/>
  <c r="BY345" i="1"/>
  <c r="BX345" i="1"/>
  <c r="AH346" i="1"/>
  <c r="AO346" i="1"/>
  <c r="AN346" i="1"/>
  <c r="CE346" i="1"/>
  <c r="CD346" i="1"/>
  <c r="J348" i="1"/>
  <c r="K348" i="1"/>
  <c r="BY353" i="1"/>
  <c r="BX353" i="1"/>
  <c r="AJ356" i="1"/>
  <c r="AI356" i="1"/>
  <c r="BY357" i="1"/>
  <c r="BX357" i="1"/>
  <c r="AC358" i="1"/>
  <c r="AB358" i="1"/>
  <c r="BH360" i="1"/>
  <c r="BG360" i="1"/>
  <c r="BY360" i="1"/>
  <c r="BX360" i="1"/>
  <c r="CB360" i="1"/>
  <c r="CA360" i="1"/>
  <c r="L375" i="1"/>
  <c r="T379" i="1"/>
  <c r="S379" i="1"/>
  <c r="BH379" i="1"/>
  <c r="BG379" i="1"/>
  <c r="BR381" i="1"/>
  <c r="BQ381" i="1"/>
  <c r="AA297" i="1"/>
  <c r="D318" i="1"/>
  <c r="H318" i="1"/>
  <c r="L318" i="1"/>
  <c r="P318" i="1"/>
  <c r="X318" i="1"/>
  <c r="AF318" i="1"/>
  <c r="AR318" i="1"/>
  <c r="AV318" i="1"/>
  <c r="AZ318" i="1"/>
  <c r="BD318" i="1"/>
  <c r="BL318" i="1"/>
  <c r="BT318" i="1"/>
  <c r="CB304" i="1"/>
  <c r="CF318" i="1"/>
  <c r="AO311" i="1"/>
  <c r="AN311" i="1"/>
  <c r="CH312" i="1"/>
  <c r="CG312" i="1"/>
  <c r="CB314" i="1"/>
  <c r="CA314" i="1"/>
  <c r="I315" i="1"/>
  <c r="AO315" i="1"/>
  <c r="AN315" i="1"/>
  <c r="CH316" i="1"/>
  <c r="CG316" i="1"/>
  <c r="I321" i="1"/>
  <c r="F335" i="1"/>
  <c r="O335" i="1"/>
  <c r="X335" i="1"/>
  <c r="AD335" i="1"/>
  <c r="AH321" i="1"/>
  <c r="AM335" i="1"/>
  <c r="AO321" i="1"/>
  <c r="AN321" i="1"/>
  <c r="BJ335" i="1"/>
  <c r="BN335" i="1"/>
  <c r="BZ335" i="1"/>
  <c r="CB321" i="1"/>
  <c r="CH322" i="1"/>
  <c r="CG322" i="1"/>
  <c r="AH325" i="1"/>
  <c r="BF325" i="1"/>
  <c r="BH326" i="1"/>
  <c r="CB326" i="1"/>
  <c r="K327" i="1"/>
  <c r="J327" i="1"/>
  <c r="I329" i="1"/>
  <c r="K330" i="1"/>
  <c r="J330" i="1"/>
  <c r="AA330" i="1"/>
  <c r="CH330" i="1"/>
  <c r="CG330" i="1"/>
  <c r="AH331" i="1"/>
  <c r="AN331" i="1"/>
  <c r="AH333" i="1"/>
  <c r="BF333" i="1"/>
  <c r="BH334" i="1"/>
  <c r="CB334" i="1"/>
  <c r="BN350" i="1"/>
  <c r="AA339" i="1"/>
  <c r="BF340" i="1"/>
  <c r="BX340" i="1"/>
  <c r="BY340" i="1"/>
  <c r="CG340" i="1"/>
  <c r="BP341" i="1"/>
  <c r="BW341" i="1"/>
  <c r="CB341" i="1"/>
  <c r="CA341" i="1"/>
  <c r="CG343" i="1"/>
  <c r="S343" i="1"/>
  <c r="K343" i="1"/>
  <c r="J343" i="1"/>
  <c r="I344" i="1"/>
  <c r="K346" i="1"/>
  <c r="J346" i="1"/>
  <c r="J347" i="1"/>
  <c r="K347" i="1"/>
  <c r="AI347" i="1"/>
  <c r="AJ347" i="1"/>
  <c r="AO348" i="1"/>
  <c r="AN348" i="1"/>
  <c r="BY348" i="1"/>
  <c r="BX348" i="1"/>
  <c r="BI361" i="1"/>
  <c r="BM361" i="1"/>
  <c r="BY355" i="1"/>
  <c r="K356" i="1"/>
  <c r="J356" i="1"/>
  <c r="T358" i="1"/>
  <c r="CB358" i="1"/>
  <c r="K358" i="1"/>
  <c r="J358" i="1"/>
  <c r="T369" i="1"/>
  <c r="S369" i="1"/>
  <c r="BH369" i="1"/>
  <c r="BG369" i="1"/>
  <c r="AB398" i="1"/>
  <c r="AC398" i="1"/>
  <c r="G350" i="1"/>
  <c r="O350" i="1"/>
  <c r="W350" i="1"/>
  <c r="AE350" i="1"/>
  <c r="AQ350" i="1"/>
  <c r="AU350" i="1"/>
  <c r="AY350" i="1"/>
  <c r="BC350" i="1"/>
  <c r="BK350" i="1"/>
  <c r="BO350" i="1"/>
  <c r="BS350" i="1"/>
  <c r="BW338" i="1"/>
  <c r="CG344" i="1"/>
  <c r="CH345" i="1"/>
  <c r="CD347" i="1"/>
  <c r="S348" i="1"/>
  <c r="AH348" i="1"/>
  <c r="BF348" i="1"/>
  <c r="I349" i="1"/>
  <c r="AC349" i="1"/>
  <c r="BF349" i="1"/>
  <c r="BR349" i="1"/>
  <c r="F361" i="1"/>
  <c r="P361" i="1"/>
  <c r="V361" i="1"/>
  <c r="Z361" i="1"/>
  <c r="AL361" i="1"/>
  <c r="AA354" i="1"/>
  <c r="AO354" i="1"/>
  <c r="BY354" i="1"/>
  <c r="BX354" i="1"/>
  <c r="CH354" i="1"/>
  <c r="CG354" i="1"/>
  <c r="T355" i="1"/>
  <c r="S355" i="1"/>
  <c r="AH355" i="1"/>
  <c r="AN355" i="1"/>
  <c r="BW356" i="1"/>
  <c r="BW361" i="1" s="1"/>
  <c r="CB356" i="1"/>
  <c r="CA356" i="1"/>
  <c r="AO357" i="1"/>
  <c r="AN357" i="1"/>
  <c r="BR357" i="1"/>
  <c r="BQ357" i="1"/>
  <c r="AB359" i="1"/>
  <c r="CE359" i="1"/>
  <c r="CD359" i="1"/>
  <c r="AH364" i="1"/>
  <c r="BF364" i="1"/>
  <c r="BP364" i="1"/>
  <c r="CE364" i="1"/>
  <c r="CE365" i="1"/>
  <c r="CD365" i="1"/>
  <c r="CE368" i="1"/>
  <c r="CD368" i="1"/>
  <c r="CC375" i="1"/>
  <c r="AO370" i="1"/>
  <c r="AN370" i="1"/>
  <c r="BH373" i="1"/>
  <c r="BG373" i="1"/>
  <c r="AJ380" i="1"/>
  <c r="AI380" i="1"/>
  <c r="AC383" i="1"/>
  <c r="AB383" i="1"/>
  <c r="BH391" i="1"/>
  <c r="BG391" i="1"/>
  <c r="BQ391" i="1"/>
  <c r="BR391" i="1"/>
  <c r="BY392" i="1"/>
  <c r="BX392" i="1"/>
  <c r="AC393" i="1"/>
  <c r="AB393" i="1"/>
  <c r="AC395" i="1"/>
  <c r="AB395" i="1"/>
  <c r="BY401" i="1"/>
  <c r="BX401" i="1"/>
  <c r="CB401" i="1"/>
  <c r="CA401" i="1"/>
  <c r="D350" i="1"/>
  <c r="CB350" i="1" s="1"/>
  <c r="H350" i="1"/>
  <c r="L350" i="1"/>
  <c r="P350" i="1"/>
  <c r="X350" i="1"/>
  <c r="AF350" i="1"/>
  <c r="AR350" i="1"/>
  <c r="AV350" i="1"/>
  <c r="AZ350" i="1"/>
  <c r="BD350" i="1"/>
  <c r="BL350" i="1"/>
  <c r="BT350" i="1"/>
  <c r="CF350" i="1"/>
  <c r="BF345" i="1"/>
  <c r="AA346" i="1"/>
  <c r="CA346" i="1"/>
  <c r="CG346" i="1"/>
  <c r="BP348" i="1"/>
  <c r="AJ349" i="1"/>
  <c r="AI349" i="1"/>
  <c r="CB349" i="1"/>
  <c r="J353" i="1"/>
  <c r="I361" i="1"/>
  <c r="M361" i="1"/>
  <c r="Q361" i="1"/>
  <c r="AA353" i="1"/>
  <c r="AG361" i="1"/>
  <c r="AO353" i="1"/>
  <c r="AN353" i="1"/>
  <c r="AS361" i="1"/>
  <c r="AW361" i="1"/>
  <c r="BA361" i="1"/>
  <c r="BE361" i="1"/>
  <c r="BV361" i="1"/>
  <c r="AB355" i="1"/>
  <c r="CE355" i="1"/>
  <c r="CD355" i="1"/>
  <c r="AH357" i="1"/>
  <c r="BF357" i="1"/>
  <c r="K359" i="1"/>
  <c r="J359" i="1"/>
  <c r="BQ359" i="1"/>
  <c r="J360" i="1"/>
  <c r="AO360" i="1"/>
  <c r="AN360" i="1"/>
  <c r="G361" i="1"/>
  <c r="AM361" i="1"/>
  <c r="BS361" i="1"/>
  <c r="H365" i="1"/>
  <c r="I364" i="1"/>
  <c r="AA365" i="1"/>
  <c r="AC364" i="1"/>
  <c r="AM365" i="1"/>
  <c r="AO364" i="1"/>
  <c r="CF365" i="1"/>
  <c r="CH364" i="1"/>
  <c r="CG364" i="1"/>
  <c r="AA368" i="1"/>
  <c r="U375" i="1"/>
  <c r="T370" i="1"/>
  <c r="S370" i="1"/>
  <c r="BH370" i="1"/>
  <c r="BG370" i="1"/>
  <c r="AJ372" i="1"/>
  <c r="AI372" i="1"/>
  <c r="AN372" i="1"/>
  <c r="AO372" i="1"/>
  <c r="BQ373" i="1"/>
  <c r="BR373" i="1"/>
  <c r="AJ379" i="1"/>
  <c r="AI379" i="1"/>
  <c r="AO383" i="1"/>
  <c r="AN383" i="1"/>
  <c r="BH385" i="1"/>
  <c r="BG385" i="1"/>
  <c r="CH396" i="1"/>
  <c r="CG396" i="1"/>
  <c r="E350" i="1"/>
  <c r="CA350" i="1" s="1"/>
  <c r="M350" i="1"/>
  <c r="Q350" i="1"/>
  <c r="U350" i="1"/>
  <c r="Y350" i="1"/>
  <c r="AG350" i="1"/>
  <c r="AK350" i="1"/>
  <c r="AS350" i="1"/>
  <c r="AW350" i="1"/>
  <c r="BA350" i="1"/>
  <c r="BE350" i="1"/>
  <c r="BI350" i="1"/>
  <c r="BM350" i="1"/>
  <c r="BU350" i="1"/>
  <c r="CC350" i="1"/>
  <c r="CG338" i="1"/>
  <c r="CD345" i="1"/>
  <c r="CB346" i="1"/>
  <c r="T349" i="1"/>
  <c r="CH349" i="1"/>
  <c r="CE349" i="1"/>
  <c r="CD349" i="1"/>
  <c r="D361" i="1"/>
  <c r="H361" i="1"/>
  <c r="X361" i="1"/>
  <c r="AD361" i="1"/>
  <c r="AP361" i="1"/>
  <c r="AT361" i="1"/>
  <c r="AX361" i="1"/>
  <c r="BB361" i="1"/>
  <c r="BL361" i="1"/>
  <c r="K354" i="1"/>
  <c r="J354" i="1"/>
  <c r="K355" i="1"/>
  <c r="J355" i="1"/>
  <c r="AO356" i="1"/>
  <c r="AN356" i="1"/>
  <c r="AJ358" i="1"/>
  <c r="BH358" i="1"/>
  <c r="CE358" i="1"/>
  <c r="BH359" i="1"/>
  <c r="BG359" i="1"/>
  <c r="BY359" i="1"/>
  <c r="AC360" i="1"/>
  <c r="AB360" i="1"/>
  <c r="L365" i="1"/>
  <c r="BS375" i="1"/>
  <c r="AC371" i="1"/>
  <c r="AB371" i="1"/>
  <c r="AI371" i="1"/>
  <c r="BG371" i="1"/>
  <c r="AJ373" i="1"/>
  <c r="AI373" i="1"/>
  <c r="AO379" i="1"/>
  <c r="AN379" i="1"/>
  <c r="S381" i="1"/>
  <c r="T381" i="1"/>
  <c r="AO381" i="1"/>
  <c r="AN381" i="1"/>
  <c r="T383" i="1"/>
  <c r="S383" i="1"/>
  <c r="BH390" i="1"/>
  <c r="BG390" i="1"/>
  <c r="BR390" i="1"/>
  <c r="BQ390" i="1"/>
  <c r="AJ391" i="1"/>
  <c r="AI391" i="1"/>
  <c r="AO395" i="1"/>
  <c r="AN395" i="1"/>
  <c r="BY395" i="1"/>
  <c r="BX395" i="1"/>
  <c r="BP353" i="1"/>
  <c r="CB353" i="1"/>
  <c r="L361" i="1"/>
  <c r="CF361" i="1"/>
  <c r="CH368" i="1"/>
  <c r="AB369" i="1"/>
  <c r="AN369" i="1"/>
  <c r="BX369" i="1"/>
  <c r="BY369" i="1"/>
  <c r="AC370" i="1"/>
  <c r="AB370" i="1"/>
  <c r="CE372" i="1"/>
  <c r="CD372" i="1"/>
  <c r="AO373" i="1"/>
  <c r="AN373" i="1"/>
  <c r="BI386" i="1"/>
  <c r="BP378" i="1"/>
  <c r="BX378" i="1"/>
  <c r="BY378" i="1"/>
  <c r="AC379" i="1"/>
  <c r="AB379" i="1"/>
  <c r="T380" i="1"/>
  <c r="S380" i="1"/>
  <c r="AO380" i="1"/>
  <c r="AN380" i="1"/>
  <c r="BR380" i="1"/>
  <c r="BQ380" i="1"/>
  <c r="CE380" i="1"/>
  <c r="AJ382" i="1"/>
  <c r="AI382" i="1"/>
  <c r="BH383" i="1"/>
  <c r="BG383" i="1"/>
  <c r="K393" i="1"/>
  <c r="J393" i="1"/>
  <c r="AJ394" i="1"/>
  <c r="AI394" i="1"/>
  <c r="AN394" i="1"/>
  <c r="AO394" i="1"/>
  <c r="BR396" i="1"/>
  <c r="BQ396" i="1"/>
  <c r="BX396" i="1"/>
  <c r="BH397" i="1"/>
  <c r="BG397" i="1"/>
  <c r="AB399" i="1"/>
  <c r="AC399" i="1"/>
  <c r="AN399" i="1"/>
  <c r="AO399" i="1"/>
  <c r="BY400" i="1"/>
  <c r="T401" i="1"/>
  <c r="S401" i="1"/>
  <c r="BQ409" i="1"/>
  <c r="BR409" i="1"/>
  <c r="CG353" i="1"/>
  <c r="CD354" i="1"/>
  <c r="CG357" i="1"/>
  <c r="CD358" i="1"/>
  <c r="CA359" i="1"/>
  <c r="CC361" i="1"/>
  <c r="CD364" i="1"/>
  <c r="BS365" i="1"/>
  <c r="CA365" i="1"/>
  <c r="E375" i="1"/>
  <c r="I368" i="1"/>
  <c r="N375" i="1"/>
  <c r="AK375" i="1"/>
  <c r="AP375" i="1"/>
  <c r="AT375" i="1"/>
  <c r="AX375" i="1"/>
  <c r="BB375" i="1"/>
  <c r="CA368" i="1"/>
  <c r="CG368" i="1"/>
  <c r="CB370" i="1"/>
  <c r="CA370" i="1"/>
  <c r="T372" i="1"/>
  <c r="CH372" i="1"/>
  <c r="K372" i="1"/>
  <c r="J372" i="1"/>
  <c r="AC373" i="1"/>
  <c r="AB373" i="1"/>
  <c r="D375" i="1"/>
  <c r="CF375" i="1"/>
  <c r="M386" i="1"/>
  <c r="AK386" i="1"/>
  <c r="BW379" i="1"/>
  <c r="CB379" i="1"/>
  <c r="CA379" i="1"/>
  <c r="AC380" i="1"/>
  <c r="AB380" i="1"/>
  <c r="BH380" i="1"/>
  <c r="BG380" i="1"/>
  <c r="BY380" i="1"/>
  <c r="BX380" i="1"/>
  <c r="BH381" i="1"/>
  <c r="T382" i="1"/>
  <c r="S382" i="1"/>
  <c r="BY382" i="1"/>
  <c r="AJ385" i="1"/>
  <c r="AI385" i="1"/>
  <c r="T392" i="1"/>
  <c r="S392" i="1"/>
  <c r="AC392" i="1"/>
  <c r="AB392" i="1"/>
  <c r="AO393" i="1"/>
  <c r="AN393" i="1"/>
  <c r="CH393" i="1"/>
  <c r="CG393" i="1"/>
  <c r="S396" i="1"/>
  <c r="T396" i="1"/>
  <c r="BX398" i="1"/>
  <c r="BY398" i="1"/>
  <c r="AC417" i="1"/>
  <c r="AB417" i="1"/>
  <c r="AH353" i="1"/>
  <c r="BF353" i="1"/>
  <c r="F375" i="1"/>
  <c r="AL375" i="1"/>
  <c r="BI375" i="1"/>
  <c r="BM375" i="1"/>
  <c r="BV375" i="1"/>
  <c r="AC369" i="1"/>
  <c r="AO369" i="1"/>
  <c r="CE369" i="1"/>
  <c r="CD369" i="1"/>
  <c r="AO371" i="1"/>
  <c r="AN371" i="1"/>
  <c r="BR371" i="1"/>
  <c r="BQ371" i="1"/>
  <c r="AC372" i="1"/>
  <c r="BF372" i="1"/>
  <c r="BR372" i="1"/>
  <c r="BW372" i="1"/>
  <c r="BY373" i="1"/>
  <c r="BX373" i="1"/>
  <c r="CB373" i="1"/>
  <c r="CA373" i="1"/>
  <c r="AO374" i="1"/>
  <c r="AN374" i="1"/>
  <c r="BR374" i="1"/>
  <c r="BQ374" i="1"/>
  <c r="U386" i="1"/>
  <c r="AA378" i="1"/>
  <c r="BK386" i="1"/>
  <c r="CC386" i="1"/>
  <c r="CE378" i="1"/>
  <c r="CD378" i="1"/>
  <c r="K381" i="1"/>
  <c r="J381" i="1"/>
  <c r="BH382" i="1"/>
  <c r="BG382" i="1"/>
  <c r="AJ383" i="1"/>
  <c r="AI383" i="1"/>
  <c r="BR384" i="1"/>
  <c r="BQ384" i="1"/>
  <c r="CH384" i="1"/>
  <c r="CG384" i="1"/>
  <c r="BP389" i="1"/>
  <c r="BY390" i="1"/>
  <c r="T391" i="1"/>
  <c r="S391" i="1"/>
  <c r="BY391" i="1"/>
  <c r="BX391" i="1"/>
  <c r="CB391" i="1"/>
  <c r="CA391" i="1"/>
  <c r="J392" i="1"/>
  <c r="K392" i="1"/>
  <c r="BR393" i="1"/>
  <c r="BQ393" i="1"/>
  <c r="BY393" i="1"/>
  <c r="BX393" i="1"/>
  <c r="AJ397" i="1"/>
  <c r="AI397" i="1"/>
  <c r="AO397" i="1"/>
  <c r="AN397" i="1"/>
  <c r="AJ401" i="1"/>
  <c r="AI401" i="1"/>
  <c r="F386" i="1"/>
  <c r="N386" i="1"/>
  <c r="V386" i="1"/>
  <c r="Z386" i="1"/>
  <c r="AD386" i="1"/>
  <c r="AH378" i="1"/>
  <c r="AL386" i="1"/>
  <c r="AP386" i="1"/>
  <c r="AT386" i="1"/>
  <c r="AX386" i="1"/>
  <c r="BB386" i="1"/>
  <c r="BF378" i="1"/>
  <c r="BJ386" i="1"/>
  <c r="BN386" i="1"/>
  <c r="BV386" i="1"/>
  <c r="BZ386" i="1"/>
  <c r="CH380" i="1"/>
  <c r="CG380" i="1"/>
  <c r="CB382" i="1"/>
  <c r="CA382" i="1"/>
  <c r="I383" i="1"/>
  <c r="AO385" i="1"/>
  <c r="AN385" i="1"/>
  <c r="BS386" i="1"/>
  <c r="D402" i="1"/>
  <c r="H402" i="1"/>
  <c r="I389" i="1"/>
  <c r="BY389" i="1"/>
  <c r="BX389" i="1"/>
  <c r="CF402" i="1"/>
  <c r="CH389" i="1"/>
  <c r="CG389" i="1"/>
  <c r="T390" i="1"/>
  <c r="S390" i="1"/>
  <c r="AO392" i="1"/>
  <c r="AN392" i="1"/>
  <c r="BR392" i="1"/>
  <c r="BQ392" i="1"/>
  <c r="CE394" i="1"/>
  <c r="CD394" i="1"/>
  <c r="AI395" i="1"/>
  <c r="BG395" i="1"/>
  <c r="AB396" i="1"/>
  <c r="AC397" i="1"/>
  <c r="AB397" i="1"/>
  <c r="AJ398" i="1"/>
  <c r="AI398" i="1"/>
  <c r="AN398" i="1"/>
  <c r="AO398" i="1"/>
  <c r="BY399" i="1"/>
  <c r="BX399" i="1"/>
  <c r="K400" i="1"/>
  <c r="J400" i="1"/>
  <c r="BH400" i="1"/>
  <c r="BG400" i="1"/>
  <c r="BR400" i="1"/>
  <c r="BQ400" i="1"/>
  <c r="BH401" i="1"/>
  <c r="BG401" i="1"/>
  <c r="AJ406" i="1"/>
  <c r="AI406" i="1"/>
  <c r="T407" i="1"/>
  <c r="S407" i="1"/>
  <c r="AO407" i="1"/>
  <c r="AN407" i="1"/>
  <c r="BR407" i="1"/>
  <c r="BQ407" i="1"/>
  <c r="T412" i="1"/>
  <c r="S412" i="1"/>
  <c r="AO412" i="1"/>
  <c r="AN412" i="1"/>
  <c r="BQ412" i="1"/>
  <c r="BR412" i="1"/>
  <c r="AJ416" i="1"/>
  <c r="AI416" i="1"/>
  <c r="BF368" i="1"/>
  <c r="CA369" i="1"/>
  <c r="CG371" i="1"/>
  <c r="CA372" i="1"/>
  <c r="CG374" i="1"/>
  <c r="BZ375" i="1"/>
  <c r="CA378" i="1"/>
  <c r="I380" i="1"/>
  <c r="BW381" i="1"/>
  <c r="CE381" i="1"/>
  <c r="CD381" i="1"/>
  <c r="AH384" i="1"/>
  <c r="BF384" i="1"/>
  <c r="CG385" i="1"/>
  <c r="S385" i="1"/>
  <c r="K385" i="1"/>
  <c r="J385" i="1"/>
  <c r="AC385" i="1"/>
  <c r="AB385" i="1"/>
  <c r="L402" i="1"/>
  <c r="P402" i="1"/>
  <c r="AF402" i="1"/>
  <c r="AB390" i="1"/>
  <c r="CE390" i="1"/>
  <c r="CD390" i="1"/>
  <c r="J391" i="1"/>
  <c r="AO391" i="1"/>
  <c r="AN391" i="1"/>
  <c r="AI392" i="1"/>
  <c r="BG392" i="1"/>
  <c r="K394" i="1"/>
  <c r="J394" i="1"/>
  <c r="BQ394" i="1"/>
  <c r="I396" i="1"/>
  <c r="CB396" i="1"/>
  <c r="CG397" i="1"/>
  <c r="S397" i="1"/>
  <c r="K397" i="1"/>
  <c r="J397" i="1"/>
  <c r="BR399" i="1"/>
  <c r="BQ399" i="1"/>
  <c r="K406" i="1"/>
  <c r="J406" i="1"/>
  <c r="AC407" i="1"/>
  <c r="AB407" i="1"/>
  <c r="D386" i="1"/>
  <c r="H386" i="1"/>
  <c r="L386" i="1"/>
  <c r="P386" i="1"/>
  <c r="AF386" i="1"/>
  <c r="AR386" i="1"/>
  <c r="AV386" i="1"/>
  <c r="AZ386" i="1"/>
  <c r="BD386" i="1"/>
  <c r="BL386" i="1"/>
  <c r="BT386" i="1"/>
  <c r="CB378" i="1"/>
  <c r="CF386" i="1"/>
  <c r="AA381" i="1"/>
  <c r="AH381" i="1"/>
  <c r="CH381" i="1"/>
  <c r="J382" i="1"/>
  <c r="AA382" i="1"/>
  <c r="BP382" i="1"/>
  <c r="CD382" i="1"/>
  <c r="BP383" i="1"/>
  <c r="BW383" i="1"/>
  <c r="CB383" i="1"/>
  <c r="CA383" i="1"/>
  <c r="I384" i="1"/>
  <c r="AA384" i="1"/>
  <c r="BW384" i="1"/>
  <c r="BY385" i="1"/>
  <c r="BX385" i="1"/>
  <c r="CB385" i="1"/>
  <c r="CA385" i="1"/>
  <c r="W402" i="1"/>
  <c r="BK402" i="1"/>
  <c r="CB389" i="1"/>
  <c r="K390" i="1"/>
  <c r="J390" i="1"/>
  <c r="AO390" i="1"/>
  <c r="AC391" i="1"/>
  <c r="AB391" i="1"/>
  <c r="T393" i="1"/>
  <c r="AH393" i="1"/>
  <c r="BF393" i="1"/>
  <c r="CE393" i="1"/>
  <c r="AC394" i="1"/>
  <c r="BF394" i="1"/>
  <c r="BW394" i="1"/>
  <c r="BF396" i="1"/>
  <c r="BP397" i="1"/>
  <c r="BY397" i="1"/>
  <c r="BX397" i="1"/>
  <c r="CB397" i="1"/>
  <c r="CA397" i="1"/>
  <c r="T398" i="1"/>
  <c r="CH398" i="1"/>
  <c r="CE398" i="1"/>
  <c r="K398" i="1"/>
  <c r="J398" i="1"/>
  <c r="BH398" i="1"/>
  <c r="BG398" i="1"/>
  <c r="BG405" i="1"/>
  <c r="BH405" i="1"/>
  <c r="T409" i="1"/>
  <c r="S409" i="1"/>
  <c r="BY410" i="1"/>
  <c r="BX410" i="1"/>
  <c r="E402" i="1"/>
  <c r="M402" i="1"/>
  <c r="Q402" i="1"/>
  <c r="U402" i="1"/>
  <c r="Y402" i="1"/>
  <c r="AG402" i="1"/>
  <c r="AK402" i="1"/>
  <c r="AS402" i="1"/>
  <c r="AW402" i="1"/>
  <c r="BA402" i="1"/>
  <c r="BE402" i="1"/>
  <c r="BI402" i="1"/>
  <c r="BM402" i="1"/>
  <c r="BU402" i="1"/>
  <c r="CC402" i="1"/>
  <c r="BP398" i="1"/>
  <c r="CD398" i="1"/>
  <c r="CB399" i="1"/>
  <c r="T399" i="1"/>
  <c r="AH400" i="1"/>
  <c r="CB400" i="1"/>
  <c r="BS402" i="1"/>
  <c r="D420" i="1"/>
  <c r="CB405" i="1"/>
  <c r="T406" i="1"/>
  <c r="S406" i="1"/>
  <c r="AB406" i="1"/>
  <c r="AC406" i="1"/>
  <c r="AI407" i="1"/>
  <c r="AJ409" i="1"/>
  <c r="AI409" i="1"/>
  <c r="AO409" i="1"/>
  <c r="AN409" i="1"/>
  <c r="AC410" i="1"/>
  <c r="AB410" i="1"/>
  <c r="AI410" i="1"/>
  <c r="BG410" i="1"/>
  <c r="K411" i="1"/>
  <c r="J411" i="1"/>
  <c r="AC412" i="1"/>
  <c r="AB412" i="1"/>
  <c r="AO413" i="1"/>
  <c r="AN413" i="1"/>
  <c r="BY413" i="1"/>
  <c r="BX413" i="1"/>
  <c r="CD384" i="1"/>
  <c r="F402" i="1"/>
  <c r="N402" i="1"/>
  <c r="V402" i="1"/>
  <c r="Z402" i="1"/>
  <c r="AD402" i="1"/>
  <c r="AH389" i="1"/>
  <c r="AL402" i="1"/>
  <c r="AP402" i="1"/>
  <c r="AT402" i="1"/>
  <c r="AX402" i="1"/>
  <c r="BB402" i="1"/>
  <c r="BF389" i="1"/>
  <c r="BJ402" i="1"/>
  <c r="BN402" i="1"/>
  <c r="BV402" i="1"/>
  <c r="BZ402" i="1"/>
  <c r="CD389" i="1"/>
  <c r="CA390" i="1"/>
  <c r="CG392" i="1"/>
  <c r="CD393" i="1"/>
  <c r="CG395" i="1"/>
  <c r="CH397" i="1"/>
  <c r="J399" i="1"/>
  <c r="AH399" i="1"/>
  <c r="T400" i="1"/>
  <c r="CH400" i="1"/>
  <c r="CE400" i="1"/>
  <c r="CD400" i="1"/>
  <c r="J401" i="1"/>
  <c r="AO401" i="1"/>
  <c r="AN401" i="1"/>
  <c r="L420" i="1"/>
  <c r="BT420" i="1"/>
  <c r="AN406" i="1"/>
  <c r="AO406" i="1"/>
  <c r="BR406" i="1"/>
  <c r="T416" i="1"/>
  <c r="S416" i="1"/>
  <c r="AA389" i="1"/>
  <c r="CA389" i="1"/>
  <c r="CE389" i="1"/>
  <c r="CB398" i="1"/>
  <c r="BF399" i="1"/>
  <c r="AC401" i="1"/>
  <c r="AB401" i="1"/>
  <c r="BR401" i="1"/>
  <c r="BH406" i="1"/>
  <c r="BG406" i="1"/>
  <c r="BX406" i="1"/>
  <c r="BY406" i="1"/>
  <c r="CH407" i="1"/>
  <c r="CG407" i="1"/>
  <c r="AJ408" i="1"/>
  <c r="AI408" i="1"/>
  <c r="AN408" i="1"/>
  <c r="AO408" i="1"/>
  <c r="BH409" i="1"/>
  <c r="BG409" i="1"/>
  <c r="AC413" i="1"/>
  <c r="AB413" i="1"/>
  <c r="I405" i="1"/>
  <c r="M420" i="1"/>
  <c r="Q420" i="1"/>
  <c r="U420" i="1"/>
  <c r="Y420" i="1"/>
  <c r="AK420" i="1"/>
  <c r="BI420" i="1"/>
  <c r="BM420" i="1"/>
  <c r="BZ420" i="1"/>
  <c r="CA405" i="1"/>
  <c r="CF420" i="1"/>
  <c r="I407" i="1"/>
  <c r="CB407" i="1"/>
  <c r="AB408" i="1"/>
  <c r="CE408" i="1"/>
  <c r="CD408" i="1"/>
  <c r="J409" i="1"/>
  <c r="AA409" i="1"/>
  <c r="K410" i="1"/>
  <c r="BP410" i="1"/>
  <c r="T411" i="1"/>
  <c r="AH411" i="1"/>
  <c r="BF411" i="1"/>
  <c r="BW411" i="1"/>
  <c r="AH412" i="1"/>
  <c r="BF412" i="1"/>
  <c r="S418" i="1"/>
  <c r="T418" i="1"/>
  <c r="AB419" i="1"/>
  <c r="AC419" i="1"/>
  <c r="CE419" i="1"/>
  <c r="CD419" i="1"/>
  <c r="AP420" i="1"/>
  <c r="N420" i="1"/>
  <c r="V420" i="1"/>
  <c r="AD420" i="1"/>
  <c r="BJ420" i="1"/>
  <c r="BN420" i="1"/>
  <c r="CG405" i="1"/>
  <c r="BF407" i="1"/>
  <c r="K408" i="1"/>
  <c r="J408" i="1"/>
  <c r="BQ408" i="1"/>
  <c r="CE411" i="1"/>
  <c r="CH411" i="1"/>
  <c r="S414" i="1"/>
  <c r="T414" i="1"/>
  <c r="AB415" i="1"/>
  <c r="AC415" i="1"/>
  <c r="CE415" i="1"/>
  <c r="CD415" i="1"/>
  <c r="BH416" i="1"/>
  <c r="BG416" i="1"/>
  <c r="J417" i="1"/>
  <c r="K417" i="1"/>
  <c r="BR417" i="1"/>
  <c r="BQ417" i="1"/>
  <c r="BR418" i="1"/>
  <c r="BQ418" i="1"/>
  <c r="W420" i="1"/>
  <c r="AA405" i="1"/>
  <c r="AE420" i="1"/>
  <c r="CC420" i="1"/>
  <c r="CE405" i="1"/>
  <c r="CH405" i="1"/>
  <c r="BW407" i="1"/>
  <c r="BF408" i="1"/>
  <c r="BX408" i="1"/>
  <c r="BY408" i="1"/>
  <c r="CG408" i="1"/>
  <c r="BY409" i="1"/>
  <c r="BX409" i="1"/>
  <c r="CB409" i="1"/>
  <c r="CA409" i="1"/>
  <c r="AO410" i="1"/>
  <c r="AN410" i="1"/>
  <c r="AC411" i="1"/>
  <c r="AO411" i="1"/>
  <c r="J413" i="1"/>
  <c r="K413" i="1"/>
  <c r="BR414" i="1"/>
  <c r="BQ414" i="1"/>
  <c r="AO417" i="1"/>
  <c r="AN417" i="1"/>
  <c r="BY417" i="1"/>
  <c r="BX417" i="1"/>
  <c r="BK420" i="1"/>
  <c r="BO420" i="1"/>
  <c r="BS420" i="1"/>
  <c r="BW405" i="1"/>
  <c r="I412" i="1"/>
  <c r="AH413" i="1"/>
  <c r="BF413" i="1"/>
  <c r="K415" i="1"/>
  <c r="J415" i="1"/>
  <c r="BQ415" i="1"/>
  <c r="J416" i="1"/>
  <c r="AO416" i="1"/>
  <c r="AN416" i="1"/>
  <c r="AH417" i="1"/>
  <c r="BF417" i="1"/>
  <c r="K419" i="1"/>
  <c r="J419" i="1"/>
  <c r="BQ419" i="1"/>
  <c r="BY412" i="1"/>
  <c r="BX412" i="1"/>
  <c r="BP413" i="1"/>
  <c r="AH414" i="1"/>
  <c r="BF414" i="1"/>
  <c r="BH415" i="1"/>
  <c r="BG415" i="1"/>
  <c r="BW415" i="1"/>
  <c r="AC416" i="1"/>
  <c r="AB416" i="1"/>
  <c r="AH418" i="1"/>
  <c r="BF418" i="1"/>
  <c r="CE418" i="1"/>
  <c r="BH419" i="1"/>
  <c r="BG419" i="1"/>
  <c r="CB411" i="1"/>
  <c r="K414" i="1"/>
  <c r="J414" i="1"/>
  <c r="AA414" i="1"/>
  <c r="AO414" i="1"/>
  <c r="CH414" i="1"/>
  <c r="CG414" i="1"/>
  <c r="T415" i="1"/>
  <c r="S415" i="1"/>
  <c r="AH415" i="1"/>
  <c r="AN415" i="1"/>
  <c r="BP416" i="1"/>
  <c r="BW416" i="1"/>
  <c r="CB416" i="1"/>
  <c r="CA416" i="1"/>
  <c r="K418" i="1"/>
  <c r="J418" i="1"/>
  <c r="AA418" i="1"/>
  <c r="AO418" i="1"/>
  <c r="BW418" i="1"/>
  <c r="CH418" i="1"/>
  <c r="CG418" i="1"/>
  <c r="T419" i="1"/>
  <c r="S419" i="1"/>
  <c r="AH419" i="1"/>
  <c r="AN419" i="1"/>
  <c r="CA419" i="1"/>
  <c r="CG413" i="1"/>
  <c r="CD414" i="1"/>
  <c r="CA415" i="1"/>
  <c r="CG417" i="1"/>
  <c r="CD418" i="1"/>
  <c r="CA277" i="1" l="1"/>
  <c r="CE301" i="1"/>
  <c r="CG259" i="1"/>
  <c r="CA361" i="1"/>
  <c r="I294" i="1"/>
  <c r="I142" i="1"/>
  <c r="K142" i="1" s="1"/>
  <c r="CG183" i="1"/>
  <c r="CH183" i="1"/>
  <c r="CB361" i="1"/>
  <c r="J142" i="1"/>
  <c r="BF420" i="1"/>
  <c r="X5" i="1"/>
  <c r="AR5" i="1"/>
  <c r="AF5" i="1"/>
  <c r="BE5" i="1"/>
  <c r="Q5" i="1"/>
  <c r="AQ5" i="1"/>
  <c r="AL5" i="1"/>
  <c r="BK5" i="1"/>
  <c r="AT5" i="1"/>
  <c r="BJ5" i="1"/>
  <c r="V5" i="1"/>
  <c r="BI5" i="1"/>
  <c r="BL5" i="1"/>
  <c r="AD5" i="1"/>
  <c r="AN400" i="1"/>
  <c r="AO400" i="1"/>
  <c r="J371" i="1"/>
  <c r="K371" i="1"/>
  <c r="J298" i="1"/>
  <c r="K298" i="1"/>
  <c r="J289" i="1"/>
  <c r="K289" i="1"/>
  <c r="J229" i="1"/>
  <c r="K229" i="1"/>
  <c r="AN187" i="1"/>
  <c r="AO187" i="1"/>
  <c r="J127" i="1"/>
  <c r="K127" i="1"/>
  <c r="AN120" i="1"/>
  <c r="T124" i="1"/>
  <c r="S124" i="1"/>
  <c r="I318" i="1"/>
  <c r="BP223" i="1"/>
  <c r="BD5" i="1"/>
  <c r="CG174" i="1"/>
  <c r="P5" i="1"/>
  <c r="BV5" i="1"/>
  <c r="BU5" i="1"/>
  <c r="BA5" i="1"/>
  <c r="AG5" i="1"/>
  <c r="G5" i="1"/>
  <c r="BC5" i="1"/>
  <c r="U5" i="1"/>
  <c r="L5" i="1"/>
  <c r="N5" i="1"/>
  <c r="AP5" i="1"/>
  <c r="K395" i="1"/>
  <c r="J395" i="1"/>
  <c r="AN349" i="1"/>
  <c r="AO349" i="1"/>
  <c r="BQ379" i="1"/>
  <c r="BR379" i="1"/>
  <c r="J312" i="1"/>
  <c r="K312" i="1"/>
  <c r="BR291" i="1"/>
  <c r="BQ291" i="1"/>
  <c r="BR243" i="1"/>
  <c r="BQ243" i="1"/>
  <c r="J240" i="1"/>
  <c r="K240" i="1"/>
  <c r="J227" i="1"/>
  <c r="K227" i="1"/>
  <c r="S204" i="1"/>
  <c r="T204" i="1"/>
  <c r="BQ242" i="1"/>
  <c r="BR242" i="1"/>
  <c r="I57" i="1"/>
  <c r="J57" i="1" s="1"/>
  <c r="AH318" i="1"/>
  <c r="AI318" i="1" s="1"/>
  <c r="AZ5" i="1"/>
  <c r="H5" i="1"/>
  <c r="BM5" i="1"/>
  <c r="AW5" i="1"/>
  <c r="Y5" i="1"/>
  <c r="AY5" i="1"/>
  <c r="BB5" i="1"/>
  <c r="M5" i="1"/>
  <c r="AE5" i="1"/>
  <c r="F5" i="1"/>
  <c r="W5" i="1"/>
  <c r="J374" i="1"/>
  <c r="K374" i="1"/>
  <c r="BQ370" i="1"/>
  <c r="BR370" i="1"/>
  <c r="BQ356" i="1"/>
  <c r="BR356" i="1"/>
  <c r="AC347" i="1"/>
  <c r="AB347" i="1"/>
  <c r="K332" i="1"/>
  <c r="J332" i="1"/>
  <c r="K324" i="1"/>
  <c r="J324" i="1"/>
  <c r="BQ297" i="1"/>
  <c r="BR297" i="1"/>
  <c r="K267" i="1"/>
  <c r="J267" i="1"/>
  <c r="AB251" i="1"/>
  <c r="AC251" i="1"/>
  <c r="J281" i="1"/>
  <c r="K281" i="1"/>
  <c r="BQ219" i="1"/>
  <c r="BR219" i="1"/>
  <c r="K209" i="1"/>
  <c r="J209" i="1"/>
  <c r="K190" i="1"/>
  <c r="J190" i="1"/>
  <c r="BQ126" i="1"/>
  <c r="BR126" i="1"/>
  <c r="AM95" i="1"/>
  <c r="AO95" i="1" s="1"/>
  <c r="CE223" i="1"/>
  <c r="AV5" i="1"/>
  <c r="BT5" i="1"/>
  <c r="BF196" i="1"/>
  <c r="AS5" i="1"/>
  <c r="AU5" i="1"/>
  <c r="O5" i="1"/>
  <c r="BO5" i="1"/>
  <c r="AX5" i="1"/>
  <c r="AK5" i="1"/>
  <c r="AM5" i="1" s="1"/>
  <c r="BN5" i="1"/>
  <c r="Z5" i="1"/>
  <c r="K379" i="1"/>
  <c r="J379" i="1"/>
  <c r="K373" i="1"/>
  <c r="J373" i="1"/>
  <c r="AC282" i="1"/>
  <c r="AB282" i="1"/>
  <c r="BQ299" i="1"/>
  <c r="BR299" i="1"/>
  <c r="J276" i="1"/>
  <c r="K276" i="1"/>
  <c r="BR251" i="1"/>
  <c r="BQ251" i="1"/>
  <c r="BQ271" i="1"/>
  <c r="BR271" i="1"/>
  <c r="J203" i="1"/>
  <c r="K203" i="1"/>
  <c r="S237" i="1"/>
  <c r="T237" i="1"/>
  <c r="BQ231" i="1"/>
  <c r="BR231" i="1"/>
  <c r="AO122" i="1"/>
  <c r="AN122" i="1"/>
  <c r="J122" i="1"/>
  <c r="K122" i="1"/>
  <c r="AO102" i="1"/>
  <c r="AO112" i="1" s="1"/>
  <c r="AN102" i="1"/>
  <c r="AN112" i="1" s="1"/>
  <c r="I13" i="1"/>
  <c r="AJ318" i="1"/>
  <c r="K294" i="1"/>
  <c r="J294" i="1"/>
  <c r="BY142" i="1"/>
  <c r="BX142" i="1"/>
  <c r="BG196" i="1"/>
  <c r="BH196" i="1"/>
  <c r="BY134" i="1"/>
  <c r="BX134" i="1"/>
  <c r="BH420" i="1"/>
  <c r="BG420" i="1"/>
  <c r="BY361" i="1"/>
  <c r="BX361" i="1"/>
  <c r="K318" i="1"/>
  <c r="J318" i="1"/>
  <c r="BQ223" i="1"/>
  <c r="BR223" i="1"/>
  <c r="AC165" i="1"/>
  <c r="AB165" i="1"/>
  <c r="AJ419" i="1"/>
  <c r="AI419" i="1"/>
  <c r="AJ415" i="1"/>
  <c r="AI415" i="1"/>
  <c r="BX419" i="1"/>
  <c r="BY419" i="1"/>
  <c r="BG418" i="1"/>
  <c r="BH418" i="1"/>
  <c r="BX415" i="1"/>
  <c r="BY415" i="1"/>
  <c r="AI414" i="1"/>
  <c r="AJ414" i="1"/>
  <c r="AJ417" i="1"/>
  <c r="AI417" i="1"/>
  <c r="AJ413" i="1"/>
  <c r="AI413" i="1"/>
  <c r="BH411" i="1"/>
  <c r="BG411" i="1"/>
  <c r="CG420" i="1"/>
  <c r="CH420" i="1"/>
  <c r="BH399" i="1"/>
  <c r="BG399" i="1"/>
  <c r="AM402" i="1"/>
  <c r="AO389" i="1"/>
  <c r="AN389" i="1"/>
  <c r="R420" i="1"/>
  <c r="S405" i="1"/>
  <c r="T405" i="1"/>
  <c r="CD402" i="1"/>
  <c r="CE402" i="1"/>
  <c r="BR395" i="1"/>
  <c r="BQ395" i="1"/>
  <c r="T394" i="1"/>
  <c r="S394" i="1"/>
  <c r="J384" i="1"/>
  <c r="K384" i="1"/>
  <c r="BQ383" i="1"/>
  <c r="BR383" i="1"/>
  <c r="AB382" i="1"/>
  <c r="AC382" i="1"/>
  <c r="AC381" i="1"/>
  <c r="AB381" i="1"/>
  <c r="CA375" i="1"/>
  <c r="CB375" i="1"/>
  <c r="CH402" i="1"/>
  <c r="CG402" i="1"/>
  <c r="I402" i="1"/>
  <c r="K389" i="1"/>
  <c r="J389" i="1"/>
  <c r="BF361" i="1"/>
  <c r="BH353" i="1"/>
  <c r="BG353" i="1"/>
  <c r="T371" i="1"/>
  <c r="S371" i="1"/>
  <c r="BP386" i="1"/>
  <c r="BR378" i="1"/>
  <c r="BQ378" i="1"/>
  <c r="BR353" i="1"/>
  <c r="BQ353" i="1"/>
  <c r="BP361" i="1"/>
  <c r="CH365" i="1"/>
  <c r="CG365" i="1"/>
  <c r="CG350" i="1"/>
  <c r="CH350" i="1"/>
  <c r="R361" i="1"/>
  <c r="T353" i="1"/>
  <c r="S353" i="1"/>
  <c r="BH349" i="1"/>
  <c r="BG349" i="1"/>
  <c r="AJ348" i="1"/>
  <c r="AI348" i="1"/>
  <c r="BY342" i="1"/>
  <c r="BX342" i="1"/>
  <c r="BQ341" i="1"/>
  <c r="BR341" i="1"/>
  <c r="BH340" i="1"/>
  <c r="BG340" i="1"/>
  <c r="AM350" i="1"/>
  <c r="AO338" i="1"/>
  <c r="AN338" i="1"/>
  <c r="AJ333" i="1"/>
  <c r="AI333" i="1"/>
  <c r="AJ331" i="1"/>
  <c r="AI331" i="1"/>
  <c r="AJ325" i="1"/>
  <c r="AI325" i="1"/>
  <c r="AN335" i="1"/>
  <c r="AO335" i="1"/>
  <c r="AI368" i="1"/>
  <c r="AH375" i="1"/>
  <c r="AJ368" i="1"/>
  <c r="BR344" i="1"/>
  <c r="BQ344" i="1"/>
  <c r="AJ338" i="1"/>
  <c r="AH350" i="1"/>
  <c r="AI338" i="1"/>
  <c r="BR329" i="1"/>
  <c r="BQ329" i="1"/>
  <c r="BH323" i="1"/>
  <c r="BG323" i="1"/>
  <c r="BP335" i="1"/>
  <c r="BQ321" i="1"/>
  <c r="BR321" i="1"/>
  <c r="R335" i="1"/>
  <c r="T321" i="1"/>
  <c r="S321" i="1"/>
  <c r="BH316" i="1"/>
  <c r="BG316" i="1"/>
  <c r="BQ311" i="1"/>
  <c r="BR311" i="1"/>
  <c r="BR375" i="1"/>
  <c r="BQ375" i="1"/>
  <c r="T344" i="1"/>
  <c r="S344" i="1"/>
  <c r="AI342" i="1"/>
  <c r="AJ342" i="1"/>
  <c r="J339" i="1"/>
  <c r="K339" i="1"/>
  <c r="T329" i="1"/>
  <c r="S329" i="1"/>
  <c r="K326" i="1"/>
  <c r="J326" i="1"/>
  <c r="AB313" i="1"/>
  <c r="AC313" i="1"/>
  <c r="J310" i="1"/>
  <c r="K310" i="1"/>
  <c r="AO305" i="1"/>
  <c r="AN305" i="1"/>
  <c r="R301" i="1"/>
  <c r="T300" i="1"/>
  <c r="S300" i="1"/>
  <c r="BY292" i="1"/>
  <c r="BX292" i="1"/>
  <c r="BY288" i="1"/>
  <c r="BX288" i="1"/>
  <c r="CB318" i="1"/>
  <c r="CA318" i="1"/>
  <c r="AI310" i="1"/>
  <c r="AJ310" i="1"/>
  <c r="BY305" i="1"/>
  <c r="BX305" i="1"/>
  <c r="BP318" i="1"/>
  <c r="BR304" i="1"/>
  <c r="BQ304" i="1"/>
  <c r="AO299" i="1"/>
  <c r="AN299" i="1"/>
  <c r="BY299" i="1"/>
  <c r="BX299" i="1"/>
  <c r="CA301" i="1"/>
  <c r="CB301" i="1"/>
  <c r="BY290" i="1"/>
  <c r="BX290" i="1"/>
  <c r="AJ256" i="1"/>
  <c r="AH259" i="1"/>
  <c r="AI256" i="1"/>
  <c r="BR282" i="1"/>
  <c r="BQ282" i="1"/>
  <c r="AJ281" i="1"/>
  <c r="AI281" i="1"/>
  <c r="AM284" i="1"/>
  <c r="AO280" i="1"/>
  <c r="AN280" i="1"/>
  <c r="T276" i="1"/>
  <c r="S276" i="1"/>
  <c r="T274" i="1"/>
  <c r="S274" i="1"/>
  <c r="BR272" i="1"/>
  <c r="BQ272" i="1"/>
  <c r="K269" i="1"/>
  <c r="J269" i="1"/>
  <c r="AO267" i="1"/>
  <c r="AN267" i="1"/>
  <c r="BR264" i="1"/>
  <c r="BQ264" i="1"/>
  <c r="AA277" i="1"/>
  <c r="AB262" i="1"/>
  <c r="AC262" i="1"/>
  <c r="BH252" i="1"/>
  <c r="BG252" i="1"/>
  <c r="BY249" i="1"/>
  <c r="BX249" i="1"/>
  <c r="CA284" i="1"/>
  <c r="CB284" i="1"/>
  <c r="K273" i="1"/>
  <c r="J273" i="1"/>
  <c r="BF301" i="1"/>
  <c r="BH297" i="1"/>
  <c r="BG297" i="1"/>
  <c r="BH270" i="1"/>
  <c r="BG270" i="1"/>
  <c r="S248" i="1"/>
  <c r="T248" i="1"/>
  <c r="BY215" i="1"/>
  <c r="BX215" i="1"/>
  <c r="BW223" i="1"/>
  <c r="T232" i="1"/>
  <c r="S232" i="1"/>
  <c r="BQ226" i="1"/>
  <c r="BP233" i="1"/>
  <c r="BR226" i="1"/>
  <c r="BG221" i="1"/>
  <c r="BH221" i="1"/>
  <c r="BG217" i="1"/>
  <c r="BH217" i="1"/>
  <c r="AO223" i="1"/>
  <c r="AN223" i="1"/>
  <c r="BH208" i="1"/>
  <c r="BG208" i="1"/>
  <c r="AC207" i="1"/>
  <c r="AB207" i="1"/>
  <c r="AJ205" i="1"/>
  <c r="AI205" i="1"/>
  <c r="T191" i="1"/>
  <c r="S191" i="1"/>
  <c r="AM196" i="1"/>
  <c r="AO186" i="1"/>
  <c r="AN186" i="1"/>
  <c r="AO182" i="1"/>
  <c r="AN182" i="1"/>
  <c r="BY236" i="1"/>
  <c r="BX236" i="1"/>
  <c r="BW244" i="1"/>
  <c r="CA233" i="1"/>
  <c r="CB233" i="1"/>
  <c r="T203" i="1"/>
  <c r="S203" i="1"/>
  <c r="BY202" i="1"/>
  <c r="BX202" i="1"/>
  <c r="CH212" i="1"/>
  <c r="CG212" i="1"/>
  <c r="AJ199" i="1"/>
  <c r="AH212" i="1"/>
  <c r="AI199" i="1"/>
  <c r="T195" i="1"/>
  <c r="S195" i="1"/>
  <c r="AO192" i="1"/>
  <c r="AN192" i="1"/>
  <c r="BR179" i="1"/>
  <c r="BQ179" i="1"/>
  <c r="I183" i="1"/>
  <c r="K177" i="1"/>
  <c r="J177" i="1"/>
  <c r="BX238" i="1"/>
  <c r="BY238" i="1"/>
  <c r="AC237" i="1"/>
  <c r="AB237" i="1"/>
  <c r="AJ222" i="1"/>
  <c r="AI222" i="1"/>
  <c r="AJ210" i="1"/>
  <c r="AI210" i="1"/>
  <c r="AB182" i="1"/>
  <c r="AC182" i="1"/>
  <c r="K259" i="1"/>
  <c r="J259" i="1"/>
  <c r="BF253" i="1"/>
  <c r="BH247" i="1"/>
  <c r="BG247" i="1"/>
  <c r="BH215" i="1"/>
  <c r="BG215" i="1"/>
  <c r="BF223" i="1"/>
  <c r="BH199" i="1"/>
  <c r="BF212" i="1"/>
  <c r="BG199" i="1"/>
  <c r="BH193" i="1"/>
  <c r="BG193" i="1"/>
  <c r="S181" i="1"/>
  <c r="T181" i="1"/>
  <c r="AJ172" i="1"/>
  <c r="AI172" i="1"/>
  <c r="AB168" i="1"/>
  <c r="AA174" i="1"/>
  <c r="AC168" i="1"/>
  <c r="I196" i="1"/>
  <c r="J186" i="1"/>
  <c r="K186" i="1"/>
  <c r="AN212" i="1"/>
  <c r="AO212" i="1"/>
  <c r="AC192" i="1"/>
  <c r="AB192" i="1"/>
  <c r="J179" i="1"/>
  <c r="K179" i="1"/>
  <c r="T161" i="1"/>
  <c r="S161" i="1"/>
  <c r="AO158" i="1"/>
  <c r="AN158" i="1"/>
  <c r="CA165" i="1"/>
  <c r="CB165" i="1"/>
  <c r="BF165" i="1"/>
  <c r="BH145" i="1"/>
  <c r="BG145" i="1"/>
  <c r="BR161" i="1"/>
  <c r="BQ161" i="1"/>
  <c r="CE165" i="1"/>
  <c r="CD165" i="1"/>
  <c r="CG142" i="1"/>
  <c r="CH142" i="1"/>
  <c r="AJ127" i="1"/>
  <c r="AI127" i="1"/>
  <c r="BX120" i="1"/>
  <c r="BY120" i="1"/>
  <c r="BQ142" i="1"/>
  <c r="BR142" i="1"/>
  <c r="AA134" i="1"/>
  <c r="AB131" i="1"/>
  <c r="AC131" i="1"/>
  <c r="AA128" i="1"/>
  <c r="AB115" i="1"/>
  <c r="AC115" i="1"/>
  <c r="AH112" i="1"/>
  <c r="AI102" i="1"/>
  <c r="AJ102" i="1"/>
  <c r="S83" i="1"/>
  <c r="R88" i="1"/>
  <c r="T83" i="1"/>
  <c r="J74" i="1"/>
  <c r="I80" i="1"/>
  <c r="K74" i="1"/>
  <c r="AI125" i="1"/>
  <c r="AJ125" i="1"/>
  <c r="BG120" i="1"/>
  <c r="BH120" i="1"/>
  <c r="K116" i="1"/>
  <c r="J116" i="1"/>
  <c r="BW128" i="1"/>
  <c r="BX115" i="1"/>
  <c r="BY115" i="1"/>
  <c r="I128" i="1"/>
  <c r="K115" i="1"/>
  <c r="J115" i="1"/>
  <c r="K102" i="1"/>
  <c r="I112" i="1"/>
  <c r="J102" i="1"/>
  <c r="AO88" i="1"/>
  <c r="AN88" i="1"/>
  <c r="CH62" i="1"/>
  <c r="CG62" i="1"/>
  <c r="BF57" i="1"/>
  <c r="BH48" i="1"/>
  <c r="BG48" i="1"/>
  <c r="AA45" i="1"/>
  <c r="AC40" i="1"/>
  <c r="AB40" i="1"/>
  <c r="BW95" i="1"/>
  <c r="BY91" i="1"/>
  <c r="BX91" i="1"/>
  <c r="BY83" i="1"/>
  <c r="BW88" i="1"/>
  <c r="BX83" i="1"/>
  <c r="AC74" i="1"/>
  <c r="AB74" i="1"/>
  <c r="AA80" i="1"/>
  <c r="BP71" i="1"/>
  <c r="BR65" i="1"/>
  <c r="BQ65" i="1"/>
  <c r="CB99" i="1"/>
  <c r="CE62" i="1"/>
  <c r="CH128" i="1"/>
  <c r="CD95" i="1"/>
  <c r="AI95" i="1"/>
  <c r="AJ95" i="1"/>
  <c r="CA80" i="1"/>
  <c r="BH71" i="1"/>
  <c r="BG71" i="1"/>
  <c r="E5" i="1"/>
  <c r="CE112" i="1"/>
  <c r="CH99" i="1"/>
  <c r="K57" i="1"/>
  <c r="CH37" i="1"/>
  <c r="CG37" i="1"/>
  <c r="AN8" i="1"/>
  <c r="AO8" i="1"/>
  <c r="AM13" i="1"/>
  <c r="BH99" i="1"/>
  <c r="BG99" i="1"/>
  <c r="CA95" i="1"/>
  <c r="AJ80" i="1"/>
  <c r="AI80" i="1"/>
  <c r="K45" i="1"/>
  <c r="J45" i="1"/>
  <c r="BY32" i="1"/>
  <c r="BX32" i="1"/>
  <c r="AA37" i="1"/>
  <c r="AC30" i="1"/>
  <c r="AB30" i="1"/>
  <c r="BP18" i="1"/>
  <c r="BR16" i="1"/>
  <c r="BQ16" i="1"/>
  <c r="R13" i="1"/>
  <c r="T8" i="1"/>
  <c r="S8" i="1"/>
  <c r="CG27" i="1"/>
  <c r="CA27" i="1"/>
  <c r="BY418" i="1"/>
  <c r="BX418" i="1"/>
  <c r="BY416" i="1"/>
  <c r="BX416" i="1"/>
  <c r="BY414" i="1"/>
  <c r="BX414" i="1"/>
  <c r="AI418" i="1"/>
  <c r="AJ418" i="1"/>
  <c r="BR413" i="1"/>
  <c r="BQ413" i="1"/>
  <c r="K412" i="1"/>
  <c r="J412" i="1"/>
  <c r="BH408" i="1"/>
  <c r="BG408" i="1"/>
  <c r="AA420" i="1"/>
  <c r="AC405" i="1"/>
  <c r="AB405" i="1"/>
  <c r="BG412" i="1"/>
  <c r="BH412" i="1"/>
  <c r="AI411" i="1"/>
  <c r="AJ411" i="1"/>
  <c r="AC409" i="1"/>
  <c r="AB409" i="1"/>
  <c r="AA402" i="1"/>
  <c r="AC389" i="1"/>
  <c r="AB389" i="1"/>
  <c r="AJ399" i="1"/>
  <c r="AI399" i="1"/>
  <c r="CB402" i="1"/>
  <c r="CA402" i="1"/>
  <c r="BF402" i="1"/>
  <c r="BG389" i="1"/>
  <c r="BH389" i="1"/>
  <c r="BX394" i="1"/>
  <c r="BY394" i="1"/>
  <c r="BQ385" i="1"/>
  <c r="BR385" i="1"/>
  <c r="CH386" i="1"/>
  <c r="CG386" i="1"/>
  <c r="R402" i="1"/>
  <c r="S389" i="1"/>
  <c r="T389" i="1"/>
  <c r="BG384" i="1"/>
  <c r="BH384" i="1"/>
  <c r="BY381" i="1"/>
  <c r="BX381" i="1"/>
  <c r="BG368" i="1"/>
  <c r="BF375" i="1"/>
  <c r="BH368" i="1"/>
  <c r="AH386" i="1"/>
  <c r="AJ378" i="1"/>
  <c r="AI378" i="1"/>
  <c r="AB378" i="1"/>
  <c r="AA386" i="1"/>
  <c r="AC378" i="1"/>
  <c r="BH372" i="1"/>
  <c r="BG372" i="1"/>
  <c r="AH361" i="1"/>
  <c r="AJ353" i="1"/>
  <c r="AI353" i="1"/>
  <c r="R386" i="1"/>
  <c r="T378" i="1"/>
  <c r="S378" i="1"/>
  <c r="T374" i="1"/>
  <c r="S374" i="1"/>
  <c r="K368" i="1"/>
  <c r="I375" i="1"/>
  <c r="J368" i="1"/>
  <c r="CH361" i="1"/>
  <c r="CG361" i="1"/>
  <c r="AI345" i="1"/>
  <c r="AJ345" i="1"/>
  <c r="AA375" i="1"/>
  <c r="AC368" i="1"/>
  <c r="AB368" i="1"/>
  <c r="BW365" i="1"/>
  <c r="BY364" i="1"/>
  <c r="BX364" i="1"/>
  <c r="AB365" i="1"/>
  <c r="AC365" i="1"/>
  <c r="AO361" i="1"/>
  <c r="AN361" i="1"/>
  <c r="BH357" i="1"/>
  <c r="BG357" i="1"/>
  <c r="J361" i="1"/>
  <c r="K361" i="1"/>
  <c r="AC346" i="1"/>
  <c r="AB346" i="1"/>
  <c r="BP365" i="1"/>
  <c r="BR364" i="1"/>
  <c r="BQ364" i="1"/>
  <c r="BY356" i="1"/>
  <c r="BX356" i="1"/>
  <c r="T340" i="1"/>
  <c r="S340" i="1"/>
  <c r="T333" i="1"/>
  <c r="S333" i="1"/>
  <c r="T325" i="1"/>
  <c r="S325" i="1"/>
  <c r="AH335" i="1"/>
  <c r="AJ321" i="1"/>
  <c r="AI321" i="1"/>
  <c r="AA301" i="1"/>
  <c r="AC297" i="1"/>
  <c r="AB297" i="1"/>
  <c r="AI346" i="1"/>
  <c r="AJ346" i="1"/>
  <c r="AC328" i="1"/>
  <c r="AB328" i="1"/>
  <c r="BQ324" i="1"/>
  <c r="BR324" i="1"/>
  <c r="T323" i="1"/>
  <c r="S323" i="1"/>
  <c r="BQ315" i="1"/>
  <c r="BR315" i="1"/>
  <c r="BG313" i="1"/>
  <c r="BH313" i="1"/>
  <c r="AO343" i="1"/>
  <c r="AN343" i="1"/>
  <c r="I350" i="1"/>
  <c r="K338" i="1"/>
  <c r="J338" i="1"/>
  <c r="AC334" i="1"/>
  <c r="AB334" i="1"/>
  <c r="BG330" i="1"/>
  <c r="BH330" i="1"/>
  <c r="AO328" i="1"/>
  <c r="AN328" i="1"/>
  <c r="J325" i="1"/>
  <c r="K325" i="1"/>
  <c r="AI317" i="1"/>
  <c r="AJ317" i="1"/>
  <c r="BW301" i="1"/>
  <c r="BY297" i="1"/>
  <c r="BX297" i="1"/>
  <c r="BH306" i="1"/>
  <c r="BG306" i="1"/>
  <c r="BR301" i="1"/>
  <c r="BQ301" i="1"/>
  <c r="J299" i="1"/>
  <c r="K299" i="1"/>
  <c r="BX293" i="1"/>
  <c r="BY293" i="1"/>
  <c r="AC292" i="1"/>
  <c r="AB292" i="1"/>
  <c r="AI290" i="1"/>
  <c r="AJ290" i="1"/>
  <c r="BQ288" i="1"/>
  <c r="BR288" i="1"/>
  <c r="BH287" i="1"/>
  <c r="BG287" i="1"/>
  <c r="BF294" i="1"/>
  <c r="BQ283" i="1"/>
  <c r="BR283" i="1"/>
  <c r="AC309" i="1"/>
  <c r="AB309" i="1"/>
  <c r="BQ305" i="1"/>
  <c r="BR305" i="1"/>
  <c r="T304" i="1"/>
  <c r="R318" i="1"/>
  <c r="S304" i="1"/>
  <c r="BW277" i="1"/>
  <c r="BX262" i="1"/>
  <c r="BY262" i="1"/>
  <c r="R350" i="1"/>
  <c r="AJ308" i="1"/>
  <c r="AI308" i="1"/>
  <c r="BX291" i="1"/>
  <c r="BY291" i="1"/>
  <c r="AC288" i="1"/>
  <c r="AB288" i="1"/>
  <c r="CE294" i="1"/>
  <c r="CD294" i="1"/>
  <c r="BH262" i="1"/>
  <c r="BF277" i="1"/>
  <c r="BG262" i="1"/>
  <c r="AA318" i="1"/>
  <c r="AB304" i="1"/>
  <c r="AC304" i="1"/>
  <c r="AJ283" i="1"/>
  <c r="AI283" i="1"/>
  <c r="BX274" i="1"/>
  <c r="BY274" i="1"/>
  <c r="BG273" i="1"/>
  <c r="BH273" i="1"/>
  <c r="BH268" i="1"/>
  <c r="BG268" i="1"/>
  <c r="AC263" i="1"/>
  <c r="AB263" i="1"/>
  <c r="CE259" i="1"/>
  <c r="CD259" i="1"/>
  <c r="AJ252" i="1"/>
  <c r="AI252" i="1"/>
  <c r="BQ249" i="1"/>
  <c r="BR249" i="1"/>
  <c r="AA294" i="1"/>
  <c r="AC287" i="1"/>
  <c r="AB287" i="1"/>
  <c r="R284" i="1"/>
  <c r="T281" i="1"/>
  <c r="S281" i="1"/>
  <c r="AH284" i="1"/>
  <c r="AJ280" i="1"/>
  <c r="AI280" i="1"/>
  <c r="AO253" i="1"/>
  <c r="AN253" i="1"/>
  <c r="CB244" i="1"/>
  <c r="CA244" i="1"/>
  <c r="AI233" i="1"/>
  <c r="AJ233" i="1"/>
  <c r="BY271" i="1"/>
  <c r="BX271" i="1"/>
  <c r="J268" i="1"/>
  <c r="K268" i="1"/>
  <c r="BY263" i="1"/>
  <c r="BX263" i="1"/>
  <c r="BR262" i="1"/>
  <c r="BP277" i="1"/>
  <c r="BQ262" i="1"/>
  <c r="BY257" i="1"/>
  <c r="BX257" i="1"/>
  <c r="BR256" i="1"/>
  <c r="BP259" i="1"/>
  <c r="BQ256" i="1"/>
  <c r="BH251" i="1"/>
  <c r="BG251" i="1"/>
  <c r="BP244" i="1"/>
  <c r="BR236" i="1"/>
  <c r="BQ236" i="1"/>
  <c r="T236" i="1"/>
  <c r="S236" i="1"/>
  <c r="R244" i="1"/>
  <c r="T228" i="1"/>
  <c r="S228" i="1"/>
  <c r="AI221" i="1"/>
  <c r="AJ221" i="1"/>
  <c r="AI217" i="1"/>
  <c r="AJ217" i="1"/>
  <c r="AC211" i="1"/>
  <c r="AB211" i="1"/>
  <c r="AI195" i="1"/>
  <c r="AJ195" i="1"/>
  <c r="BX188" i="1"/>
  <c r="BY188" i="1"/>
  <c r="K180" i="1"/>
  <c r="J180" i="1"/>
  <c r="BR232" i="1"/>
  <c r="BQ232" i="1"/>
  <c r="J226" i="1"/>
  <c r="I233" i="1"/>
  <c r="K226" i="1"/>
  <c r="K221" i="1"/>
  <c r="J221" i="1"/>
  <c r="K217" i="1"/>
  <c r="J217" i="1"/>
  <c r="BR210" i="1"/>
  <c r="BQ210" i="1"/>
  <c r="BG207" i="1"/>
  <c r="BH207" i="1"/>
  <c r="BX205" i="1"/>
  <c r="BY205" i="1"/>
  <c r="K178" i="1"/>
  <c r="J178" i="1"/>
  <c r="BH238" i="1"/>
  <c r="BG238" i="1"/>
  <c r="AN244" i="1"/>
  <c r="AO244" i="1"/>
  <c r="BH232" i="1"/>
  <c r="BG232" i="1"/>
  <c r="R233" i="1"/>
  <c r="T227" i="1"/>
  <c r="S227" i="1"/>
  <c r="BY219" i="1"/>
  <c r="BX219" i="1"/>
  <c r="BG201" i="1"/>
  <c r="BH201" i="1"/>
  <c r="AN287" i="1"/>
  <c r="AM294" i="1"/>
  <c r="AO287" i="1"/>
  <c r="AC233" i="1"/>
  <c r="AB233" i="1"/>
  <c r="AC223" i="1"/>
  <c r="AB223" i="1"/>
  <c r="I223" i="1"/>
  <c r="AB199" i="1"/>
  <c r="AA212" i="1"/>
  <c r="AC199" i="1"/>
  <c r="BG177" i="1"/>
  <c r="BF183" i="1"/>
  <c r="BH177" i="1"/>
  <c r="BY173" i="1"/>
  <c r="BX173" i="1"/>
  <c r="AJ193" i="1"/>
  <c r="AI193" i="1"/>
  <c r="BQ187" i="1"/>
  <c r="BR187" i="1"/>
  <c r="AC180" i="1"/>
  <c r="AB180" i="1"/>
  <c r="BR173" i="1"/>
  <c r="BQ173" i="1"/>
  <c r="AH223" i="1"/>
  <c r="BH181" i="1"/>
  <c r="BG181" i="1"/>
  <c r="BP183" i="1"/>
  <c r="BR177" i="1"/>
  <c r="BQ177" i="1"/>
  <c r="K168" i="1"/>
  <c r="J168" i="1"/>
  <c r="I174" i="1"/>
  <c r="BP174" i="1"/>
  <c r="BH159" i="1"/>
  <c r="BG159" i="1"/>
  <c r="BF134" i="1"/>
  <c r="BG131" i="1"/>
  <c r="BH131" i="1"/>
  <c r="BY138" i="1"/>
  <c r="BX138" i="1"/>
  <c r="AH174" i="1"/>
  <c r="BW165" i="1"/>
  <c r="BY145" i="1"/>
  <c r="BX145" i="1"/>
  <c r="CB142" i="1"/>
  <c r="CA142" i="1"/>
  <c r="J134" i="1"/>
  <c r="K134" i="1"/>
  <c r="AI119" i="1"/>
  <c r="AJ119" i="1"/>
  <c r="BQ116" i="1"/>
  <c r="BR116" i="1"/>
  <c r="CA128" i="1"/>
  <c r="CB128" i="1"/>
  <c r="AM165" i="1"/>
  <c r="CD134" i="1"/>
  <c r="CE134" i="1"/>
  <c r="R128" i="1"/>
  <c r="T115" i="1"/>
  <c r="S115" i="1"/>
  <c r="AN98" i="1"/>
  <c r="AM99" i="1"/>
  <c r="AO98" i="1"/>
  <c r="AN48" i="1"/>
  <c r="AM57" i="1"/>
  <c r="AO48" i="1"/>
  <c r="BX132" i="1"/>
  <c r="BY132" i="1"/>
  <c r="BX126" i="1"/>
  <c r="BY126" i="1"/>
  <c r="BY124" i="1"/>
  <c r="BX124" i="1"/>
  <c r="S120" i="1"/>
  <c r="T120" i="1"/>
  <c r="CH112" i="1"/>
  <c r="CG112" i="1"/>
  <c r="BX99" i="1"/>
  <c r="R99" i="1"/>
  <c r="T98" i="1"/>
  <c r="S98" i="1"/>
  <c r="AO74" i="1"/>
  <c r="AN74" i="1"/>
  <c r="AM80" i="1"/>
  <c r="AH57" i="1"/>
  <c r="AJ48" i="1"/>
  <c r="AI48" i="1"/>
  <c r="BR131" i="1"/>
  <c r="BP134" i="1"/>
  <c r="BQ131" i="1"/>
  <c r="AA95" i="1"/>
  <c r="AC91" i="1"/>
  <c r="AB91" i="1"/>
  <c r="BF45" i="1"/>
  <c r="BH40" i="1"/>
  <c r="BG40" i="1"/>
  <c r="CD80" i="1"/>
  <c r="CD62" i="1"/>
  <c r="BY57" i="1"/>
  <c r="BX57" i="1"/>
  <c r="CG45" i="1"/>
  <c r="BX33" i="1"/>
  <c r="BY33" i="1"/>
  <c r="AN37" i="1"/>
  <c r="AO37" i="1"/>
  <c r="AJ99" i="1"/>
  <c r="AI99" i="1"/>
  <c r="AC88" i="1"/>
  <c r="AB88" i="1"/>
  <c r="BY62" i="1"/>
  <c r="BX62" i="1"/>
  <c r="S16" i="1"/>
  <c r="R18" i="1"/>
  <c r="T16" i="1"/>
  <c r="K99" i="1"/>
  <c r="BR45" i="1"/>
  <c r="BQ45" i="1"/>
  <c r="BP27" i="1"/>
  <c r="BR21" i="1"/>
  <c r="BQ21" i="1"/>
  <c r="AB8" i="1"/>
  <c r="AA13" i="1"/>
  <c r="AC8" i="1"/>
  <c r="CE99" i="1"/>
  <c r="BR99" i="1"/>
  <c r="BQ99" i="1"/>
  <c r="CG95" i="1"/>
  <c r="S95" i="1"/>
  <c r="T95" i="1"/>
  <c r="CA45" i="1"/>
  <c r="AJ33" i="1"/>
  <c r="AI33" i="1"/>
  <c r="BW27" i="1"/>
  <c r="BY21" i="1"/>
  <c r="BX21" i="1"/>
  <c r="AJ27" i="1"/>
  <c r="AI27" i="1"/>
  <c r="BH18" i="1"/>
  <c r="BG18" i="1"/>
  <c r="BY18" i="1"/>
  <c r="BX18" i="1"/>
  <c r="T27" i="1"/>
  <c r="S27" i="1"/>
  <c r="D5" i="1"/>
  <c r="T417" i="1"/>
  <c r="S417" i="1"/>
  <c r="BQ416" i="1"/>
  <c r="BR416" i="1"/>
  <c r="T413" i="1"/>
  <c r="S413" i="1"/>
  <c r="BW420" i="1"/>
  <c r="BX405" i="1"/>
  <c r="BY405" i="1"/>
  <c r="T408" i="1"/>
  <c r="S408" i="1"/>
  <c r="CE420" i="1"/>
  <c r="CD420" i="1"/>
  <c r="BG407" i="1"/>
  <c r="BH407" i="1"/>
  <c r="AH420" i="1"/>
  <c r="AI405" i="1"/>
  <c r="AJ405" i="1"/>
  <c r="AJ412" i="1"/>
  <c r="AI412" i="1"/>
  <c r="CB420" i="1"/>
  <c r="CA420" i="1"/>
  <c r="I420" i="1"/>
  <c r="K405" i="1"/>
  <c r="J405" i="1"/>
  <c r="BQ397" i="1"/>
  <c r="BR397" i="1"/>
  <c r="BH394" i="1"/>
  <c r="BG394" i="1"/>
  <c r="BG393" i="1"/>
  <c r="BH393" i="1"/>
  <c r="BY384" i="1"/>
  <c r="BX384" i="1"/>
  <c r="BR382" i="1"/>
  <c r="BQ382" i="1"/>
  <c r="BW375" i="1"/>
  <c r="BY368" i="1"/>
  <c r="BX368" i="1"/>
  <c r="AI396" i="1"/>
  <c r="AJ396" i="1"/>
  <c r="AI384" i="1"/>
  <c r="AJ384" i="1"/>
  <c r="K380" i="1"/>
  <c r="J380" i="1"/>
  <c r="K383" i="1"/>
  <c r="J383" i="1"/>
  <c r="BP402" i="1"/>
  <c r="BR389" i="1"/>
  <c r="BQ389" i="1"/>
  <c r="BY379" i="1"/>
  <c r="BX379" i="1"/>
  <c r="CD361" i="1"/>
  <c r="CE361" i="1"/>
  <c r="BW386" i="1"/>
  <c r="S364" i="1"/>
  <c r="R365" i="1"/>
  <c r="T364" i="1"/>
  <c r="K364" i="1"/>
  <c r="J364" i="1"/>
  <c r="I365" i="1"/>
  <c r="AJ357" i="1"/>
  <c r="AI357" i="1"/>
  <c r="AC353" i="1"/>
  <c r="AB353" i="1"/>
  <c r="AA361" i="1"/>
  <c r="BR348" i="1"/>
  <c r="BQ348" i="1"/>
  <c r="BH345" i="1"/>
  <c r="BG345" i="1"/>
  <c r="BG364" i="1"/>
  <c r="BF365" i="1"/>
  <c r="BH364" i="1"/>
  <c r="BX349" i="1"/>
  <c r="BY349" i="1"/>
  <c r="K349" i="1"/>
  <c r="J349" i="1"/>
  <c r="BW350" i="1"/>
  <c r="BY338" i="1"/>
  <c r="BX338" i="1"/>
  <c r="AC339" i="1"/>
  <c r="AB339" i="1"/>
  <c r="AO332" i="1"/>
  <c r="AN332" i="1"/>
  <c r="J329" i="1"/>
  <c r="K329" i="1"/>
  <c r="AO324" i="1"/>
  <c r="AN324" i="1"/>
  <c r="I335" i="1"/>
  <c r="K321" i="1"/>
  <c r="J321" i="1"/>
  <c r="BX310" i="1"/>
  <c r="BY310" i="1"/>
  <c r="S368" i="1"/>
  <c r="R375" i="1"/>
  <c r="T368" i="1"/>
  <c r="BX331" i="1"/>
  <c r="BY331" i="1"/>
  <c r="AI326" i="1"/>
  <c r="AJ326" i="1"/>
  <c r="BY322" i="1"/>
  <c r="BX322" i="1"/>
  <c r="AA335" i="1"/>
  <c r="AC321" i="1"/>
  <c r="AB321" i="1"/>
  <c r="BG317" i="1"/>
  <c r="BH317" i="1"/>
  <c r="BX314" i="1"/>
  <c r="BY314" i="1"/>
  <c r="S313" i="1"/>
  <c r="T313" i="1"/>
  <c r="BW318" i="1"/>
  <c r="BX304" i="1"/>
  <c r="BY304" i="1"/>
  <c r="AI301" i="1"/>
  <c r="AJ301" i="1"/>
  <c r="BG347" i="1"/>
  <c r="BH347" i="1"/>
  <c r="BH344" i="1"/>
  <c r="BG344" i="1"/>
  <c r="AC341" i="1"/>
  <c r="AB341" i="1"/>
  <c r="BF350" i="1"/>
  <c r="BH338" i="1"/>
  <c r="BG338" i="1"/>
  <c r="K334" i="1"/>
  <c r="J334" i="1"/>
  <c r="BH329" i="1"/>
  <c r="BG329" i="1"/>
  <c r="AB317" i="1"/>
  <c r="AC317" i="1"/>
  <c r="BH304" i="1"/>
  <c r="BF318" i="1"/>
  <c r="BG304" i="1"/>
  <c r="AM301" i="1"/>
  <c r="AO297" i="1"/>
  <c r="AN297" i="1"/>
  <c r="AJ315" i="1"/>
  <c r="AI315" i="1"/>
  <c r="AJ311" i="1"/>
  <c r="AI311" i="1"/>
  <c r="AJ306" i="1"/>
  <c r="AI306" i="1"/>
  <c r="AM318" i="1"/>
  <c r="AN304" i="1"/>
  <c r="AO304" i="1"/>
  <c r="BH300" i="1"/>
  <c r="BG300" i="1"/>
  <c r="BQ298" i="1"/>
  <c r="BR298" i="1"/>
  <c r="BH293" i="1"/>
  <c r="BG293" i="1"/>
  <c r="BX287" i="1"/>
  <c r="BW294" i="1"/>
  <c r="BY287" i="1"/>
  <c r="AB323" i="1"/>
  <c r="AC323" i="1"/>
  <c r="AI307" i="1"/>
  <c r="AJ307" i="1"/>
  <c r="BW259" i="1"/>
  <c r="BX256" i="1"/>
  <c r="BY256" i="1"/>
  <c r="BH291" i="1"/>
  <c r="BG291" i="1"/>
  <c r="S287" i="1"/>
  <c r="R294" i="1"/>
  <c r="T287" i="1"/>
  <c r="BY280" i="1"/>
  <c r="BX280" i="1"/>
  <c r="BW284" i="1"/>
  <c r="AJ262" i="1"/>
  <c r="AH277" i="1"/>
  <c r="AI262" i="1"/>
  <c r="BQ280" i="1"/>
  <c r="BP284" i="1"/>
  <c r="BR280" i="1"/>
  <c r="BH274" i="1"/>
  <c r="BG274" i="1"/>
  <c r="AI273" i="1"/>
  <c r="AJ273" i="1"/>
  <c r="AC271" i="1"/>
  <c r="AB271" i="1"/>
  <c r="AJ268" i="1"/>
  <c r="AI268" i="1"/>
  <c r="AJ266" i="1"/>
  <c r="AI266" i="1"/>
  <c r="AC265" i="1"/>
  <c r="AB265" i="1"/>
  <c r="BR258" i="1"/>
  <c r="BQ258" i="1"/>
  <c r="AA259" i="1"/>
  <c r="AB256" i="1"/>
  <c r="AC256" i="1"/>
  <c r="BX248" i="1"/>
  <c r="BY248" i="1"/>
  <c r="I253" i="1"/>
  <c r="K247" i="1"/>
  <c r="J247" i="1"/>
  <c r="BW196" i="1"/>
  <c r="BX186" i="1"/>
  <c r="BY186" i="1"/>
  <c r="AM277" i="1"/>
  <c r="AN262" i="1"/>
  <c r="AO262" i="1"/>
  <c r="AM259" i="1"/>
  <c r="AN256" i="1"/>
  <c r="AO256" i="1"/>
  <c r="BW253" i="1"/>
  <c r="BY247" i="1"/>
  <c r="BX247" i="1"/>
  <c r="BY243" i="1"/>
  <c r="BX243" i="1"/>
  <c r="CG223" i="1"/>
  <c r="CH223" i="1"/>
  <c r="AC275" i="1"/>
  <c r="AB275" i="1"/>
  <c r="BQ263" i="1"/>
  <c r="BR263" i="1"/>
  <c r="BQ257" i="1"/>
  <c r="BR257" i="1"/>
  <c r="T256" i="1"/>
  <c r="R259" i="1"/>
  <c r="S256" i="1"/>
  <c r="AH253" i="1"/>
  <c r="AJ247" i="1"/>
  <c r="AI247" i="1"/>
  <c r="BW233" i="1"/>
  <c r="BY226" i="1"/>
  <c r="BX226" i="1"/>
  <c r="CB277" i="1"/>
  <c r="BH230" i="1"/>
  <c r="BG230" i="1"/>
  <c r="T210" i="1"/>
  <c r="S210" i="1"/>
  <c r="BY207" i="1"/>
  <c r="BX207" i="1"/>
  <c r="K200" i="1"/>
  <c r="J200" i="1"/>
  <c r="BR193" i="1"/>
  <c r="BQ193" i="1"/>
  <c r="AO188" i="1"/>
  <c r="AN188" i="1"/>
  <c r="CB183" i="1"/>
  <c r="CA183" i="1"/>
  <c r="BG211" i="1"/>
  <c r="BH211" i="1"/>
  <c r="AI207" i="1"/>
  <c r="AJ207" i="1"/>
  <c r="BH205" i="1"/>
  <c r="BG205" i="1"/>
  <c r="BR191" i="1"/>
  <c r="BQ191" i="1"/>
  <c r="BW183" i="1"/>
  <c r="BY177" i="1"/>
  <c r="BX177" i="1"/>
  <c r="BY237" i="1"/>
  <c r="BX237" i="1"/>
  <c r="J244" i="1"/>
  <c r="K244" i="1"/>
  <c r="AJ232" i="1"/>
  <c r="AI232" i="1"/>
  <c r="K228" i="1"/>
  <c r="J228" i="1"/>
  <c r="BF233" i="1"/>
  <c r="BH226" i="1"/>
  <c r="BG226" i="1"/>
  <c r="AJ200" i="1"/>
  <c r="AI200" i="1"/>
  <c r="BY187" i="1"/>
  <c r="BX187" i="1"/>
  <c r="AM233" i="1"/>
  <c r="AO226" i="1"/>
  <c r="AN226" i="1"/>
  <c r="CE212" i="1"/>
  <c r="CD212" i="1"/>
  <c r="T199" i="1"/>
  <c r="R212" i="1"/>
  <c r="S199" i="1"/>
  <c r="AI194" i="1"/>
  <c r="AJ194" i="1"/>
  <c r="BG187" i="1"/>
  <c r="BH187" i="1"/>
  <c r="AA196" i="1"/>
  <c r="AC186" i="1"/>
  <c r="AB186" i="1"/>
  <c r="AN168" i="1"/>
  <c r="AM174" i="1"/>
  <c r="AO168" i="1"/>
  <c r="I212" i="1"/>
  <c r="K199" i="1"/>
  <c r="J199" i="1"/>
  <c r="T194" i="1"/>
  <c r="S194" i="1"/>
  <c r="R196" i="1"/>
  <c r="AM183" i="1"/>
  <c r="BF174" i="1"/>
  <c r="BH168" i="1"/>
  <c r="BG168" i="1"/>
  <c r="BH191" i="1"/>
  <c r="BG191" i="1"/>
  <c r="BH172" i="1"/>
  <c r="BG172" i="1"/>
  <c r="AH165" i="1"/>
  <c r="AJ145" i="1"/>
  <c r="AI145" i="1"/>
  <c r="R165" i="1"/>
  <c r="T145" i="1"/>
  <c r="S145" i="1"/>
  <c r="I165" i="1"/>
  <c r="J145" i="1"/>
  <c r="K145" i="1"/>
  <c r="AH134" i="1"/>
  <c r="AI131" i="1"/>
  <c r="AJ131" i="1"/>
  <c r="BH161" i="1"/>
  <c r="BG161" i="1"/>
  <c r="BY160" i="1"/>
  <c r="BX160" i="1"/>
  <c r="BP165" i="1"/>
  <c r="BR145" i="1"/>
  <c r="BQ145" i="1"/>
  <c r="AC138" i="1"/>
  <c r="AB138" i="1"/>
  <c r="BR159" i="1"/>
  <c r="BQ159" i="1"/>
  <c r="T138" i="1"/>
  <c r="S138" i="1"/>
  <c r="R142" i="1"/>
  <c r="AJ142" i="1"/>
  <c r="AI142" i="1"/>
  <c r="AM71" i="1"/>
  <c r="AO65" i="1"/>
  <c r="AN65" i="1"/>
  <c r="AA142" i="1"/>
  <c r="BQ118" i="1"/>
  <c r="BR118" i="1"/>
  <c r="BH117" i="1"/>
  <c r="BG117" i="1"/>
  <c r="AB98" i="1"/>
  <c r="AA99" i="1"/>
  <c r="AC98" i="1"/>
  <c r="BF62" i="1"/>
  <c r="BG60" i="1"/>
  <c r="BH60" i="1"/>
  <c r="AB48" i="1"/>
  <c r="AA57" i="1"/>
  <c r="AC48" i="1"/>
  <c r="BH142" i="1"/>
  <c r="BG142" i="1"/>
  <c r="AM134" i="1"/>
  <c r="AN131" i="1"/>
  <c r="AO131" i="1"/>
  <c r="T127" i="1"/>
  <c r="S127" i="1"/>
  <c r="BH119" i="1"/>
  <c r="BG119" i="1"/>
  <c r="J117" i="1"/>
  <c r="K117" i="1"/>
  <c r="BR91" i="1"/>
  <c r="BQ91" i="1"/>
  <c r="BP95" i="1"/>
  <c r="BR83" i="1"/>
  <c r="BP88" i="1"/>
  <c r="BQ83" i="1"/>
  <c r="R57" i="1"/>
  <c r="T48" i="1"/>
  <c r="S48" i="1"/>
  <c r="BW45" i="1"/>
  <c r="BY40" i="1"/>
  <c r="BX40" i="1"/>
  <c r="AO128" i="1"/>
  <c r="AN128" i="1"/>
  <c r="BR102" i="1"/>
  <c r="BP112" i="1"/>
  <c r="BQ102" i="1"/>
  <c r="CB88" i="1"/>
  <c r="CA88" i="1"/>
  <c r="AH45" i="1"/>
  <c r="AJ40" i="1"/>
  <c r="AI40" i="1"/>
  <c r="BG32" i="1"/>
  <c r="BH32" i="1"/>
  <c r="R37" i="1"/>
  <c r="T30" i="1"/>
  <c r="S30" i="1"/>
  <c r="CE88" i="1"/>
  <c r="BY80" i="1"/>
  <c r="BX80" i="1"/>
  <c r="J31" i="1"/>
  <c r="K31" i="1"/>
  <c r="AH37" i="1"/>
  <c r="AI30" i="1"/>
  <c r="AJ30" i="1"/>
  <c r="AC112" i="1"/>
  <c r="AB112" i="1"/>
  <c r="T112" i="1"/>
  <c r="S112" i="1"/>
  <c r="J99" i="1"/>
  <c r="BH88" i="1"/>
  <c r="BG88" i="1"/>
  <c r="BY71" i="1"/>
  <c r="BX71" i="1"/>
  <c r="J62" i="1"/>
  <c r="K62" i="1"/>
  <c r="BW37" i="1"/>
  <c r="BY30" i="1"/>
  <c r="BX30" i="1"/>
  <c r="I18" i="1"/>
  <c r="K16" i="1"/>
  <c r="J16" i="1"/>
  <c r="CD99" i="1"/>
  <c r="AJ71" i="1"/>
  <c r="AI71" i="1"/>
  <c r="AO62" i="1"/>
  <c r="AN62" i="1"/>
  <c r="I37" i="1"/>
  <c r="J30" i="1"/>
  <c r="K30" i="1"/>
  <c r="AM27" i="1"/>
  <c r="AO21" i="1"/>
  <c r="AN21" i="1"/>
  <c r="BS5" i="1"/>
  <c r="BF13" i="1"/>
  <c r="BH8" i="1"/>
  <c r="BG8" i="1"/>
  <c r="CC5" i="1"/>
  <c r="AN17" i="1"/>
  <c r="AO17" i="1"/>
  <c r="CB18" i="1"/>
  <c r="AM18" i="1"/>
  <c r="BY13" i="1"/>
  <c r="BX13" i="1"/>
  <c r="BH27" i="1"/>
  <c r="BG27" i="1"/>
  <c r="AJ18" i="1"/>
  <c r="AI18" i="1"/>
  <c r="AC18" i="1"/>
  <c r="AB18" i="1"/>
  <c r="AC418" i="1"/>
  <c r="AB418" i="1"/>
  <c r="AC414" i="1"/>
  <c r="AB414" i="1"/>
  <c r="BG414" i="1"/>
  <c r="BH414" i="1"/>
  <c r="BH417" i="1"/>
  <c r="BG417" i="1"/>
  <c r="BH413" i="1"/>
  <c r="BG413" i="1"/>
  <c r="BY407" i="1"/>
  <c r="BX407" i="1"/>
  <c r="AM420" i="1"/>
  <c r="AO405" i="1"/>
  <c r="AN405" i="1"/>
  <c r="BX411" i="1"/>
  <c r="BY411" i="1"/>
  <c r="BR410" i="1"/>
  <c r="BQ410" i="1"/>
  <c r="K407" i="1"/>
  <c r="J407" i="1"/>
  <c r="AH402" i="1"/>
  <c r="AI389" i="1"/>
  <c r="AJ389" i="1"/>
  <c r="AJ400" i="1"/>
  <c r="AI400" i="1"/>
  <c r="BR398" i="1"/>
  <c r="BQ398" i="1"/>
  <c r="BP420" i="1"/>
  <c r="BR405" i="1"/>
  <c r="BQ405" i="1"/>
  <c r="BG396" i="1"/>
  <c r="BH396" i="1"/>
  <c r="AI393" i="1"/>
  <c r="AJ393" i="1"/>
  <c r="AC384" i="1"/>
  <c r="AB384" i="1"/>
  <c r="BY383" i="1"/>
  <c r="BX383" i="1"/>
  <c r="AN382" i="1"/>
  <c r="AO382" i="1"/>
  <c r="AI381" i="1"/>
  <c r="AJ381" i="1"/>
  <c r="K396" i="1"/>
  <c r="J396" i="1"/>
  <c r="AJ390" i="1"/>
  <c r="AI390" i="1"/>
  <c r="BW402" i="1"/>
  <c r="CB386" i="1"/>
  <c r="CA386" i="1"/>
  <c r="BF386" i="1"/>
  <c r="BH378" i="1"/>
  <c r="BG378" i="1"/>
  <c r="CD386" i="1"/>
  <c r="CE386" i="1"/>
  <c r="BX372" i="1"/>
  <c r="BY372" i="1"/>
  <c r="AN378" i="1"/>
  <c r="AM386" i="1"/>
  <c r="AO378" i="1"/>
  <c r="CH375" i="1"/>
  <c r="CG375" i="1"/>
  <c r="BY370" i="1"/>
  <c r="BX370" i="1"/>
  <c r="AM375" i="1"/>
  <c r="AO368" i="1"/>
  <c r="AN368" i="1"/>
  <c r="CE350" i="1"/>
  <c r="CD350" i="1"/>
  <c r="AN365" i="1"/>
  <c r="AO365" i="1"/>
  <c r="T345" i="1"/>
  <c r="S345" i="1"/>
  <c r="CE375" i="1"/>
  <c r="CD375" i="1"/>
  <c r="AI364" i="1"/>
  <c r="AH365" i="1"/>
  <c r="AJ364" i="1"/>
  <c r="AJ355" i="1"/>
  <c r="AI355" i="1"/>
  <c r="AC354" i="1"/>
  <c r="AB354" i="1"/>
  <c r="BH348" i="1"/>
  <c r="BG348" i="1"/>
  <c r="BY347" i="1"/>
  <c r="BX347" i="1"/>
  <c r="J344" i="1"/>
  <c r="K344" i="1"/>
  <c r="BY341" i="1"/>
  <c r="BX341" i="1"/>
  <c r="BH333" i="1"/>
  <c r="BG333" i="1"/>
  <c r="AC330" i="1"/>
  <c r="AB330" i="1"/>
  <c r="BH325" i="1"/>
  <c r="BG325" i="1"/>
  <c r="CB335" i="1"/>
  <c r="CA335" i="1"/>
  <c r="K315" i="1"/>
  <c r="J315" i="1"/>
  <c r="CG318" i="1"/>
  <c r="CH318" i="1"/>
  <c r="BG342" i="1"/>
  <c r="BH342" i="1"/>
  <c r="BP350" i="1"/>
  <c r="AI334" i="1"/>
  <c r="AJ334" i="1"/>
  <c r="BX323" i="1"/>
  <c r="BY323" i="1"/>
  <c r="BW335" i="1"/>
  <c r="BY321" i="1"/>
  <c r="BX321" i="1"/>
  <c r="S317" i="1"/>
  <c r="T317" i="1"/>
  <c r="BH312" i="1"/>
  <c r="BG312" i="1"/>
  <c r="J297" i="1"/>
  <c r="I301" i="1"/>
  <c r="K297" i="1"/>
  <c r="AJ344" i="1"/>
  <c r="AI344" i="1"/>
  <c r="BG339" i="1"/>
  <c r="BH339" i="1"/>
  <c r="J333" i="1"/>
  <c r="K333" i="1"/>
  <c r="AJ329" i="1"/>
  <c r="AI329" i="1"/>
  <c r="AJ327" i="1"/>
  <c r="AI327" i="1"/>
  <c r="AC326" i="1"/>
  <c r="AB326" i="1"/>
  <c r="J316" i="1"/>
  <c r="K316" i="1"/>
  <c r="AI313" i="1"/>
  <c r="AJ313" i="1"/>
  <c r="CE335" i="1"/>
  <c r="CD335" i="1"/>
  <c r="T306" i="1"/>
  <c r="S306" i="1"/>
  <c r="AJ300" i="1"/>
  <c r="AI300" i="1"/>
  <c r="AC298" i="1"/>
  <c r="AB298" i="1"/>
  <c r="T293" i="1"/>
  <c r="S293" i="1"/>
  <c r="K290" i="1"/>
  <c r="J290" i="1"/>
  <c r="BP294" i="1"/>
  <c r="BR287" i="1"/>
  <c r="BQ287" i="1"/>
  <c r="K307" i="1"/>
  <c r="J307" i="1"/>
  <c r="BG292" i="1"/>
  <c r="BH292" i="1"/>
  <c r="CG294" i="1"/>
  <c r="CH294" i="1"/>
  <c r="CH284" i="1"/>
  <c r="CG284" i="1"/>
  <c r="BY282" i="1"/>
  <c r="BX282" i="1"/>
  <c r="I386" i="1"/>
  <c r="AA350" i="1"/>
  <c r="BF335" i="1"/>
  <c r="BH321" i="1"/>
  <c r="BG321" i="1"/>
  <c r="T291" i="1"/>
  <c r="S291" i="1"/>
  <c r="AC280" i="1"/>
  <c r="AB280" i="1"/>
  <c r="AA284" i="1"/>
  <c r="BH256" i="1"/>
  <c r="BF259" i="1"/>
  <c r="BG256" i="1"/>
  <c r="CE318" i="1"/>
  <c r="CD318" i="1"/>
  <c r="T288" i="1"/>
  <c r="S288" i="1"/>
  <c r="BH281" i="1"/>
  <c r="BG281" i="1"/>
  <c r="BY275" i="1"/>
  <c r="BX275" i="1"/>
  <c r="T268" i="1"/>
  <c r="S268" i="1"/>
  <c r="K265" i="1"/>
  <c r="J265" i="1"/>
  <c r="CE277" i="1"/>
  <c r="CD277" i="1"/>
  <c r="AC257" i="1"/>
  <c r="AB257" i="1"/>
  <c r="CE253" i="1"/>
  <c r="CD253" i="1"/>
  <c r="AA253" i="1"/>
  <c r="AC247" i="1"/>
  <c r="AB247" i="1"/>
  <c r="BF244" i="1"/>
  <c r="BH236" i="1"/>
  <c r="BG236" i="1"/>
  <c r="AJ270" i="1"/>
  <c r="AI270" i="1"/>
  <c r="AC269" i="1"/>
  <c r="AB269" i="1"/>
  <c r="BX266" i="1"/>
  <c r="BY266" i="1"/>
  <c r="CH253" i="1"/>
  <c r="CG253" i="1"/>
  <c r="BF284" i="1"/>
  <c r="BH280" i="1"/>
  <c r="BG280" i="1"/>
  <c r="BR265" i="1"/>
  <c r="BQ265" i="1"/>
  <c r="T262" i="1"/>
  <c r="R277" i="1"/>
  <c r="S262" i="1"/>
  <c r="AC249" i="1"/>
  <c r="AB249" i="1"/>
  <c r="BG248" i="1"/>
  <c r="BH248" i="1"/>
  <c r="CG244" i="1"/>
  <c r="CH244" i="1"/>
  <c r="AJ244" i="1"/>
  <c r="AI244" i="1"/>
  <c r="K292" i="1"/>
  <c r="J292" i="1"/>
  <c r="I277" i="1"/>
  <c r="BR247" i="1"/>
  <c r="BQ247" i="1"/>
  <c r="BP253" i="1"/>
  <c r="R253" i="1"/>
  <c r="BH241" i="1"/>
  <c r="BG241" i="1"/>
  <c r="CH233" i="1"/>
  <c r="CG233" i="1"/>
  <c r="CE233" i="1"/>
  <c r="CD233" i="1"/>
  <c r="BR220" i="1"/>
  <c r="BQ220" i="1"/>
  <c r="BR216" i="1"/>
  <c r="BQ216" i="1"/>
  <c r="BY211" i="1"/>
  <c r="BX211" i="1"/>
  <c r="BX208" i="1"/>
  <c r="BY208" i="1"/>
  <c r="BX199" i="1"/>
  <c r="BW212" i="1"/>
  <c r="BY199" i="1"/>
  <c r="CA196" i="1"/>
  <c r="CB196" i="1"/>
  <c r="K192" i="1"/>
  <c r="J192" i="1"/>
  <c r="BX182" i="1"/>
  <c r="BY182" i="1"/>
  <c r="BX227" i="1"/>
  <c r="BY227" i="1"/>
  <c r="AI211" i="1"/>
  <c r="AJ211" i="1"/>
  <c r="AC204" i="1"/>
  <c r="AB204" i="1"/>
  <c r="BP212" i="1"/>
  <c r="BR199" i="1"/>
  <c r="BQ199" i="1"/>
  <c r="BH195" i="1"/>
  <c r="BG195" i="1"/>
  <c r="BY192" i="1"/>
  <c r="BX192" i="1"/>
  <c r="AH196" i="1"/>
  <c r="AJ181" i="1"/>
  <c r="AI181" i="1"/>
  <c r="J284" i="1"/>
  <c r="K284" i="1"/>
  <c r="AJ218" i="1"/>
  <c r="AI218" i="1"/>
  <c r="BH210" i="1"/>
  <c r="BG210" i="1"/>
  <c r="CB212" i="1"/>
  <c r="CA212" i="1"/>
  <c r="CE196" i="1"/>
  <c r="CD196" i="1"/>
  <c r="AH294" i="1"/>
  <c r="AB236" i="1"/>
  <c r="AA244" i="1"/>
  <c r="AC236" i="1"/>
  <c r="T223" i="1"/>
  <c r="S223" i="1"/>
  <c r="BG190" i="1"/>
  <c r="BH190" i="1"/>
  <c r="AC177" i="1"/>
  <c r="AA183" i="1"/>
  <c r="AB177" i="1"/>
  <c r="BG178" i="1"/>
  <c r="BH178" i="1"/>
  <c r="K171" i="1"/>
  <c r="J171" i="1"/>
  <c r="BX168" i="1"/>
  <c r="BW174" i="1"/>
  <c r="BY168" i="1"/>
  <c r="BP196" i="1"/>
  <c r="BR186" i="1"/>
  <c r="BQ186" i="1"/>
  <c r="T168" i="1"/>
  <c r="S168" i="1"/>
  <c r="R174" i="1"/>
  <c r="R183" i="1"/>
  <c r="S177" i="1"/>
  <c r="T177" i="1"/>
  <c r="CE174" i="1"/>
  <c r="CD174" i="1"/>
  <c r="AC173" i="1"/>
  <c r="AB173" i="1"/>
  <c r="BX158" i="1"/>
  <c r="BY158" i="1"/>
  <c r="AH183" i="1"/>
  <c r="AJ161" i="1"/>
  <c r="AI161" i="1"/>
  <c r="AB158" i="1"/>
  <c r="AC158" i="1"/>
  <c r="T159" i="1"/>
  <c r="S159" i="1"/>
  <c r="BH127" i="1"/>
  <c r="BG127" i="1"/>
  <c r="BW112" i="1"/>
  <c r="BY102" i="1"/>
  <c r="BX102" i="1"/>
  <c r="R80" i="1"/>
  <c r="T74" i="1"/>
  <c r="S74" i="1"/>
  <c r="AA71" i="1"/>
  <c r="AC65" i="1"/>
  <c r="AB65" i="1"/>
  <c r="BF128" i="1"/>
  <c r="BH115" i="1"/>
  <c r="BG115" i="1"/>
  <c r="BF112" i="1"/>
  <c r="BG102" i="1"/>
  <c r="BH102" i="1"/>
  <c r="J91" i="1"/>
  <c r="I95" i="1"/>
  <c r="K91" i="1"/>
  <c r="BQ74" i="1"/>
  <c r="BP80" i="1"/>
  <c r="BR74" i="1"/>
  <c r="S65" i="1"/>
  <c r="R71" i="1"/>
  <c r="T65" i="1"/>
  <c r="AH62" i="1"/>
  <c r="AI60" i="1"/>
  <c r="AJ60" i="1"/>
  <c r="R134" i="1"/>
  <c r="S131" i="1"/>
  <c r="T131" i="1"/>
  <c r="BG122" i="1"/>
  <c r="BH122" i="1"/>
  <c r="I71" i="1"/>
  <c r="K65" i="1"/>
  <c r="J65" i="1"/>
  <c r="AM45" i="1"/>
  <c r="AO40" i="1"/>
  <c r="AN40" i="1"/>
  <c r="AO142" i="1"/>
  <c r="AN142" i="1"/>
  <c r="BQ115" i="1"/>
  <c r="BP128" i="1"/>
  <c r="BR115" i="1"/>
  <c r="AH128" i="1"/>
  <c r="AJ115" i="1"/>
  <c r="AI115" i="1"/>
  <c r="BF80" i="1"/>
  <c r="BH74" i="1"/>
  <c r="BG74" i="1"/>
  <c r="BR60" i="1"/>
  <c r="BP62" i="1"/>
  <c r="BQ60" i="1"/>
  <c r="R45" i="1"/>
  <c r="T40" i="1"/>
  <c r="S40" i="1"/>
  <c r="CA99" i="1"/>
  <c r="K88" i="1"/>
  <c r="J88" i="1"/>
  <c r="AC62" i="1"/>
  <c r="AB62" i="1"/>
  <c r="T62" i="1"/>
  <c r="S62" i="1"/>
  <c r="CB57" i="1"/>
  <c r="BP37" i="1"/>
  <c r="BQ30" i="1"/>
  <c r="BR30" i="1"/>
  <c r="BQ8" i="1"/>
  <c r="BP13" i="1"/>
  <c r="BR8" i="1"/>
  <c r="CD112" i="1"/>
  <c r="BG95" i="1"/>
  <c r="BH95" i="1"/>
  <c r="AJ88" i="1"/>
  <c r="AI88" i="1"/>
  <c r="CH57" i="1"/>
  <c r="BF37" i="1"/>
  <c r="BH30" i="1"/>
  <c r="BG30" i="1"/>
  <c r="BR57" i="1"/>
  <c r="BQ57" i="1"/>
  <c r="AA27" i="1"/>
  <c r="AC21" i="1"/>
  <c r="AB21" i="1"/>
  <c r="AH13" i="1"/>
  <c r="AJ8" i="1"/>
  <c r="AI8" i="1"/>
  <c r="CE18" i="1"/>
  <c r="AO12" i="1"/>
  <c r="AN12" i="1"/>
  <c r="BZ5" i="1"/>
  <c r="K27" i="1"/>
  <c r="J27" i="1"/>
  <c r="CF5" i="1"/>
  <c r="AH5" i="1" l="1"/>
  <c r="AA5" i="1"/>
  <c r="BF5" i="1"/>
  <c r="BW5" i="1"/>
  <c r="BP5" i="1"/>
  <c r="I5" i="1"/>
  <c r="K5" i="1" s="1"/>
  <c r="AN95" i="1"/>
  <c r="J13" i="1"/>
  <c r="K13" i="1"/>
  <c r="R5" i="1"/>
  <c r="S5" i="1" s="1"/>
  <c r="CG5" i="1"/>
  <c r="CH5" i="1"/>
  <c r="BR128" i="1"/>
  <c r="BQ128" i="1"/>
  <c r="AI196" i="1"/>
  <c r="AJ196" i="1"/>
  <c r="J386" i="1"/>
  <c r="K386" i="1"/>
  <c r="BQ420" i="1"/>
  <c r="BR420" i="1"/>
  <c r="BH13" i="1"/>
  <c r="BG13" i="1"/>
  <c r="AJ37" i="1"/>
  <c r="AI37" i="1"/>
  <c r="BQ88" i="1"/>
  <c r="BR88" i="1"/>
  <c r="BR165" i="1"/>
  <c r="BQ165" i="1"/>
  <c r="AN174" i="1"/>
  <c r="AO174" i="1"/>
  <c r="BY233" i="1"/>
  <c r="BX233" i="1"/>
  <c r="AC13" i="1"/>
  <c r="AB13" i="1"/>
  <c r="BG45" i="1"/>
  <c r="BH45" i="1"/>
  <c r="AO57" i="1"/>
  <c r="AN57" i="1"/>
  <c r="AB212" i="1"/>
  <c r="AC212" i="1"/>
  <c r="K233" i="1"/>
  <c r="J233" i="1"/>
  <c r="BR277" i="1"/>
  <c r="BQ277" i="1"/>
  <c r="AJ284" i="1"/>
  <c r="AI284" i="1"/>
  <c r="AJ361" i="1"/>
  <c r="AI361" i="1"/>
  <c r="BY95" i="1"/>
  <c r="BX95" i="1"/>
  <c r="AB174" i="1"/>
  <c r="AC174" i="1"/>
  <c r="BG253" i="1"/>
  <c r="BH253" i="1"/>
  <c r="BY223" i="1"/>
  <c r="BX223" i="1"/>
  <c r="AJ350" i="1"/>
  <c r="AI350" i="1"/>
  <c r="BR386" i="1"/>
  <c r="BQ386" i="1"/>
  <c r="AB27" i="1"/>
  <c r="AC27" i="1"/>
  <c r="S45" i="1"/>
  <c r="T45" i="1"/>
  <c r="K71" i="1"/>
  <c r="J71" i="1"/>
  <c r="AJ62" i="1"/>
  <c r="AI62" i="1"/>
  <c r="K95" i="1"/>
  <c r="J95" i="1"/>
  <c r="BH112" i="1"/>
  <c r="BG112" i="1"/>
  <c r="BX112" i="1"/>
  <c r="BY112" i="1"/>
  <c r="BR196" i="1"/>
  <c r="BQ196" i="1"/>
  <c r="AB244" i="1"/>
  <c r="AC244" i="1"/>
  <c r="BX212" i="1"/>
  <c r="BY212" i="1"/>
  <c r="S253" i="1"/>
  <c r="T253" i="1"/>
  <c r="K277" i="1"/>
  <c r="J277" i="1"/>
  <c r="S277" i="1"/>
  <c r="T277" i="1"/>
  <c r="AC253" i="1"/>
  <c r="AB253" i="1"/>
  <c r="BG259" i="1"/>
  <c r="BH259" i="1"/>
  <c r="BQ294" i="1"/>
  <c r="BR294" i="1"/>
  <c r="BY402" i="1"/>
  <c r="BX402" i="1"/>
  <c r="AO18" i="1"/>
  <c r="AN18" i="1"/>
  <c r="CE5" i="1"/>
  <c r="CD5" i="1"/>
  <c r="BY5" i="1"/>
  <c r="BX5" i="1"/>
  <c r="AI45" i="1"/>
  <c r="AJ45" i="1"/>
  <c r="BR112" i="1"/>
  <c r="BQ112" i="1"/>
  <c r="AO134" i="1"/>
  <c r="AN134" i="1"/>
  <c r="AC57" i="1"/>
  <c r="AB57" i="1"/>
  <c r="BH62" i="1"/>
  <c r="BG62" i="1"/>
  <c r="AC142" i="1"/>
  <c r="AB142" i="1"/>
  <c r="S165" i="1"/>
  <c r="T165" i="1"/>
  <c r="S196" i="1"/>
  <c r="T196" i="1"/>
  <c r="S259" i="1"/>
  <c r="T259" i="1"/>
  <c r="AO277" i="1"/>
  <c r="AN277" i="1"/>
  <c r="BY284" i="1"/>
  <c r="BX284" i="1"/>
  <c r="T294" i="1"/>
  <c r="S294" i="1"/>
  <c r="BY294" i="1"/>
  <c r="BX294" i="1"/>
  <c r="BY350" i="1"/>
  <c r="BX350" i="1"/>
  <c r="AC361" i="1"/>
  <c r="AB361" i="1"/>
  <c r="BX27" i="1"/>
  <c r="BY27" i="1"/>
  <c r="T18" i="1"/>
  <c r="S18" i="1"/>
  <c r="BR134" i="1"/>
  <c r="BQ134" i="1"/>
  <c r="AJ57" i="1"/>
  <c r="AI57" i="1"/>
  <c r="BH134" i="1"/>
  <c r="BG134" i="1"/>
  <c r="J174" i="1"/>
  <c r="K174" i="1"/>
  <c r="AJ223" i="1"/>
  <c r="AI223" i="1"/>
  <c r="BH183" i="1"/>
  <c r="BG183" i="1"/>
  <c r="AB318" i="1"/>
  <c r="AC318" i="1"/>
  <c r="T350" i="1"/>
  <c r="S350" i="1"/>
  <c r="BY301" i="1"/>
  <c r="BX301" i="1"/>
  <c r="BR365" i="1"/>
  <c r="BQ365" i="1"/>
  <c r="AC375" i="1"/>
  <c r="AB375" i="1"/>
  <c r="T386" i="1"/>
  <c r="S386" i="1"/>
  <c r="AB37" i="1"/>
  <c r="AC37" i="1"/>
  <c r="AC128" i="1"/>
  <c r="AB128" i="1"/>
  <c r="BH212" i="1"/>
  <c r="BG212" i="1"/>
  <c r="BX244" i="1"/>
  <c r="BY244" i="1"/>
  <c r="BG301" i="1"/>
  <c r="BH301" i="1"/>
  <c r="AI259" i="1"/>
  <c r="AJ259" i="1"/>
  <c r="BQ318" i="1"/>
  <c r="BR318" i="1"/>
  <c r="AI375" i="1"/>
  <c r="AJ375" i="1"/>
  <c r="AO350" i="1"/>
  <c r="AN350" i="1"/>
  <c r="BH361" i="1"/>
  <c r="BG361" i="1"/>
  <c r="T420" i="1"/>
  <c r="S420" i="1"/>
  <c r="AO5" i="1"/>
  <c r="AN5" i="1"/>
  <c r="AJ365" i="1"/>
  <c r="AI365" i="1"/>
  <c r="AO375" i="1"/>
  <c r="AN375" i="1"/>
  <c r="AO71" i="1"/>
  <c r="AN71" i="1"/>
  <c r="AN183" i="1"/>
  <c r="AO183" i="1"/>
  <c r="AC259" i="1"/>
  <c r="AB259" i="1"/>
  <c r="BR284" i="1"/>
  <c r="BQ284" i="1"/>
  <c r="AO301" i="1"/>
  <c r="AN301" i="1"/>
  <c r="AB335" i="1"/>
  <c r="AC335" i="1"/>
  <c r="BY386" i="1"/>
  <c r="BX386" i="1"/>
  <c r="BR27" i="1"/>
  <c r="BQ27" i="1"/>
  <c r="AJ174" i="1"/>
  <c r="AI174" i="1"/>
  <c r="BQ174" i="1"/>
  <c r="BR174" i="1"/>
  <c r="AO294" i="1"/>
  <c r="AN294" i="1"/>
  <c r="S233" i="1"/>
  <c r="T233" i="1"/>
  <c r="BY277" i="1"/>
  <c r="BX277" i="1"/>
  <c r="AC386" i="1"/>
  <c r="AB386" i="1"/>
  <c r="BY88" i="1"/>
  <c r="BX88" i="1"/>
  <c r="J112" i="1"/>
  <c r="K112" i="1"/>
  <c r="AC134" i="1"/>
  <c r="AB134" i="1"/>
  <c r="AC5" i="1"/>
  <c r="AB5" i="1"/>
  <c r="AJ13" i="1"/>
  <c r="AI13" i="1"/>
  <c r="BH37" i="1"/>
  <c r="BG37" i="1"/>
  <c r="BR13" i="1"/>
  <c r="BQ13" i="1"/>
  <c r="BR37" i="1"/>
  <c r="BQ37" i="1"/>
  <c r="AI128" i="1"/>
  <c r="AJ128" i="1"/>
  <c r="AO45" i="1"/>
  <c r="AN45" i="1"/>
  <c r="T134" i="1"/>
  <c r="S134" i="1"/>
  <c r="BR80" i="1"/>
  <c r="BQ80" i="1"/>
  <c r="T80" i="1"/>
  <c r="S80" i="1"/>
  <c r="AJ183" i="1"/>
  <c r="AI183" i="1"/>
  <c r="AB183" i="1"/>
  <c r="AC183" i="1"/>
  <c r="BR253" i="1"/>
  <c r="BQ253" i="1"/>
  <c r="BH244" i="1"/>
  <c r="BG244" i="1"/>
  <c r="BH335" i="1"/>
  <c r="BG335" i="1"/>
  <c r="AO386" i="1"/>
  <c r="AN386" i="1"/>
  <c r="BH386" i="1"/>
  <c r="BG386" i="1"/>
  <c r="BX37" i="1"/>
  <c r="BY37" i="1"/>
  <c r="T57" i="1"/>
  <c r="S57" i="1"/>
  <c r="BR95" i="1"/>
  <c r="BQ95" i="1"/>
  <c r="K165" i="1"/>
  <c r="J165" i="1"/>
  <c r="K212" i="1"/>
  <c r="J212" i="1"/>
  <c r="T212" i="1"/>
  <c r="S212" i="1"/>
  <c r="BX183" i="1"/>
  <c r="BY183" i="1"/>
  <c r="AO259" i="1"/>
  <c r="AN259" i="1"/>
  <c r="BH318" i="1"/>
  <c r="BG318" i="1"/>
  <c r="K335" i="1"/>
  <c r="J335" i="1"/>
  <c r="K365" i="1"/>
  <c r="J365" i="1"/>
  <c r="T365" i="1"/>
  <c r="S365" i="1"/>
  <c r="BY375" i="1"/>
  <c r="BX375" i="1"/>
  <c r="AJ420" i="1"/>
  <c r="AI420" i="1"/>
  <c r="AO80" i="1"/>
  <c r="AN80" i="1"/>
  <c r="AO165" i="1"/>
  <c r="AN165" i="1"/>
  <c r="BR183" i="1"/>
  <c r="BQ183" i="1"/>
  <c r="K223" i="1"/>
  <c r="J223" i="1"/>
  <c r="T244" i="1"/>
  <c r="S244" i="1"/>
  <c r="AC294" i="1"/>
  <c r="AB294" i="1"/>
  <c r="T318" i="1"/>
  <c r="S318" i="1"/>
  <c r="BH294" i="1"/>
  <c r="BG294" i="1"/>
  <c r="K350" i="1"/>
  <c r="J350" i="1"/>
  <c r="AJ335" i="1"/>
  <c r="AI335" i="1"/>
  <c r="BX365" i="1"/>
  <c r="BY365" i="1"/>
  <c r="BG375" i="1"/>
  <c r="BH375" i="1"/>
  <c r="T402" i="1"/>
  <c r="S402" i="1"/>
  <c r="AC402" i="1"/>
  <c r="AB402" i="1"/>
  <c r="BQ18" i="1"/>
  <c r="BR18" i="1"/>
  <c r="BH57" i="1"/>
  <c r="BG57" i="1"/>
  <c r="T88" i="1"/>
  <c r="S88" i="1"/>
  <c r="AJ112" i="1"/>
  <c r="AI112" i="1"/>
  <c r="K196" i="1"/>
  <c r="J196" i="1"/>
  <c r="S301" i="1"/>
  <c r="T301" i="1"/>
  <c r="BR335" i="1"/>
  <c r="BQ335" i="1"/>
  <c r="T361" i="1"/>
  <c r="S361" i="1"/>
  <c r="BG128" i="1"/>
  <c r="BH128" i="1"/>
  <c r="T174" i="1"/>
  <c r="S174" i="1"/>
  <c r="BQ350" i="1"/>
  <c r="BR350" i="1"/>
  <c r="AO420" i="1"/>
  <c r="AN420" i="1"/>
  <c r="AN27" i="1"/>
  <c r="AO27" i="1"/>
  <c r="T37" i="1"/>
  <c r="S37" i="1"/>
  <c r="AI165" i="1"/>
  <c r="AJ165" i="1"/>
  <c r="AC196" i="1"/>
  <c r="AB196" i="1"/>
  <c r="AO233" i="1"/>
  <c r="AN233" i="1"/>
  <c r="BY196" i="1"/>
  <c r="BX196" i="1"/>
  <c r="BH350" i="1"/>
  <c r="BG350" i="1"/>
  <c r="S375" i="1"/>
  <c r="T375" i="1"/>
  <c r="AJ386" i="1"/>
  <c r="AI386" i="1"/>
  <c r="AC80" i="1"/>
  <c r="AB80" i="1"/>
  <c r="J128" i="1"/>
  <c r="K128" i="1"/>
  <c r="AO196" i="1"/>
  <c r="AN196" i="1"/>
  <c r="BR233" i="1"/>
  <c r="BQ233" i="1"/>
  <c r="AC277" i="1"/>
  <c r="AB277" i="1"/>
  <c r="J402" i="1"/>
  <c r="K402" i="1"/>
  <c r="AO402" i="1"/>
  <c r="AN402" i="1"/>
  <c r="BQ5" i="1"/>
  <c r="BR5" i="1"/>
  <c r="CB5" i="1"/>
  <c r="CA5" i="1"/>
  <c r="BR62" i="1"/>
  <c r="BQ62" i="1"/>
  <c r="BH80" i="1"/>
  <c r="BG80" i="1"/>
  <c r="T71" i="1"/>
  <c r="S71" i="1"/>
  <c r="AC71" i="1"/>
  <c r="AB71" i="1"/>
  <c r="T183" i="1"/>
  <c r="S183" i="1"/>
  <c r="BX174" i="1"/>
  <c r="BY174" i="1"/>
  <c r="AJ294" i="1"/>
  <c r="AI294" i="1"/>
  <c r="BR212" i="1"/>
  <c r="BQ212" i="1"/>
  <c r="BH284" i="1"/>
  <c r="BG284" i="1"/>
  <c r="AC284" i="1"/>
  <c r="AB284" i="1"/>
  <c r="AC350" i="1"/>
  <c r="AB350" i="1"/>
  <c r="K301" i="1"/>
  <c r="J301" i="1"/>
  <c r="BX335" i="1"/>
  <c r="BY335" i="1"/>
  <c r="AJ402" i="1"/>
  <c r="AI402" i="1"/>
  <c r="K37" i="1"/>
  <c r="J37" i="1"/>
  <c r="K18" i="1"/>
  <c r="J18" i="1"/>
  <c r="BY45" i="1"/>
  <c r="BX45" i="1"/>
  <c r="AC99" i="1"/>
  <c r="AB99" i="1"/>
  <c r="T142" i="1"/>
  <c r="S142" i="1"/>
  <c r="AJ134" i="1"/>
  <c r="AI134" i="1"/>
  <c r="BH174" i="1"/>
  <c r="BG174" i="1"/>
  <c r="BG233" i="1"/>
  <c r="BH233" i="1"/>
  <c r="AI253" i="1"/>
  <c r="AJ253" i="1"/>
  <c r="BY253" i="1"/>
  <c r="BX253" i="1"/>
  <c r="K253" i="1"/>
  <c r="J253" i="1"/>
  <c r="AI277" i="1"/>
  <c r="AJ277" i="1"/>
  <c r="BY259" i="1"/>
  <c r="BX259" i="1"/>
  <c r="AN318" i="1"/>
  <c r="AO318" i="1"/>
  <c r="BX318" i="1"/>
  <c r="BY318" i="1"/>
  <c r="BH365" i="1"/>
  <c r="BG365" i="1"/>
  <c r="BR402" i="1"/>
  <c r="BQ402" i="1"/>
  <c r="K420" i="1"/>
  <c r="J420" i="1"/>
  <c r="BY420" i="1"/>
  <c r="BX420" i="1"/>
  <c r="AC95" i="1"/>
  <c r="AB95" i="1"/>
  <c r="T99" i="1"/>
  <c r="S99" i="1"/>
  <c r="AO99" i="1"/>
  <c r="AN99" i="1"/>
  <c r="S128" i="1"/>
  <c r="T128" i="1"/>
  <c r="BY165" i="1"/>
  <c r="BX165" i="1"/>
  <c r="BQ244" i="1"/>
  <c r="BR244" i="1"/>
  <c r="BR259" i="1"/>
  <c r="BQ259" i="1"/>
  <c r="T284" i="1"/>
  <c r="S284" i="1"/>
  <c r="BG277" i="1"/>
  <c r="BH277" i="1"/>
  <c r="AC301" i="1"/>
  <c r="AB301" i="1"/>
  <c r="K375" i="1"/>
  <c r="J375" i="1"/>
  <c r="BH402" i="1"/>
  <c r="BG402" i="1"/>
  <c r="AC420" i="1"/>
  <c r="AB420" i="1"/>
  <c r="T13" i="1"/>
  <c r="S13" i="1"/>
  <c r="AO13" i="1"/>
  <c r="AN13" i="1"/>
  <c r="BQ71" i="1"/>
  <c r="BR71" i="1"/>
  <c r="AC45" i="1"/>
  <c r="AB45" i="1"/>
  <c r="BY128" i="1"/>
  <c r="BX128" i="1"/>
  <c r="J80" i="1"/>
  <c r="K80" i="1"/>
  <c r="BG165" i="1"/>
  <c r="BH165" i="1"/>
  <c r="BH223" i="1"/>
  <c r="BG223" i="1"/>
  <c r="K183" i="1"/>
  <c r="J183" i="1"/>
  <c r="AJ212" i="1"/>
  <c r="AI212" i="1"/>
  <c r="AO284" i="1"/>
  <c r="AN284" i="1"/>
  <c r="T335" i="1"/>
  <c r="S335" i="1"/>
  <c r="BR361" i="1"/>
  <c r="BQ361" i="1"/>
  <c r="BH5" i="1"/>
  <c r="BG5" i="1"/>
  <c r="AJ5" i="1"/>
  <c r="AI5" i="1"/>
  <c r="J5" i="1" l="1"/>
  <c r="T5" i="1"/>
</calcChain>
</file>

<file path=xl/sharedStrings.xml><?xml version="1.0" encoding="utf-8"?>
<sst xmlns="http://schemas.openxmlformats.org/spreadsheetml/2006/main" count="810" uniqueCount="677">
  <si>
    <t>Hide</t>
  </si>
  <si>
    <t>HIDE</t>
  </si>
  <si>
    <t>hide</t>
  </si>
  <si>
    <t>Basic</t>
  </si>
  <si>
    <t>Federal</t>
  </si>
  <si>
    <t>Special</t>
  </si>
  <si>
    <t xml:space="preserve">Vocational </t>
  </si>
  <si>
    <t>Skill</t>
  </si>
  <si>
    <t>Compensatory</t>
  </si>
  <si>
    <t>Other</t>
  </si>
  <si>
    <t>Community</t>
  </si>
  <si>
    <t>Districtwide</t>
  </si>
  <si>
    <t>School Food</t>
  </si>
  <si>
    <t>Pupil</t>
  </si>
  <si>
    <t>FTE</t>
  </si>
  <si>
    <t>Total</t>
  </si>
  <si>
    <t>Education</t>
  </si>
  <si>
    <t xml:space="preserve"> Education</t>
  </si>
  <si>
    <t>Stimulus</t>
  </si>
  <si>
    <t xml:space="preserve"> Center</t>
  </si>
  <si>
    <t>Instructional</t>
  </si>
  <si>
    <t>Services</t>
  </si>
  <si>
    <t>Support</t>
  </si>
  <si>
    <t>Transportation</t>
  </si>
  <si>
    <t>County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</si>
  <si>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</si>
  <si>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</si>
  <si>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</si>
  <si>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</si>
  <si>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</si>
  <si>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</si>
  <si>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</si>
  <si>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>HIDE %</t>
  </si>
  <si>
    <t>HIDE $/Pupil</t>
  </si>
  <si>
    <t>Programs 11, 12, 13, 14, 18, 19</t>
  </si>
  <si>
    <t>Programs 21, 22, 24, 26, 29</t>
  </si>
  <si>
    <t>Programs 31, 34, 38, 39</t>
  </si>
  <si>
    <t>Programs 45, 46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</si>
  <si>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</si>
  <si>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</si>
  <si>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</si>
  <si>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</si>
  <si>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</si>
  <si>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</si>
  <si>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</si>
  <si>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</si>
  <si>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</si>
  <si>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</si>
  <si>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</si>
  <si>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</si>
  <si>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</si>
  <si>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</si>
  <si>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</si>
  <si>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</si>
  <si>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</si>
  <si>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</si>
  <si>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Totals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</si>
  <si>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</si>
  <si>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</si>
  <si>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</si>
  <si>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</si>
  <si>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</si>
  <si>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</si>
  <si>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</si>
  <si>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</si>
  <si>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</si>
  <si>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</si>
  <si>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</si>
  <si>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</si>
  <si>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</si>
  <si>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</si>
  <si>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</si>
  <si>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</si>
  <si>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</si>
  <si>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</si>
  <si>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</si>
  <si>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</si>
  <si>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</si>
  <si>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</si>
  <si>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</si>
  <si>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</si>
  <si>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</si>
  <si>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</si>
  <si>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</si>
  <si>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</si>
  <si>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</si>
  <si>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</si>
  <si>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</si>
  <si>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</si>
  <si>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</si>
  <si>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</si>
  <si>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</si>
  <si>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</si>
  <si>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</si>
  <si>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</si>
  <si>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</si>
  <si>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</si>
  <si>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</si>
  <si>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</si>
  <si>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</si>
  <si>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</si>
  <si>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</si>
  <si>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</si>
  <si>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</si>
  <si>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</si>
  <si>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</si>
  <si>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</si>
  <si>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</si>
  <si>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</si>
  <si>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</si>
  <si>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</si>
  <si>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</si>
  <si>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</si>
  <si>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</si>
  <si>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</si>
  <si>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</si>
  <si>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</si>
  <si>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</si>
  <si>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</si>
  <si>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</si>
  <si>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</si>
  <si>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</si>
  <si>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</si>
  <si>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</si>
  <si>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</si>
  <si>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</si>
  <si>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</si>
  <si>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</si>
  <si>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</si>
  <si>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</si>
  <si>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</si>
  <si>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</si>
  <si>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</si>
  <si>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</si>
  <si>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</si>
  <si>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</si>
  <si>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</si>
  <si>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</si>
  <si>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</si>
  <si>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</si>
  <si>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</si>
  <si>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</si>
  <si>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</si>
  <si>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</si>
  <si>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</si>
  <si>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</si>
  <si>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</si>
  <si>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</si>
  <si>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</si>
  <si>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</si>
  <si>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</si>
  <si>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</si>
  <si>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</si>
  <si>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</si>
  <si>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</si>
  <si>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</si>
  <si>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</si>
  <si>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</si>
  <si>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</si>
  <si>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</si>
  <si>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</si>
  <si>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</si>
  <si>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</si>
  <si>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</si>
  <si>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</si>
  <si>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</si>
  <si>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</si>
  <si>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</si>
  <si>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</si>
  <si>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</si>
  <si>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</si>
  <si>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</si>
  <si>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</si>
  <si>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</si>
  <si>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</si>
  <si>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</si>
  <si>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</si>
  <si>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</si>
  <si>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</si>
  <si>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</si>
  <si>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</si>
  <si>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</si>
  <si>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</si>
  <si>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</si>
  <si>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</si>
  <si>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</si>
  <si>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</si>
  <si>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</si>
  <si>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</si>
  <si>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</si>
  <si>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</si>
  <si>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</si>
  <si>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</si>
  <si>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</si>
  <si>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</si>
  <si>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</si>
  <si>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</si>
  <si>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</si>
  <si>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</si>
  <si>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</si>
  <si>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</si>
  <si>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</si>
  <si>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</si>
  <si>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</si>
  <si>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</si>
  <si>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</si>
  <si>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</si>
  <si>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</si>
  <si>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</si>
  <si>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</si>
  <si>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</si>
  <si>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</si>
  <si>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</si>
  <si>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</si>
  <si>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</si>
  <si>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</si>
  <si>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</si>
  <si>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</si>
  <si>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</si>
  <si>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</si>
  <si>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</si>
  <si>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</si>
  <si>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</si>
  <si>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</si>
  <si>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</si>
  <si>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</si>
  <si>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</si>
  <si>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</si>
  <si>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</si>
  <si>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</si>
  <si>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</si>
  <si>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</si>
  <si>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</si>
  <si>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</si>
  <si>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</si>
  <si>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</si>
  <si>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</si>
  <si>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</si>
  <si>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</si>
  <si>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</si>
  <si>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</si>
  <si>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</si>
  <si>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</si>
  <si>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</si>
  <si>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</si>
  <si>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</si>
  <si>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</si>
  <si>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</si>
  <si>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</si>
  <si>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</si>
  <si>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</si>
  <si>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</si>
  <si>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</si>
  <si>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</si>
  <si>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</si>
  <si>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</si>
  <si>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</si>
  <si>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</si>
  <si>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</si>
  <si>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</si>
  <si>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</si>
  <si>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</si>
  <si>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</si>
  <si>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</si>
  <si>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</si>
  <si>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</si>
  <si>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</si>
  <si>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</si>
  <si>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</si>
  <si>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</si>
  <si>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</si>
  <si>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</si>
  <si>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</si>
  <si>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</si>
  <si>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</si>
  <si>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</si>
  <si>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</si>
  <si>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</si>
  <si>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</si>
  <si>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17903</t>
  </si>
  <si>
    <t>Muckleshoot Tribal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</si>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</sst>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_);_(* \(#,##0.00\);_(* &quot; &quot;??_);_(@_)"/>
    <numFmt numFmtId="167" formatCode="_(* #,##0_);_(* \(#,##0\);_(* &quot; &quot;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1" xfId="0" applyFont="1" applyFill="1" applyBorder="1"/>
    <xf numFmtId="0" fontId="2" fillId="0" borderId="1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Continuous"/>
    </xf>
    <xf numFmtId="4" fontId="4" fillId="0" borderId="5" xfId="0" applyNumberFormat="1" applyFont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Continuous"/>
    </xf>
    <xf numFmtId="0" fontId="2" fillId="2" borderId="3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Continuous"/>
    </xf>
    <xf numFmtId="4" fontId="2" fillId="0" borderId="5" xfId="0" applyNumberFormat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4" fillId="0" borderId="0" xfId="0" applyFont="1" applyBorder="1"/>
    <xf numFmtId="0" fontId="4" fillId="0" borderId="6" xfId="0" applyFont="1" applyBorder="1"/>
    <xf numFmtId="0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Continuous"/>
    </xf>
    <xf numFmtId="4" fontId="4" fillId="0" borderId="8" xfId="0" applyNumberFormat="1" applyFont="1" applyBorder="1" applyAlignment="1">
      <alignment horizontal="centerContinuous"/>
    </xf>
    <xf numFmtId="0" fontId="4" fillId="0" borderId="0" xfId="0" applyNumberFormat="1" applyFont="1" applyFill="1" applyBorder="1" applyAlignment="1"/>
    <xf numFmtId="0" fontId="2" fillId="0" borderId="6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Continuous"/>
    </xf>
    <xf numFmtId="0" fontId="2" fillId="0" borderId="3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3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38" fontId="2" fillId="0" borderId="10" xfId="1" applyNumberFormat="1" applyFont="1" applyFill="1" applyBorder="1" applyAlignment="1">
      <alignment horizontal="center"/>
    </xf>
    <xf numFmtId="38" fontId="2" fillId="3" borderId="10" xfId="1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/>
    <xf numFmtId="0" fontId="2" fillId="0" borderId="12" xfId="0" applyFont="1" applyBorder="1" applyAlignment="1">
      <alignment horizontal="center" wrapText="1"/>
    </xf>
    <xf numFmtId="164" fontId="2" fillId="3" borderId="1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 wrapText="1"/>
    </xf>
    <xf numFmtId="4" fontId="2" fillId="3" borderId="9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8" xfId="0" applyFont="1" applyBorder="1"/>
    <xf numFmtId="0" fontId="4" fillId="0" borderId="0" xfId="0" applyFont="1"/>
    <xf numFmtId="0" fontId="2" fillId="0" borderId="6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43" fontId="2" fillId="0" borderId="0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8" xfId="0" applyNumberFormat="1" applyFont="1" applyBorder="1"/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Fill="1" applyBorder="1"/>
    <xf numFmtId="3" fontId="4" fillId="0" borderId="8" xfId="0" applyNumberFormat="1" applyFont="1" applyFill="1" applyBorder="1"/>
    <xf numFmtId="0" fontId="2" fillId="0" borderId="6" xfId="0" applyNumberFormat="1" applyFont="1" applyFill="1" applyBorder="1"/>
    <xf numFmtId="0" fontId="4" fillId="0" borderId="0" xfId="0" applyNumberFormat="1" applyFont="1" applyFill="1" applyBorder="1"/>
    <xf numFmtId="3" fontId="2" fillId="0" borderId="0" xfId="0" applyNumberFormat="1" applyFont="1" applyFill="1" applyBorder="1"/>
    <xf numFmtId="38" fontId="4" fillId="0" borderId="0" xfId="1" applyNumberFormat="1" applyFont="1" applyFill="1" applyBorder="1" applyAlignment="1"/>
    <xf numFmtId="3" fontId="4" fillId="0" borderId="0" xfId="0" applyNumberFormat="1" applyFont="1" applyBorder="1"/>
    <xf numFmtId="164" fontId="4" fillId="0" borderId="0" xfId="0" applyNumberFormat="1" applyFont="1" applyBorder="1"/>
    <xf numFmtId="3" fontId="4" fillId="0" borderId="8" xfId="0" applyNumberFormat="1" applyFont="1" applyBorder="1"/>
    <xf numFmtId="0" fontId="6" fillId="0" borderId="6" xfId="0" applyFont="1" applyBorder="1"/>
    <xf numFmtId="166" fontId="4" fillId="0" borderId="0" xfId="0" applyNumberFormat="1" applyFont="1" applyFill="1" applyBorder="1"/>
    <xf numFmtId="3" fontId="4" fillId="0" borderId="7" xfId="0" applyNumberFormat="1" applyFont="1" applyBorder="1"/>
    <xf numFmtId="3" fontId="4" fillId="0" borderId="0" xfId="1" applyNumberFormat="1" applyFont="1" applyFill="1" applyBorder="1" applyAlignment="1"/>
    <xf numFmtId="3" fontId="4" fillId="0" borderId="7" xfId="0" applyNumberFormat="1" applyFont="1" applyBorder="1" applyAlignment="1">
      <alignment horizontal="right"/>
    </xf>
    <xf numFmtId="3" fontId="4" fillId="0" borderId="8" xfId="1" applyNumberFormat="1" applyFont="1" applyFill="1" applyBorder="1" applyAlignment="1"/>
    <xf numFmtId="4" fontId="4" fillId="0" borderId="0" xfId="0" applyNumberFormat="1" applyFont="1" applyBorder="1"/>
    <xf numFmtId="167" fontId="2" fillId="0" borderId="0" xfId="1" applyNumberFormat="1" applyFont="1" applyFill="1" applyBorder="1"/>
    <xf numFmtId="166" fontId="2" fillId="0" borderId="0" xfId="0" applyNumberFormat="1" applyFont="1" applyFill="1" applyBorder="1"/>
    <xf numFmtId="167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164" fontId="2" fillId="0" borderId="0" xfId="0" applyNumberFormat="1" applyFont="1" applyBorder="1"/>
    <xf numFmtId="3" fontId="2" fillId="0" borderId="7" xfId="0" applyNumberFormat="1" applyFont="1" applyBorder="1"/>
    <xf numFmtId="3" fontId="2" fillId="0" borderId="8" xfId="1" applyNumberFormat="1" applyFont="1" applyFill="1" applyBorder="1" applyAlignment="1"/>
    <xf numFmtId="4" fontId="2" fillId="0" borderId="0" xfId="0" applyNumberFormat="1" applyFont="1" applyBorder="1"/>
    <xf numFmtId="0" fontId="7" fillId="0" borderId="6" xfId="0" applyFont="1" applyBorder="1"/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43" fontId="2" fillId="0" borderId="0" xfId="1" applyFont="1" applyFill="1" applyBorder="1"/>
    <xf numFmtId="3" fontId="2" fillId="0" borderId="8" xfId="0" applyNumberFormat="1" applyFont="1" applyFill="1" applyBorder="1"/>
    <xf numFmtId="0" fontId="8" fillId="0" borderId="0" xfId="0" applyNumberFormat="1" applyFont="1" applyFill="1"/>
    <xf numFmtId="3" fontId="4" fillId="0" borderId="0" xfId="0" quotePrefix="1" applyNumberFormat="1" applyFont="1" applyFill="1" applyBorder="1"/>
    <xf numFmtId="49" fontId="4" fillId="0" borderId="0" xfId="0" applyNumberFormat="1" applyFont="1" applyAlignment="1">
      <alignment horizontal="left"/>
    </xf>
    <xf numFmtId="0" fontId="4" fillId="0" borderId="0" xfId="0" applyFont="1" applyFill="1"/>
    <xf numFmtId="0" fontId="6" fillId="0" borderId="0" xfId="0" applyFont="1" applyBorder="1"/>
    <xf numFmtId="43" fontId="4" fillId="0" borderId="0" xfId="0" applyNumberFormat="1" applyFont="1" applyBorder="1"/>
    <xf numFmtId="43" fontId="4" fillId="0" borderId="8" xfId="0" applyNumberFormat="1" applyFont="1" applyBorder="1"/>
    <xf numFmtId="164" fontId="4" fillId="0" borderId="0" xfId="0" applyNumberFormat="1" applyFont="1" applyBorder="1" applyAlignment="1"/>
    <xf numFmtId="44" fontId="7" fillId="0" borderId="6" xfId="2" applyFont="1" applyBorder="1"/>
    <xf numFmtId="44" fontId="4" fillId="0" borderId="0" xfId="2" applyFont="1" applyFill="1" applyBorder="1"/>
    <xf numFmtId="44" fontId="2" fillId="0" borderId="0" xfId="2" applyFont="1" applyFill="1" applyBorder="1"/>
    <xf numFmtId="44" fontId="4" fillId="0" borderId="0" xfId="2" applyFont="1" applyBorder="1"/>
    <xf numFmtId="44" fontId="4" fillId="0" borderId="7" xfId="2" applyFont="1" applyBorder="1"/>
    <xf numFmtId="44" fontId="4" fillId="0" borderId="8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%233%201516%20tot%20exp%20by%20program%20groups-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l Exp by Prog by Enr 151 (2"/>
      <sheetName val="Totl Exp by Prog by Enr 1516"/>
      <sheetName val="Totl Exp by Prog by Enr 1314"/>
      <sheetName val="Totl Exp by Prog by Enr 1213"/>
      <sheetName val="Totl Exp by Prog by Cty 151 (2"/>
      <sheetName val="Totl Exp by Prog by Cty 1516"/>
      <sheetName val="Totl Exp by Prog by Cty 1314"/>
      <sheetName val="Totl Exp by Prog by Cty 1213"/>
      <sheetName val="Totl Exp by Prog by Cty 1011"/>
      <sheetName val="Total Expend by Prog by County"/>
      <sheetName val="1011 Prog Access"/>
      <sheetName val="Totl Exp by Prog by Enr 1011"/>
      <sheetName val="Total Expend by Prog by Enroll"/>
      <sheetName val="1112 Enrollment"/>
      <sheetName val="1011 Enrollment"/>
      <sheetName val="1112 Enroll_Rev_Exp Access"/>
      <sheetName val="1011 Enroll_Rev_Exp Access"/>
      <sheetName val="1415 Prog Access"/>
      <sheetName val="1516 Prog Access"/>
      <sheetName val="1314Prog Access"/>
      <sheetName val="1213 Prog Access"/>
      <sheetName val="1516 Enroll_Rev_Exp Access"/>
      <sheetName val="1415 Enroll_Rev_Exp Access"/>
      <sheetName val="1314 Enroll_Rev_Exp Access"/>
      <sheetName val="1213 Enroll_Rev_Exp Access"/>
      <sheetName val="1314 enrollment_Rev_Exp by size"/>
      <sheetName val="1213 enrollment_Rev_Exp by size"/>
      <sheetName val="2013-14 Enrollment"/>
      <sheetName val="2012-13 Enrollment"/>
      <sheetName val="report comparison verifi 1314"/>
      <sheetName val="report comparison verification"/>
      <sheetName val="1516 enrollment_Rev_Exp by size"/>
      <sheetName val="1415 enrollment_Rev_Exp by size"/>
      <sheetName val="2014-15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F7" t="str">
            <v>01109</v>
          </cell>
          <cell r="G7">
            <v>923078.57999999984</v>
          </cell>
          <cell r="H7">
            <v>0</v>
          </cell>
          <cell r="I7">
            <v>10598.68</v>
          </cell>
          <cell r="J7">
            <v>0</v>
          </cell>
          <cell r="K7">
            <v>53693.64</v>
          </cell>
          <cell r="L7">
            <v>9214.59</v>
          </cell>
          <cell r="M7">
            <v>0</v>
          </cell>
          <cell r="N7">
            <v>0</v>
          </cell>
          <cell r="O7">
            <v>41800.810000000005</v>
          </cell>
          <cell r="P7">
            <v>17518.39</v>
          </cell>
          <cell r="Q7">
            <v>0</v>
          </cell>
          <cell r="R7">
            <v>0</v>
          </cell>
          <cell r="S7">
            <v>72906.289999999994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16415.09</v>
          </cell>
          <cell r="Z7">
            <v>8070.36</v>
          </cell>
          <cell r="AA7">
            <v>0</v>
          </cell>
          <cell r="AB7">
            <v>0</v>
          </cell>
          <cell r="AC7">
            <v>13680.630000000001</v>
          </cell>
          <cell r="AD7">
            <v>0</v>
          </cell>
          <cell r="AE7">
            <v>0</v>
          </cell>
          <cell r="AF7">
            <v>22011.48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5063.01</v>
          </cell>
          <cell r="AU7">
            <v>0</v>
          </cell>
          <cell r="AV7">
            <v>0</v>
          </cell>
          <cell r="AW7">
            <v>11716.130000000001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390408.96000000002</v>
          </cell>
          <cell r="BC7">
            <v>74625.89</v>
          </cell>
          <cell r="BD7">
            <v>156590.70000000001</v>
          </cell>
          <cell r="BE7">
            <v>1827393.2299999997</v>
          </cell>
        </row>
        <row r="8">
          <cell r="F8" t="str">
            <v>01122</v>
          </cell>
          <cell r="G8">
            <v>166401.72</v>
          </cell>
          <cell r="H8">
            <v>0</v>
          </cell>
          <cell r="I8">
            <v>0</v>
          </cell>
          <cell r="J8">
            <v>0</v>
          </cell>
          <cell r="K8">
            <v>21410.29</v>
          </cell>
          <cell r="L8">
            <v>0</v>
          </cell>
          <cell r="M8">
            <v>0</v>
          </cell>
          <cell r="N8">
            <v>0</v>
          </cell>
          <cell r="O8">
            <v>36165.93</v>
          </cell>
          <cell r="P8">
            <v>1987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1605.2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1900.27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101367.29999999999</v>
          </cell>
          <cell r="BC8">
            <v>15546.69</v>
          </cell>
          <cell r="BD8">
            <v>60008.900000000009</v>
          </cell>
          <cell r="BE8">
            <v>406393.3</v>
          </cell>
        </row>
        <row r="9">
          <cell r="F9" t="str">
            <v>01147</v>
          </cell>
          <cell r="G9">
            <v>15602932.530000001</v>
          </cell>
          <cell r="H9">
            <v>0</v>
          </cell>
          <cell r="I9">
            <v>677956</v>
          </cell>
          <cell r="J9">
            <v>281658.16000000003</v>
          </cell>
          <cell r="K9">
            <v>772859.3</v>
          </cell>
          <cell r="L9">
            <v>509426.79</v>
          </cell>
          <cell r="M9">
            <v>0</v>
          </cell>
          <cell r="N9">
            <v>2508</v>
          </cell>
          <cell r="O9">
            <v>2270113.3899999997</v>
          </cell>
          <cell r="P9">
            <v>613225.53</v>
          </cell>
          <cell r="Q9">
            <v>0</v>
          </cell>
          <cell r="R9">
            <v>0</v>
          </cell>
          <cell r="S9">
            <v>568833.42999999993</v>
          </cell>
          <cell r="T9">
            <v>0</v>
          </cell>
          <cell r="U9">
            <v>35445.269999999997</v>
          </cell>
          <cell r="V9">
            <v>0</v>
          </cell>
          <cell r="W9">
            <v>0</v>
          </cell>
          <cell r="X9">
            <v>0</v>
          </cell>
          <cell r="Y9">
            <v>1168463.8</v>
          </cell>
          <cell r="Z9">
            <v>275421.74</v>
          </cell>
          <cell r="AA9">
            <v>371595.33999999997</v>
          </cell>
          <cell r="AB9">
            <v>0</v>
          </cell>
          <cell r="AC9">
            <v>1288135.4099999999</v>
          </cell>
          <cell r="AD9">
            <v>0</v>
          </cell>
          <cell r="AE9">
            <v>0</v>
          </cell>
          <cell r="AF9">
            <v>277309.93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81761.789999999994</v>
          </cell>
          <cell r="AL9">
            <v>1121118.6400000001</v>
          </cell>
          <cell r="AM9">
            <v>604217.81000000006</v>
          </cell>
          <cell r="AN9">
            <v>0</v>
          </cell>
          <cell r="AO9">
            <v>0</v>
          </cell>
          <cell r="AP9">
            <v>0</v>
          </cell>
          <cell r="AQ9">
            <v>36580.94</v>
          </cell>
          <cell r="AR9">
            <v>0</v>
          </cell>
          <cell r="AS9">
            <v>50182.169999999991</v>
          </cell>
          <cell r="AT9">
            <v>7377.05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70433.64</v>
          </cell>
          <cell r="AZ9">
            <v>0</v>
          </cell>
          <cell r="BA9">
            <v>0</v>
          </cell>
          <cell r="BB9">
            <v>4674520.620000001</v>
          </cell>
          <cell r="BC9">
            <v>1894730.7500000002</v>
          </cell>
          <cell r="BD9">
            <v>1077798.92</v>
          </cell>
          <cell r="BE9">
            <v>34334606.950000003</v>
          </cell>
        </row>
        <row r="10">
          <cell r="F10" t="str">
            <v>01158</v>
          </cell>
          <cell r="G10">
            <v>1324425.33</v>
          </cell>
          <cell r="H10">
            <v>0</v>
          </cell>
          <cell r="I10">
            <v>19835</v>
          </cell>
          <cell r="J10">
            <v>0</v>
          </cell>
          <cell r="K10">
            <v>94560.23</v>
          </cell>
          <cell r="L10">
            <v>47047.78</v>
          </cell>
          <cell r="M10">
            <v>0</v>
          </cell>
          <cell r="N10">
            <v>0</v>
          </cell>
          <cell r="O10">
            <v>117304.68999999999</v>
          </cell>
          <cell r="P10">
            <v>42496.61</v>
          </cell>
          <cell r="Q10">
            <v>0</v>
          </cell>
          <cell r="R10">
            <v>0</v>
          </cell>
          <cell r="S10">
            <v>166955.09999999998</v>
          </cell>
          <cell r="T10">
            <v>10844.64</v>
          </cell>
          <cell r="U10">
            <v>2262.63</v>
          </cell>
          <cell r="V10">
            <v>0</v>
          </cell>
          <cell r="W10">
            <v>0</v>
          </cell>
          <cell r="X10">
            <v>0</v>
          </cell>
          <cell r="Y10">
            <v>84024.08</v>
          </cell>
          <cell r="Z10">
            <v>25476.719999999998</v>
          </cell>
          <cell r="AA10">
            <v>33704.54</v>
          </cell>
          <cell r="AB10">
            <v>0</v>
          </cell>
          <cell r="AC10">
            <v>44255.369999999995</v>
          </cell>
          <cell r="AD10">
            <v>0</v>
          </cell>
          <cell r="AE10">
            <v>0</v>
          </cell>
          <cell r="AF10">
            <v>22869.13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21428.1</v>
          </cell>
          <cell r="AM10">
            <v>47986.34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7238.4699999999993</v>
          </cell>
          <cell r="AU10">
            <v>0</v>
          </cell>
          <cell r="AV10">
            <v>0</v>
          </cell>
          <cell r="AW10">
            <v>21819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622390.23</v>
          </cell>
          <cell r="BC10">
            <v>158943.78</v>
          </cell>
          <cell r="BD10">
            <v>369860.43000000005</v>
          </cell>
          <cell r="BE10">
            <v>3285728.2</v>
          </cell>
        </row>
        <row r="11">
          <cell r="F11" t="str">
            <v>01160</v>
          </cell>
          <cell r="G11">
            <v>2138694.0300000003</v>
          </cell>
          <cell r="H11">
            <v>0</v>
          </cell>
          <cell r="I11">
            <v>32320.539999999997</v>
          </cell>
          <cell r="J11">
            <v>0</v>
          </cell>
          <cell r="K11">
            <v>898.53</v>
          </cell>
          <cell r="L11">
            <v>15984.119999999999</v>
          </cell>
          <cell r="M11">
            <v>0</v>
          </cell>
          <cell r="N11">
            <v>0</v>
          </cell>
          <cell r="O11">
            <v>168908.19</v>
          </cell>
          <cell r="P11">
            <v>57257.64</v>
          </cell>
          <cell r="Q11">
            <v>0</v>
          </cell>
          <cell r="R11">
            <v>0</v>
          </cell>
          <cell r="S11">
            <v>207331.49000000002</v>
          </cell>
          <cell r="T11">
            <v>0</v>
          </cell>
          <cell r="U11">
            <v>2412.94</v>
          </cell>
          <cell r="V11">
            <v>0</v>
          </cell>
          <cell r="W11">
            <v>0</v>
          </cell>
          <cell r="X11">
            <v>0</v>
          </cell>
          <cell r="Y11">
            <v>85766.090000000011</v>
          </cell>
          <cell r="Z11">
            <v>102784.57</v>
          </cell>
          <cell r="AA11">
            <v>0</v>
          </cell>
          <cell r="AB11">
            <v>0</v>
          </cell>
          <cell r="AC11">
            <v>35236.730000000003</v>
          </cell>
          <cell r="AD11">
            <v>0</v>
          </cell>
          <cell r="AE11">
            <v>0</v>
          </cell>
          <cell r="AF11">
            <v>160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16766.02</v>
          </cell>
          <cell r="AR11">
            <v>0</v>
          </cell>
          <cell r="AS11">
            <v>0</v>
          </cell>
          <cell r="AT11">
            <v>12085</v>
          </cell>
          <cell r="AU11">
            <v>0</v>
          </cell>
          <cell r="AV11">
            <v>0</v>
          </cell>
          <cell r="AW11">
            <v>47571.63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950283.49</v>
          </cell>
          <cell r="BC11">
            <v>150137.37</v>
          </cell>
          <cell r="BD11">
            <v>433122.92000000004</v>
          </cell>
          <cell r="BE11">
            <v>4457721.3</v>
          </cell>
        </row>
        <row r="12">
          <cell r="F12" t="str">
            <v>02250</v>
          </cell>
          <cell r="G12">
            <v>12921882.68</v>
          </cell>
          <cell r="H12">
            <v>0</v>
          </cell>
          <cell r="I12">
            <v>197764.94</v>
          </cell>
          <cell r="J12">
            <v>0</v>
          </cell>
          <cell r="K12">
            <v>541779</v>
          </cell>
          <cell r="L12">
            <v>231780.57999999996</v>
          </cell>
          <cell r="M12">
            <v>7129.82</v>
          </cell>
          <cell r="N12">
            <v>0</v>
          </cell>
          <cell r="O12">
            <v>2675014.3800000004</v>
          </cell>
          <cell r="P12">
            <v>622995.80999999994</v>
          </cell>
          <cell r="Q12">
            <v>0</v>
          </cell>
          <cell r="R12">
            <v>0</v>
          </cell>
          <cell r="S12">
            <v>919559.52</v>
          </cell>
          <cell r="T12">
            <v>0</v>
          </cell>
          <cell r="U12">
            <v>26009.670000000002</v>
          </cell>
          <cell r="V12">
            <v>0</v>
          </cell>
          <cell r="W12">
            <v>0</v>
          </cell>
          <cell r="X12">
            <v>0</v>
          </cell>
          <cell r="Y12">
            <v>824148.89000000013</v>
          </cell>
          <cell r="Z12">
            <v>243493.56000000003</v>
          </cell>
          <cell r="AA12">
            <v>0</v>
          </cell>
          <cell r="AB12">
            <v>0</v>
          </cell>
          <cell r="AC12">
            <v>482099.23</v>
          </cell>
          <cell r="AD12">
            <v>0</v>
          </cell>
          <cell r="AE12">
            <v>0</v>
          </cell>
          <cell r="AF12">
            <v>193403.87999999998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15844.060000000001</v>
          </cell>
          <cell r="AM12">
            <v>143434.54999999999</v>
          </cell>
          <cell r="AN12">
            <v>0</v>
          </cell>
          <cell r="AO12">
            <v>0</v>
          </cell>
          <cell r="AP12">
            <v>0</v>
          </cell>
          <cell r="AQ12">
            <v>42088.889999999992</v>
          </cell>
          <cell r="AR12">
            <v>0</v>
          </cell>
          <cell r="AS12">
            <v>23390.2</v>
          </cell>
          <cell r="AT12">
            <v>0</v>
          </cell>
          <cell r="AU12">
            <v>0</v>
          </cell>
          <cell r="AV12">
            <v>0</v>
          </cell>
          <cell r="AW12">
            <v>103869.45</v>
          </cell>
          <cell r="AX12">
            <v>0</v>
          </cell>
          <cell r="AY12">
            <v>0</v>
          </cell>
          <cell r="AZ12">
            <v>0</v>
          </cell>
          <cell r="BA12">
            <v>37374.229999999996</v>
          </cell>
          <cell r="BB12">
            <v>3719035.87</v>
          </cell>
          <cell r="BC12">
            <v>1053564.3999999999</v>
          </cell>
          <cell r="BD12">
            <v>767477.65999999992</v>
          </cell>
          <cell r="BE12">
            <v>25793141.27</v>
          </cell>
        </row>
        <row r="13">
          <cell r="F13" t="str">
            <v>02420</v>
          </cell>
          <cell r="G13">
            <v>3359957.8400000003</v>
          </cell>
          <cell r="H13">
            <v>0</v>
          </cell>
          <cell r="I13">
            <v>41224.880000000005</v>
          </cell>
          <cell r="J13">
            <v>0</v>
          </cell>
          <cell r="K13">
            <v>146750</v>
          </cell>
          <cell r="L13">
            <v>31633.65</v>
          </cell>
          <cell r="M13">
            <v>318</v>
          </cell>
          <cell r="N13">
            <v>3315</v>
          </cell>
          <cell r="O13">
            <v>550210.32000000007</v>
          </cell>
          <cell r="P13">
            <v>146122.28000000003</v>
          </cell>
          <cell r="Q13">
            <v>0</v>
          </cell>
          <cell r="R13">
            <v>0</v>
          </cell>
          <cell r="S13">
            <v>281485.03000000003</v>
          </cell>
          <cell r="T13">
            <v>7412.98</v>
          </cell>
          <cell r="U13">
            <v>5007.07</v>
          </cell>
          <cell r="V13">
            <v>0</v>
          </cell>
          <cell r="W13">
            <v>0</v>
          </cell>
          <cell r="X13">
            <v>0</v>
          </cell>
          <cell r="Y13">
            <v>131389.43</v>
          </cell>
          <cell r="Z13">
            <v>38567.139999999992</v>
          </cell>
          <cell r="AA13">
            <v>0</v>
          </cell>
          <cell r="AB13">
            <v>0</v>
          </cell>
          <cell r="AC13">
            <v>58504.130000000005</v>
          </cell>
          <cell r="AD13">
            <v>0</v>
          </cell>
          <cell r="AE13">
            <v>0</v>
          </cell>
          <cell r="AF13">
            <v>11625.22</v>
          </cell>
          <cell r="AG13">
            <v>0</v>
          </cell>
          <cell r="AH13">
            <v>15371.159999999998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0.02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4767.79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1228656.2500000002</v>
          </cell>
          <cell r="BC13">
            <v>186604.73</v>
          </cell>
          <cell r="BD13">
            <v>299518.98</v>
          </cell>
          <cell r="BE13">
            <v>6548441.9000000004</v>
          </cell>
        </row>
        <row r="14">
          <cell r="F14" t="str">
            <v>03017</v>
          </cell>
          <cell r="G14">
            <v>75221073.689999998</v>
          </cell>
          <cell r="H14">
            <v>357331.49</v>
          </cell>
          <cell r="I14">
            <v>899360.85</v>
          </cell>
          <cell r="J14">
            <v>0</v>
          </cell>
          <cell r="K14">
            <v>3188020</v>
          </cell>
          <cell r="L14">
            <v>1934828.6600000001</v>
          </cell>
          <cell r="M14">
            <v>6336.1100000000006</v>
          </cell>
          <cell r="N14">
            <v>80714.03</v>
          </cell>
          <cell r="O14">
            <v>12402640.979999999</v>
          </cell>
          <cell r="P14">
            <v>2957877.4800000004</v>
          </cell>
          <cell r="Q14">
            <v>0</v>
          </cell>
          <cell r="R14">
            <v>6752.64</v>
          </cell>
          <cell r="S14">
            <v>3799901.8799999994</v>
          </cell>
          <cell r="T14">
            <v>189699.40999999997</v>
          </cell>
          <cell r="U14">
            <v>84678</v>
          </cell>
          <cell r="V14">
            <v>134480.26999999999</v>
          </cell>
          <cell r="W14">
            <v>3352749.28</v>
          </cell>
          <cell r="X14">
            <v>59184.95</v>
          </cell>
          <cell r="Y14">
            <v>2003376.8300000003</v>
          </cell>
          <cell r="Z14">
            <v>527301.48</v>
          </cell>
          <cell r="AA14">
            <v>591845.94999999995</v>
          </cell>
          <cell r="AB14">
            <v>0</v>
          </cell>
          <cell r="AC14">
            <v>2256792.13</v>
          </cell>
          <cell r="AD14">
            <v>371432.88999999996</v>
          </cell>
          <cell r="AE14">
            <v>0</v>
          </cell>
          <cell r="AF14">
            <v>963620.34000000008</v>
          </cell>
          <cell r="AG14">
            <v>17282.96</v>
          </cell>
          <cell r="AH14">
            <v>0</v>
          </cell>
          <cell r="AI14">
            <v>0</v>
          </cell>
          <cell r="AJ14">
            <v>0</v>
          </cell>
          <cell r="AK14">
            <v>304653.36</v>
          </cell>
          <cell r="AL14">
            <v>1522853.53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57892.439999999995</v>
          </cell>
          <cell r="AS14">
            <v>143306.91</v>
          </cell>
          <cell r="AT14">
            <v>19811.980000000003</v>
          </cell>
          <cell r="AU14">
            <v>0</v>
          </cell>
          <cell r="AV14">
            <v>0</v>
          </cell>
          <cell r="AW14">
            <v>1203116.1700000002</v>
          </cell>
          <cell r="AX14">
            <v>0</v>
          </cell>
          <cell r="AY14">
            <v>137648.54999999999</v>
          </cell>
          <cell r="AZ14">
            <v>0</v>
          </cell>
          <cell r="BA14">
            <v>83554.429999999993</v>
          </cell>
          <cell r="BB14">
            <v>17334929.030000005</v>
          </cell>
          <cell r="BC14">
            <v>5382900.7800000003</v>
          </cell>
          <cell r="BD14">
            <v>4412340.5399999991</v>
          </cell>
          <cell r="BE14">
            <v>142010290.01999998</v>
          </cell>
        </row>
        <row r="15">
          <cell r="F15" t="str">
            <v>03050</v>
          </cell>
          <cell r="G15">
            <v>411166.79000000004</v>
          </cell>
          <cell r="I15">
            <v>7234.74</v>
          </cell>
          <cell r="K15">
            <v>23001.03</v>
          </cell>
          <cell r="O15">
            <v>92119.47</v>
          </cell>
          <cell r="P15">
            <v>16661</v>
          </cell>
          <cell r="Y15">
            <v>26035.800000000003</v>
          </cell>
          <cell r="Z15">
            <v>22095.630000000005</v>
          </cell>
          <cell r="AA15">
            <v>30220.499999999996</v>
          </cell>
          <cell r="AC15">
            <v>30717.829999999998</v>
          </cell>
          <cell r="AJ15">
            <v>2920.6800000000003</v>
          </cell>
          <cell r="AL15">
            <v>34747.22</v>
          </cell>
          <cell r="AP15">
            <v>107160.06</v>
          </cell>
          <cell r="AS15">
            <v>1044.17</v>
          </cell>
          <cell r="BB15">
            <v>259665.75</v>
          </cell>
          <cell r="BC15">
            <v>80946.529999999984</v>
          </cell>
          <cell r="BD15">
            <v>203227.02000000002</v>
          </cell>
          <cell r="BE15">
            <v>1348964.22</v>
          </cell>
        </row>
        <row r="16">
          <cell r="F16" t="str">
            <v>03052</v>
          </cell>
          <cell r="G16">
            <v>6859081.5600000005</v>
          </cell>
          <cell r="H16">
            <v>0</v>
          </cell>
          <cell r="I16">
            <v>83040.22</v>
          </cell>
          <cell r="J16">
            <v>0</v>
          </cell>
          <cell r="K16">
            <v>308325</v>
          </cell>
          <cell r="L16">
            <v>104739</v>
          </cell>
          <cell r="M16">
            <v>0</v>
          </cell>
          <cell r="N16">
            <v>0</v>
          </cell>
          <cell r="O16">
            <v>1266390.3100000003</v>
          </cell>
          <cell r="P16">
            <v>376337.75999999995</v>
          </cell>
          <cell r="Q16">
            <v>0</v>
          </cell>
          <cell r="R16">
            <v>0</v>
          </cell>
          <cell r="S16">
            <v>557080.21</v>
          </cell>
          <cell r="T16">
            <v>0</v>
          </cell>
          <cell r="U16">
            <v>10561</v>
          </cell>
          <cell r="V16">
            <v>0</v>
          </cell>
          <cell r="W16">
            <v>0</v>
          </cell>
          <cell r="X16">
            <v>0</v>
          </cell>
          <cell r="Y16">
            <v>255332.36</v>
          </cell>
          <cell r="Z16">
            <v>162284.85</v>
          </cell>
          <cell r="AA16">
            <v>145201.12</v>
          </cell>
          <cell r="AB16">
            <v>0</v>
          </cell>
          <cell r="AC16">
            <v>366432.23</v>
          </cell>
          <cell r="AD16">
            <v>0</v>
          </cell>
          <cell r="AE16">
            <v>0</v>
          </cell>
          <cell r="AF16">
            <v>50977.84</v>
          </cell>
          <cell r="AG16">
            <v>0</v>
          </cell>
          <cell r="AH16">
            <v>0</v>
          </cell>
          <cell r="AI16">
            <v>183587.17</v>
          </cell>
          <cell r="AJ16">
            <v>0</v>
          </cell>
          <cell r="AK16">
            <v>27281.05</v>
          </cell>
          <cell r="AL16">
            <v>176355.90000000002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12553.71</v>
          </cell>
          <cell r="AT16">
            <v>1094.71</v>
          </cell>
          <cell r="AU16">
            <v>0</v>
          </cell>
          <cell r="AV16">
            <v>0</v>
          </cell>
          <cell r="AW16">
            <v>262162.11</v>
          </cell>
          <cell r="AX16">
            <v>0</v>
          </cell>
          <cell r="AY16">
            <v>457.51</v>
          </cell>
          <cell r="AZ16">
            <v>63497.38</v>
          </cell>
          <cell r="BA16">
            <v>9577.6</v>
          </cell>
          <cell r="BB16">
            <v>2930871.87</v>
          </cell>
          <cell r="BC16">
            <v>485193.73000000004</v>
          </cell>
          <cell r="BD16">
            <v>472096.33000000013</v>
          </cell>
          <cell r="BE16">
            <v>15170512.529999999</v>
          </cell>
        </row>
        <row r="17">
          <cell r="F17" t="str">
            <v>03053</v>
          </cell>
          <cell r="G17">
            <v>4705521.7699999996</v>
          </cell>
          <cell r="H17">
            <v>0</v>
          </cell>
          <cell r="I17">
            <v>37664.51</v>
          </cell>
          <cell r="J17">
            <v>0</v>
          </cell>
          <cell r="K17">
            <v>191986.03000000003</v>
          </cell>
          <cell r="L17">
            <v>51268</v>
          </cell>
          <cell r="M17">
            <v>0</v>
          </cell>
          <cell r="N17">
            <v>0</v>
          </cell>
          <cell r="O17">
            <v>752276.31</v>
          </cell>
          <cell r="P17">
            <v>218854.02</v>
          </cell>
          <cell r="Q17">
            <v>0</v>
          </cell>
          <cell r="R17">
            <v>0</v>
          </cell>
          <cell r="S17">
            <v>486554.9</v>
          </cell>
          <cell r="T17">
            <v>0</v>
          </cell>
          <cell r="U17">
            <v>5794</v>
          </cell>
          <cell r="V17">
            <v>0</v>
          </cell>
          <cell r="W17">
            <v>0</v>
          </cell>
          <cell r="X17">
            <v>0</v>
          </cell>
          <cell r="Y17">
            <v>118836.56</v>
          </cell>
          <cell r="Z17">
            <v>45166.97</v>
          </cell>
          <cell r="AA17">
            <v>0</v>
          </cell>
          <cell r="AB17">
            <v>0</v>
          </cell>
          <cell r="AC17">
            <v>231139.71000000002</v>
          </cell>
          <cell r="AD17">
            <v>0</v>
          </cell>
          <cell r="AE17">
            <v>0</v>
          </cell>
          <cell r="AF17">
            <v>22957.57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21146.54</v>
          </cell>
          <cell r="AL17">
            <v>94082.62000000001</v>
          </cell>
          <cell r="AM17">
            <v>0</v>
          </cell>
          <cell r="AN17">
            <v>0</v>
          </cell>
          <cell r="AO17">
            <v>0</v>
          </cell>
          <cell r="AP17">
            <v>78081.51999999999</v>
          </cell>
          <cell r="AQ17">
            <v>0</v>
          </cell>
          <cell r="AR17">
            <v>9520.5</v>
          </cell>
          <cell r="AS17">
            <v>7058.84</v>
          </cell>
          <cell r="AT17">
            <v>0</v>
          </cell>
          <cell r="AU17">
            <v>0</v>
          </cell>
          <cell r="AV17">
            <v>0</v>
          </cell>
          <cell r="AW17">
            <v>6747</v>
          </cell>
          <cell r="AX17">
            <v>0</v>
          </cell>
          <cell r="AY17">
            <v>0</v>
          </cell>
          <cell r="AZ17">
            <v>0</v>
          </cell>
          <cell r="BA17">
            <v>3563.87</v>
          </cell>
          <cell r="BB17">
            <v>1729938.2500000002</v>
          </cell>
          <cell r="BC17">
            <v>523339.69000000006</v>
          </cell>
          <cell r="BD17">
            <v>386644.39</v>
          </cell>
          <cell r="BE17">
            <v>9728143.5699999984</v>
          </cell>
        </row>
        <row r="18">
          <cell r="F18" t="str">
            <v>03116</v>
          </cell>
          <cell r="G18">
            <v>14253156.15</v>
          </cell>
          <cell r="H18">
            <v>238002.94999999998</v>
          </cell>
          <cell r="I18">
            <v>207964</v>
          </cell>
          <cell r="J18">
            <v>0</v>
          </cell>
          <cell r="K18">
            <v>707853.99999999988</v>
          </cell>
          <cell r="L18">
            <v>260468</v>
          </cell>
          <cell r="M18">
            <v>360</v>
          </cell>
          <cell r="N18">
            <v>23316.83</v>
          </cell>
          <cell r="O18">
            <v>2257479.7399999998</v>
          </cell>
          <cell r="P18">
            <v>537773.03</v>
          </cell>
          <cell r="Q18">
            <v>0</v>
          </cell>
          <cell r="R18">
            <v>0</v>
          </cell>
          <cell r="S18">
            <v>1004900.5700000001</v>
          </cell>
          <cell r="T18">
            <v>0</v>
          </cell>
          <cell r="U18">
            <v>24788</v>
          </cell>
          <cell r="V18">
            <v>0</v>
          </cell>
          <cell r="W18">
            <v>0</v>
          </cell>
          <cell r="X18">
            <v>0</v>
          </cell>
          <cell r="Y18">
            <v>652465.78</v>
          </cell>
          <cell r="Z18">
            <v>222874.3</v>
          </cell>
          <cell r="AA18">
            <v>461152.89999999991</v>
          </cell>
          <cell r="AB18">
            <v>0</v>
          </cell>
          <cell r="AC18">
            <v>605981.08000000007</v>
          </cell>
          <cell r="AD18">
            <v>0</v>
          </cell>
          <cell r="AE18">
            <v>0</v>
          </cell>
          <cell r="AF18">
            <v>175917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139977.09</v>
          </cell>
          <cell r="AL18">
            <v>437425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50066.369999999995</v>
          </cell>
          <cell r="AR18">
            <v>0</v>
          </cell>
          <cell r="AS18">
            <v>23606.97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55789.09</v>
          </cell>
          <cell r="BB18">
            <v>4444989.7899999991</v>
          </cell>
          <cell r="BC18">
            <v>1123931.7200000002</v>
          </cell>
          <cell r="BD18">
            <v>1068995.5099999998</v>
          </cell>
          <cell r="BE18">
            <v>28979235.869999997</v>
          </cell>
        </row>
        <row r="19">
          <cell r="F19" t="str">
            <v>03400</v>
          </cell>
          <cell r="G19">
            <v>54741224.589999989</v>
          </cell>
          <cell r="H19">
            <v>0</v>
          </cell>
          <cell r="I19">
            <v>310339</v>
          </cell>
          <cell r="J19">
            <v>0</v>
          </cell>
          <cell r="K19">
            <v>2179205</v>
          </cell>
          <cell r="L19">
            <v>1004912.02</v>
          </cell>
          <cell r="M19">
            <v>2856</v>
          </cell>
          <cell r="N19">
            <v>50</v>
          </cell>
          <cell r="O19">
            <v>7363804.96</v>
          </cell>
          <cell r="P19">
            <v>1883783.7600000002</v>
          </cell>
          <cell r="Q19">
            <v>0</v>
          </cell>
          <cell r="R19">
            <v>0</v>
          </cell>
          <cell r="S19">
            <v>2244192.8099999996</v>
          </cell>
          <cell r="T19">
            <v>235981.95</v>
          </cell>
          <cell r="U19">
            <v>43932.31</v>
          </cell>
          <cell r="V19">
            <v>0</v>
          </cell>
          <cell r="W19">
            <v>0</v>
          </cell>
          <cell r="X19">
            <v>0</v>
          </cell>
          <cell r="Y19">
            <v>962209.87</v>
          </cell>
          <cell r="Z19">
            <v>271372.71999999997</v>
          </cell>
          <cell r="AA19">
            <v>0</v>
          </cell>
          <cell r="AB19">
            <v>0</v>
          </cell>
          <cell r="AC19">
            <v>820846.23</v>
          </cell>
          <cell r="AD19">
            <v>92200.54</v>
          </cell>
          <cell r="AE19">
            <v>7523.4299999999994</v>
          </cell>
          <cell r="AF19">
            <v>566836.68000000005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34664.82</v>
          </cell>
          <cell r="AL19">
            <v>227348.84</v>
          </cell>
          <cell r="AM19">
            <v>179941.38</v>
          </cell>
          <cell r="AN19">
            <v>0</v>
          </cell>
          <cell r="AO19">
            <v>0</v>
          </cell>
          <cell r="AP19">
            <v>652653.20000000007</v>
          </cell>
          <cell r="AQ19">
            <v>0</v>
          </cell>
          <cell r="AR19">
            <v>59459.780000000006</v>
          </cell>
          <cell r="AS19">
            <v>83920.87</v>
          </cell>
          <cell r="AT19">
            <v>0</v>
          </cell>
          <cell r="AU19">
            <v>0</v>
          </cell>
          <cell r="AV19">
            <v>0</v>
          </cell>
          <cell r="AW19">
            <v>226868.04999999996</v>
          </cell>
          <cell r="AX19">
            <v>0</v>
          </cell>
          <cell r="AY19">
            <v>0</v>
          </cell>
          <cell r="AZ19">
            <v>0</v>
          </cell>
          <cell r="BA19">
            <v>258725.50000000003</v>
          </cell>
          <cell r="BB19">
            <v>17012609.069999997</v>
          </cell>
          <cell r="BC19">
            <v>2920404.4400000004</v>
          </cell>
          <cell r="BD19">
            <v>3148873.48</v>
          </cell>
          <cell r="BE19">
            <v>97536741.300000027</v>
          </cell>
        </row>
        <row r="20">
          <cell r="F20" t="str">
            <v>04019</v>
          </cell>
          <cell r="G20">
            <v>3057639.4</v>
          </cell>
          <cell r="H20">
            <v>0</v>
          </cell>
          <cell r="I20">
            <v>127949.30999999998</v>
          </cell>
          <cell r="J20">
            <v>0</v>
          </cell>
          <cell r="K20">
            <v>133379</v>
          </cell>
          <cell r="L20">
            <v>81601.47</v>
          </cell>
          <cell r="M20">
            <v>0</v>
          </cell>
          <cell r="N20">
            <v>119</v>
          </cell>
          <cell r="O20">
            <v>314548.00999999989</v>
          </cell>
          <cell r="P20">
            <v>110089.09</v>
          </cell>
          <cell r="Q20">
            <v>0</v>
          </cell>
          <cell r="R20">
            <v>0</v>
          </cell>
          <cell r="S20">
            <v>140818.43</v>
          </cell>
          <cell r="T20">
            <v>0</v>
          </cell>
          <cell r="U20">
            <v>7232.34</v>
          </cell>
          <cell r="V20">
            <v>0</v>
          </cell>
          <cell r="W20">
            <v>0</v>
          </cell>
          <cell r="X20">
            <v>0</v>
          </cell>
          <cell r="Y20">
            <v>230905.13</v>
          </cell>
          <cell r="Z20">
            <v>93046.249999999985</v>
          </cell>
          <cell r="AA20">
            <v>27721.309999999998</v>
          </cell>
          <cell r="AB20">
            <v>0</v>
          </cell>
          <cell r="AC20">
            <v>220026.94</v>
          </cell>
          <cell r="AD20">
            <v>0</v>
          </cell>
          <cell r="AE20">
            <v>0</v>
          </cell>
          <cell r="AF20">
            <v>133137.85999999999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37766.39</v>
          </cell>
          <cell r="AL20">
            <v>168582.86999999997</v>
          </cell>
          <cell r="AM20">
            <v>37890.06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12972.36</v>
          </cell>
          <cell r="AT20">
            <v>0</v>
          </cell>
          <cell r="AU20">
            <v>0</v>
          </cell>
          <cell r="AV20">
            <v>0</v>
          </cell>
          <cell r="AW20">
            <v>333497.5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1209430.5300000003</v>
          </cell>
          <cell r="BC20">
            <v>374962.81999999995</v>
          </cell>
          <cell r="BD20">
            <v>215839.16</v>
          </cell>
          <cell r="BE20">
            <v>7069155.2300000004</v>
          </cell>
        </row>
        <row r="21">
          <cell r="F21" t="str">
            <v>04069</v>
          </cell>
          <cell r="G21">
            <v>129481.79000000001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51722.66</v>
          </cell>
          <cell r="BC21">
            <v>0</v>
          </cell>
          <cell r="BD21">
            <v>0</v>
          </cell>
          <cell r="BE21">
            <v>181204.45</v>
          </cell>
        </row>
        <row r="22">
          <cell r="F22" t="str">
            <v>04127</v>
          </cell>
          <cell r="G22">
            <v>1896694.45</v>
          </cell>
          <cell r="H22">
            <v>0</v>
          </cell>
          <cell r="I22">
            <v>16891.97</v>
          </cell>
          <cell r="J22">
            <v>0</v>
          </cell>
          <cell r="K22">
            <v>86406</v>
          </cell>
          <cell r="L22">
            <v>38399</v>
          </cell>
          <cell r="M22">
            <v>0</v>
          </cell>
          <cell r="N22">
            <v>351</v>
          </cell>
          <cell r="O22">
            <v>211106.11999999997</v>
          </cell>
          <cell r="P22">
            <v>67195.999999999985</v>
          </cell>
          <cell r="Q22">
            <v>0</v>
          </cell>
          <cell r="R22">
            <v>0</v>
          </cell>
          <cell r="S22">
            <v>131940.47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53542.799999999996</v>
          </cell>
          <cell r="Z22">
            <v>45053.35</v>
          </cell>
          <cell r="AA22">
            <v>23906.300000000003</v>
          </cell>
          <cell r="AB22">
            <v>0</v>
          </cell>
          <cell r="AC22">
            <v>60526.34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218.56</v>
          </cell>
          <cell r="AL22">
            <v>33498.570000000007</v>
          </cell>
          <cell r="AM22">
            <v>6285.93</v>
          </cell>
          <cell r="AN22">
            <v>0</v>
          </cell>
          <cell r="AO22">
            <v>0</v>
          </cell>
          <cell r="AP22">
            <v>0</v>
          </cell>
          <cell r="AQ22">
            <v>6750.97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46122.490000000005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740008.57</v>
          </cell>
          <cell r="BC22">
            <v>161547.22</v>
          </cell>
          <cell r="BD22">
            <v>149214.83000000005</v>
          </cell>
          <cell r="BE22">
            <v>3775660.9400000004</v>
          </cell>
        </row>
        <row r="23">
          <cell r="F23" t="str">
            <v>04129</v>
          </cell>
          <cell r="G23">
            <v>6602253.2599999998</v>
          </cell>
          <cell r="H23">
            <v>155379.65999999997</v>
          </cell>
          <cell r="I23">
            <v>162252.62999999998</v>
          </cell>
          <cell r="J23">
            <v>0</v>
          </cell>
          <cell r="K23">
            <v>296156</v>
          </cell>
          <cell r="L23">
            <v>154663.91999999998</v>
          </cell>
          <cell r="M23">
            <v>0</v>
          </cell>
          <cell r="N23">
            <v>3013.3199999999997</v>
          </cell>
          <cell r="O23">
            <v>734605.4800000001</v>
          </cell>
          <cell r="P23">
            <v>254930.54</v>
          </cell>
          <cell r="Q23">
            <v>0</v>
          </cell>
          <cell r="R23">
            <v>0</v>
          </cell>
          <cell r="S23">
            <v>611277.58000000007</v>
          </cell>
          <cell r="T23">
            <v>0</v>
          </cell>
          <cell r="U23">
            <v>11360</v>
          </cell>
          <cell r="V23">
            <v>0</v>
          </cell>
          <cell r="W23">
            <v>0</v>
          </cell>
          <cell r="X23">
            <v>0</v>
          </cell>
          <cell r="Y23">
            <v>277939.10000000003</v>
          </cell>
          <cell r="Z23">
            <v>261242.3</v>
          </cell>
          <cell r="AA23">
            <v>37377.760000000002</v>
          </cell>
          <cell r="AB23">
            <v>0</v>
          </cell>
          <cell r="AC23">
            <v>299198.19999999995</v>
          </cell>
          <cell r="AD23">
            <v>0</v>
          </cell>
          <cell r="AE23">
            <v>0</v>
          </cell>
          <cell r="AF23">
            <v>138550.94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62660.119999999995</v>
          </cell>
          <cell r="AL23">
            <v>232287.52</v>
          </cell>
          <cell r="AM23">
            <v>352224.94999999995</v>
          </cell>
          <cell r="AN23">
            <v>0</v>
          </cell>
          <cell r="AO23">
            <v>0</v>
          </cell>
          <cell r="AP23">
            <v>0</v>
          </cell>
          <cell r="AQ23">
            <v>25728.02</v>
          </cell>
          <cell r="AR23">
            <v>0</v>
          </cell>
          <cell r="AS23">
            <v>10361.529999999999</v>
          </cell>
          <cell r="AT23">
            <v>0</v>
          </cell>
          <cell r="AU23">
            <v>0</v>
          </cell>
          <cell r="AV23">
            <v>0</v>
          </cell>
          <cell r="AW23">
            <v>153824.38999999998</v>
          </cell>
          <cell r="AX23">
            <v>0</v>
          </cell>
          <cell r="AY23">
            <v>2938.4900000000002</v>
          </cell>
          <cell r="AZ23">
            <v>0</v>
          </cell>
          <cell r="BA23">
            <v>3922.52</v>
          </cell>
          <cell r="BB23">
            <v>2472663.2000000007</v>
          </cell>
          <cell r="BC23">
            <v>683368.29000000015</v>
          </cell>
          <cell r="BD23">
            <v>629664.81999999995</v>
          </cell>
          <cell r="BE23">
            <v>14629844.539999999</v>
          </cell>
        </row>
        <row r="24">
          <cell r="F24" t="str">
            <v>04222</v>
          </cell>
          <cell r="G24">
            <v>6718011.7199999997</v>
          </cell>
          <cell r="H24">
            <v>0</v>
          </cell>
          <cell r="I24">
            <v>54506.85</v>
          </cell>
          <cell r="J24">
            <v>0</v>
          </cell>
          <cell r="K24">
            <v>291111</v>
          </cell>
          <cell r="L24">
            <v>146138</v>
          </cell>
          <cell r="M24">
            <v>0</v>
          </cell>
          <cell r="N24">
            <v>0</v>
          </cell>
          <cell r="O24">
            <v>607262.88</v>
          </cell>
          <cell r="P24">
            <v>272480.65000000002</v>
          </cell>
          <cell r="Q24">
            <v>0</v>
          </cell>
          <cell r="R24">
            <v>0</v>
          </cell>
          <cell r="S24">
            <v>664571.04</v>
          </cell>
          <cell r="T24">
            <v>0</v>
          </cell>
          <cell r="U24">
            <v>7185</v>
          </cell>
          <cell r="V24">
            <v>0</v>
          </cell>
          <cell r="W24">
            <v>0</v>
          </cell>
          <cell r="X24">
            <v>0</v>
          </cell>
          <cell r="Y24">
            <v>150051.87999999998</v>
          </cell>
          <cell r="Z24">
            <v>63298.05</v>
          </cell>
          <cell r="AA24">
            <v>49494.799999999996</v>
          </cell>
          <cell r="AB24">
            <v>0</v>
          </cell>
          <cell r="AC24">
            <v>205519.72999999998</v>
          </cell>
          <cell r="AD24">
            <v>0</v>
          </cell>
          <cell r="AE24">
            <v>0</v>
          </cell>
          <cell r="AF24">
            <v>48353.43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50420.849999999991</v>
          </cell>
          <cell r="AL24">
            <v>164319.12</v>
          </cell>
          <cell r="AM24">
            <v>658.25</v>
          </cell>
          <cell r="AN24">
            <v>0</v>
          </cell>
          <cell r="AO24">
            <v>0</v>
          </cell>
          <cell r="AP24">
            <v>0</v>
          </cell>
          <cell r="AQ24">
            <v>23542.059999999998</v>
          </cell>
          <cell r="AR24">
            <v>0</v>
          </cell>
          <cell r="AS24">
            <v>14573.71</v>
          </cell>
          <cell r="AT24">
            <v>0</v>
          </cell>
          <cell r="AU24">
            <v>0</v>
          </cell>
          <cell r="AV24">
            <v>0</v>
          </cell>
          <cell r="AW24">
            <v>37976.119999999995</v>
          </cell>
          <cell r="AX24">
            <v>0</v>
          </cell>
          <cell r="AY24">
            <v>0</v>
          </cell>
          <cell r="AZ24">
            <v>0</v>
          </cell>
          <cell r="BA24">
            <v>5572.62</v>
          </cell>
          <cell r="BB24">
            <v>1968273.8999999997</v>
          </cell>
          <cell r="BC24">
            <v>471877.68999999994</v>
          </cell>
          <cell r="BD24">
            <v>324000.82999999996</v>
          </cell>
          <cell r="BE24">
            <v>12339200.180000002</v>
          </cell>
        </row>
        <row r="25">
          <cell r="F25" t="str">
            <v>04228</v>
          </cell>
          <cell r="G25">
            <v>5733053.7800000012</v>
          </cell>
          <cell r="H25">
            <v>0</v>
          </cell>
          <cell r="I25">
            <v>32038.489999999998</v>
          </cell>
          <cell r="J25">
            <v>0</v>
          </cell>
          <cell r="K25">
            <v>243569</v>
          </cell>
          <cell r="L25">
            <v>227403.72999999998</v>
          </cell>
          <cell r="M25">
            <v>0</v>
          </cell>
          <cell r="N25">
            <v>0</v>
          </cell>
          <cell r="O25">
            <v>689537.57999999984</v>
          </cell>
          <cell r="P25">
            <v>279799.99999999994</v>
          </cell>
          <cell r="Q25">
            <v>0</v>
          </cell>
          <cell r="R25">
            <v>0</v>
          </cell>
          <cell r="S25">
            <v>395992.3</v>
          </cell>
          <cell r="T25">
            <v>3224.47</v>
          </cell>
          <cell r="U25">
            <v>4636.13</v>
          </cell>
          <cell r="V25">
            <v>0</v>
          </cell>
          <cell r="W25">
            <v>0</v>
          </cell>
          <cell r="X25">
            <v>0</v>
          </cell>
          <cell r="Y25">
            <v>101403.48</v>
          </cell>
          <cell r="Z25">
            <v>91436.18</v>
          </cell>
          <cell r="AA25">
            <v>38968.430000000008</v>
          </cell>
          <cell r="AB25">
            <v>0</v>
          </cell>
          <cell r="AC25">
            <v>171049.36</v>
          </cell>
          <cell r="AD25">
            <v>0</v>
          </cell>
          <cell r="AE25">
            <v>0</v>
          </cell>
          <cell r="AF25">
            <v>131817.51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22874.79</v>
          </cell>
          <cell r="AL25">
            <v>130400.07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27384.81</v>
          </cell>
          <cell r="AR25">
            <v>0</v>
          </cell>
          <cell r="AS25">
            <v>11292.130000000001</v>
          </cell>
          <cell r="AT25">
            <v>0</v>
          </cell>
          <cell r="AU25">
            <v>0</v>
          </cell>
          <cell r="AV25">
            <v>0</v>
          </cell>
          <cell r="AW25">
            <v>187978.61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1762589.08</v>
          </cell>
          <cell r="BC25">
            <v>500635.22</v>
          </cell>
          <cell r="BD25">
            <v>776889.05999999982</v>
          </cell>
          <cell r="BE25">
            <v>11563974.210000003</v>
          </cell>
        </row>
        <row r="26">
          <cell r="F26" t="str">
            <v>04246</v>
          </cell>
          <cell r="G26">
            <v>33086620.610000003</v>
          </cell>
          <cell r="H26">
            <v>1449282.48</v>
          </cell>
          <cell r="I26">
            <v>591769</v>
          </cell>
          <cell r="J26">
            <v>0</v>
          </cell>
          <cell r="K26">
            <v>2004883</v>
          </cell>
          <cell r="L26">
            <v>963842.99999999988</v>
          </cell>
          <cell r="M26">
            <v>28534</v>
          </cell>
          <cell r="N26">
            <v>43605</v>
          </cell>
          <cell r="O26">
            <v>5167198.87</v>
          </cell>
          <cell r="P26">
            <v>1313077.8</v>
          </cell>
          <cell r="Q26">
            <v>0</v>
          </cell>
          <cell r="R26">
            <v>0</v>
          </cell>
          <cell r="S26">
            <v>2069971.06</v>
          </cell>
          <cell r="T26">
            <v>0</v>
          </cell>
          <cell r="U26">
            <v>46524</v>
          </cell>
          <cell r="V26">
            <v>0</v>
          </cell>
          <cell r="W26">
            <v>1579042.03</v>
          </cell>
          <cell r="X26">
            <v>44596</v>
          </cell>
          <cell r="Y26">
            <v>1391362.39</v>
          </cell>
          <cell r="Z26">
            <v>556664.62</v>
          </cell>
          <cell r="AA26">
            <v>749308</v>
          </cell>
          <cell r="AB26">
            <v>0</v>
          </cell>
          <cell r="AC26">
            <v>1394484.4200000002</v>
          </cell>
          <cell r="AD26">
            <v>107521.13</v>
          </cell>
          <cell r="AE26">
            <v>0</v>
          </cell>
          <cell r="AF26">
            <v>587267.99999999988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264463.12</v>
          </cell>
          <cell r="AL26">
            <v>1195926.0000000002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441679.23000000004</v>
          </cell>
          <cell r="AT26">
            <v>0</v>
          </cell>
          <cell r="AU26">
            <v>0</v>
          </cell>
          <cell r="AV26">
            <v>0</v>
          </cell>
          <cell r="AW26">
            <v>1052474.9300000002</v>
          </cell>
          <cell r="AX26">
            <v>0</v>
          </cell>
          <cell r="AY26">
            <v>0</v>
          </cell>
          <cell r="AZ26">
            <v>485605.45</v>
          </cell>
          <cell r="BA26">
            <v>5223.4900000000007</v>
          </cell>
          <cell r="BB26">
            <v>9111200.3800000008</v>
          </cell>
          <cell r="BC26">
            <v>2915594.0500000003</v>
          </cell>
          <cell r="BD26">
            <v>1543879.5799999998</v>
          </cell>
          <cell r="BE26">
            <v>70191601.640000001</v>
          </cell>
        </row>
        <row r="27">
          <cell r="F27" t="str">
            <v>05121</v>
          </cell>
          <cell r="G27">
            <v>18916052.449999996</v>
          </cell>
          <cell r="H27">
            <v>0</v>
          </cell>
          <cell r="I27">
            <v>232795</v>
          </cell>
          <cell r="J27">
            <v>0</v>
          </cell>
          <cell r="K27">
            <v>826297</v>
          </cell>
          <cell r="L27">
            <v>518629</v>
          </cell>
          <cell r="M27">
            <v>3376.92</v>
          </cell>
          <cell r="N27">
            <v>45984.82</v>
          </cell>
          <cell r="O27">
            <v>4364152.4900000012</v>
          </cell>
          <cell r="P27">
            <v>891161.26</v>
          </cell>
          <cell r="Q27">
            <v>0</v>
          </cell>
          <cell r="R27">
            <v>0</v>
          </cell>
          <cell r="S27">
            <v>903967.32</v>
          </cell>
          <cell r="T27">
            <v>0</v>
          </cell>
          <cell r="U27">
            <v>19761.73</v>
          </cell>
          <cell r="V27">
            <v>0</v>
          </cell>
          <cell r="W27">
            <v>1060590.82</v>
          </cell>
          <cell r="X27">
            <v>19832</v>
          </cell>
          <cell r="Y27">
            <v>749868.09</v>
          </cell>
          <cell r="Z27">
            <v>256102.52999999997</v>
          </cell>
          <cell r="AA27">
            <v>16.39</v>
          </cell>
          <cell r="AB27">
            <v>0</v>
          </cell>
          <cell r="AC27">
            <v>550561.45000000007</v>
          </cell>
          <cell r="AD27">
            <v>0</v>
          </cell>
          <cell r="AE27">
            <v>0</v>
          </cell>
          <cell r="AF27">
            <v>132372.05000000002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34753.020000000004</v>
          </cell>
          <cell r="AM27">
            <v>0</v>
          </cell>
          <cell r="AN27">
            <v>0</v>
          </cell>
          <cell r="AO27">
            <v>60191.259999999995</v>
          </cell>
          <cell r="AP27">
            <v>0</v>
          </cell>
          <cell r="AQ27">
            <v>0</v>
          </cell>
          <cell r="AR27">
            <v>0</v>
          </cell>
          <cell r="AS27">
            <v>31306</v>
          </cell>
          <cell r="AT27">
            <v>0</v>
          </cell>
          <cell r="AU27">
            <v>0</v>
          </cell>
          <cell r="AV27">
            <v>0</v>
          </cell>
          <cell r="AW27">
            <v>90768.28</v>
          </cell>
          <cell r="AX27">
            <v>0</v>
          </cell>
          <cell r="AY27">
            <v>0</v>
          </cell>
          <cell r="AZ27">
            <v>0</v>
          </cell>
          <cell r="BA27">
            <v>17500.37</v>
          </cell>
          <cell r="BB27">
            <v>4983645.2500000009</v>
          </cell>
          <cell r="BC27">
            <v>1454773.01</v>
          </cell>
          <cell r="BD27">
            <v>1583576.9399999997</v>
          </cell>
          <cell r="BE27">
            <v>37748035.450000003</v>
          </cell>
        </row>
        <row r="28">
          <cell r="F28" t="str">
            <v>05313</v>
          </cell>
          <cell r="G28">
            <v>1417056.82</v>
          </cell>
          <cell r="H28">
            <v>491932.74</v>
          </cell>
          <cell r="I28">
            <v>29588.05</v>
          </cell>
          <cell r="J28">
            <v>0</v>
          </cell>
          <cell r="K28">
            <v>99435.98</v>
          </cell>
          <cell r="L28">
            <v>33012.99</v>
          </cell>
          <cell r="M28">
            <v>0</v>
          </cell>
          <cell r="N28">
            <v>10007.69</v>
          </cell>
          <cell r="O28">
            <v>203307.19000000003</v>
          </cell>
          <cell r="P28">
            <v>48491.14</v>
          </cell>
          <cell r="Q28">
            <v>0</v>
          </cell>
          <cell r="R28">
            <v>0</v>
          </cell>
          <cell r="S28">
            <v>12947.63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90714.409999999989</v>
          </cell>
          <cell r="Z28">
            <v>56817.640000000007</v>
          </cell>
          <cell r="AA28">
            <v>0</v>
          </cell>
          <cell r="AB28">
            <v>0</v>
          </cell>
          <cell r="AC28">
            <v>41724.75</v>
          </cell>
          <cell r="AD28">
            <v>0</v>
          </cell>
          <cell r="AE28">
            <v>0</v>
          </cell>
          <cell r="AF28">
            <v>1690.4599999999998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21198.53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109.23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472746.83000000007</v>
          </cell>
          <cell r="BC28">
            <v>110218.12</v>
          </cell>
          <cell r="BD28">
            <v>90133.930000000008</v>
          </cell>
          <cell r="BE28">
            <v>3231134.1300000004</v>
          </cell>
        </row>
        <row r="29">
          <cell r="F29" t="str">
            <v>05323</v>
          </cell>
          <cell r="G29">
            <v>11996988.619999997</v>
          </cell>
          <cell r="H29">
            <v>540459.49999999988</v>
          </cell>
          <cell r="I29">
            <v>141089.75</v>
          </cell>
          <cell r="J29">
            <v>0</v>
          </cell>
          <cell r="K29">
            <v>579540</v>
          </cell>
          <cell r="L29">
            <v>304081.23</v>
          </cell>
          <cell r="M29">
            <v>3025.24</v>
          </cell>
          <cell r="N29">
            <v>8257.9000000000015</v>
          </cell>
          <cell r="O29">
            <v>2332406.79</v>
          </cell>
          <cell r="P29">
            <v>510590.29000000004</v>
          </cell>
          <cell r="Q29">
            <v>0</v>
          </cell>
          <cell r="R29">
            <v>0</v>
          </cell>
          <cell r="S29">
            <v>1229954.9400000002</v>
          </cell>
          <cell r="T29">
            <v>0</v>
          </cell>
          <cell r="U29">
            <v>11001.640000000001</v>
          </cell>
          <cell r="V29">
            <v>0</v>
          </cell>
          <cell r="W29">
            <v>0</v>
          </cell>
          <cell r="X29">
            <v>0</v>
          </cell>
          <cell r="Y29">
            <v>477856.31</v>
          </cell>
          <cell r="Z29">
            <v>151520.82999999999</v>
          </cell>
          <cell r="AA29">
            <v>0</v>
          </cell>
          <cell r="AB29">
            <v>0</v>
          </cell>
          <cell r="AC29">
            <v>277358.20999999996</v>
          </cell>
          <cell r="AD29">
            <v>0</v>
          </cell>
          <cell r="AE29">
            <v>0</v>
          </cell>
          <cell r="AF29">
            <v>110070.48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3798.3999999999996</v>
          </cell>
          <cell r="AL29">
            <v>27182.62</v>
          </cell>
          <cell r="AM29">
            <v>205779.13</v>
          </cell>
          <cell r="AN29">
            <v>0</v>
          </cell>
          <cell r="AO29">
            <v>31471.9</v>
          </cell>
          <cell r="AP29">
            <v>25687.58</v>
          </cell>
          <cell r="AQ29">
            <v>0</v>
          </cell>
          <cell r="AR29">
            <v>0</v>
          </cell>
          <cell r="AS29">
            <v>35846.519999999997</v>
          </cell>
          <cell r="AT29">
            <v>0</v>
          </cell>
          <cell r="AU29">
            <v>0</v>
          </cell>
          <cell r="AV29">
            <v>0</v>
          </cell>
          <cell r="AW29">
            <v>23869.510000000002</v>
          </cell>
          <cell r="AX29">
            <v>0</v>
          </cell>
          <cell r="AY29">
            <v>0</v>
          </cell>
          <cell r="AZ29">
            <v>0</v>
          </cell>
          <cell r="BA29">
            <v>27683.77</v>
          </cell>
          <cell r="BB29">
            <v>3225452.8000000003</v>
          </cell>
          <cell r="BC29">
            <v>923596.74000000011</v>
          </cell>
          <cell r="BD29">
            <v>904401.44</v>
          </cell>
          <cell r="BE29">
            <v>24108972.139999993</v>
          </cell>
        </row>
        <row r="30">
          <cell r="F30" t="str">
            <v>05401</v>
          </cell>
          <cell r="G30">
            <v>3564607.86</v>
          </cell>
          <cell r="H30">
            <v>84588.76999999999</v>
          </cell>
          <cell r="I30">
            <v>102455</v>
          </cell>
          <cell r="J30">
            <v>0</v>
          </cell>
          <cell r="K30">
            <v>130263</v>
          </cell>
          <cell r="L30">
            <v>3157</v>
          </cell>
          <cell r="M30">
            <v>0</v>
          </cell>
          <cell r="N30">
            <v>5118.51</v>
          </cell>
          <cell r="O30">
            <v>567178.97</v>
          </cell>
          <cell r="P30">
            <v>105839</v>
          </cell>
          <cell r="Q30">
            <v>0</v>
          </cell>
          <cell r="R30">
            <v>50854.3</v>
          </cell>
          <cell r="S30">
            <v>100843.84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246131.59999999998</v>
          </cell>
          <cell r="Z30">
            <v>143669.22</v>
          </cell>
          <cell r="AA30">
            <v>0</v>
          </cell>
          <cell r="AB30">
            <v>0</v>
          </cell>
          <cell r="AC30">
            <v>106893.20000000001</v>
          </cell>
          <cell r="AD30">
            <v>0</v>
          </cell>
          <cell r="AE30">
            <v>0</v>
          </cell>
          <cell r="AF30">
            <v>2188.15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5298.79</v>
          </cell>
          <cell r="AL30">
            <v>0</v>
          </cell>
          <cell r="AM30">
            <v>0</v>
          </cell>
          <cell r="AN30">
            <v>0</v>
          </cell>
          <cell r="AO30">
            <v>65004.779999999992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33023.269999999997</v>
          </cell>
          <cell r="AW30">
            <v>56079.86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1513096.3000000003</v>
          </cell>
          <cell r="BC30">
            <v>403406.29</v>
          </cell>
          <cell r="BD30">
            <v>246311.77000000002</v>
          </cell>
          <cell r="BE30">
            <v>7536009.4800000004</v>
          </cell>
        </row>
        <row r="31">
          <cell r="F31" t="str">
            <v>05402</v>
          </cell>
          <cell r="G31">
            <v>5265225.9099999992</v>
          </cell>
          <cell r="H31">
            <v>8804230.5399999991</v>
          </cell>
          <cell r="I31">
            <v>129042</v>
          </cell>
          <cell r="J31">
            <v>0</v>
          </cell>
          <cell r="K31">
            <v>693832.16</v>
          </cell>
          <cell r="L31">
            <v>363609</v>
          </cell>
          <cell r="M31">
            <v>0</v>
          </cell>
          <cell r="N31">
            <v>5795.68</v>
          </cell>
          <cell r="O31">
            <v>1893575.2599999998</v>
          </cell>
          <cell r="P31">
            <v>586147.02</v>
          </cell>
          <cell r="Q31">
            <v>0</v>
          </cell>
          <cell r="R31">
            <v>0</v>
          </cell>
          <cell r="S31">
            <v>2181168.0399999996</v>
          </cell>
          <cell r="T31">
            <v>81607.789999999994</v>
          </cell>
          <cell r="U31">
            <v>12506</v>
          </cell>
          <cell r="V31">
            <v>0</v>
          </cell>
          <cell r="W31">
            <v>0</v>
          </cell>
          <cell r="X31">
            <v>0</v>
          </cell>
          <cell r="Y31">
            <v>330169.74</v>
          </cell>
          <cell r="Z31">
            <v>142664.21000000002</v>
          </cell>
          <cell r="AA31">
            <v>29392</v>
          </cell>
          <cell r="AB31">
            <v>0</v>
          </cell>
          <cell r="AC31">
            <v>806749.45999999985</v>
          </cell>
          <cell r="AD31">
            <v>0</v>
          </cell>
          <cell r="AE31">
            <v>0</v>
          </cell>
          <cell r="AF31">
            <v>137094.38</v>
          </cell>
          <cell r="AG31">
            <v>0</v>
          </cell>
          <cell r="AH31">
            <v>0</v>
          </cell>
          <cell r="AI31">
            <v>14307.48</v>
          </cell>
          <cell r="AJ31">
            <v>0</v>
          </cell>
          <cell r="AK31">
            <v>23471.98</v>
          </cell>
          <cell r="AL31">
            <v>86836.27</v>
          </cell>
          <cell r="AM31">
            <v>0</v>
          </cell>
          <cell r="AN31">
            <v>0</v>
          </cell>
          <cell r="AO31">
            <v>34403.839999999997</v>
          </cell>
          <cell r="AP31">
            <v>201327</v>
          </cell>
          <cell r="AQ31">
            <v>0</v>
          </cell>
          <cell r="AR31">
            <v>0</v>
          </cell>
          <cell r="AS31">
            <v>32236.77</v>
          </cell>
          <cell r="AT31">
            <v>47471.71</v>
          </cell>
          <cell r="AU31">
            <v>0</v>
          </cell>
          <cell r="AV31">
            <v>0</v>
          </cell>
          <cell r="AW31">
            <v>9901.4399999999987</v>
          </cell>
          <cell r="AX31">
            <v>0</v>
          </cell>
          <cell r="AY31">
            <v>0</v>
          </cell>
          <cell r="AZ31">
            <v>0</v>
          </cell>
          <cell r="BA31">
            <v>84483</v>
          </cell>
          <cell r="BB31">
            <v>2269321.5299999984</v>
          </cell>
          <cell r="BC31">
            <v>371757.14999999991</v>
          </cell>
          <cell r="BD31">
            <v>509452.65</v>
          </cell>
          <cell r="BE31">
            <v>25147780.00999999</v>
          </cell>
        </row>
        <row r="32">
          <cell r="F32" t="str">
            <v>06037</v>
          </cell>
          <cell r="G32">
            <v>105019198.67000002</v>
          </cell>
          <cell r="H32">
            <v>3462677.0200000005</v>
          </cell>
          <cell r="I32">
            <v>1989726.9999999998</v>
          </cell>
          <cell r="J32">
            <v>0</v>
          </cell>
          <cell r="K32">
            <v>4474259</v>
          </cell>
          <cell r="L32">
            <v>2154927.9999999995</v>
          </cell>
          <cell r="M32">
            <v>155</v>
          </cell>
          <cell r="N32">
            <v>146397.77000000002</v>
          </cell>
          <cell r="O32">
            <v>18051410.210000001</v>
          </cell>
          <cell r="P32">
            <v>4322297</v>
          </cell>
          <cell r="Q32">
            <v>0</v>
          </cell>
          <cell r="R32">
            <v>0</v>
          </cell>
          <cell r="S32">
            <v>7391285.6000000015</v>
          </cell>
          <cell r="T32">
            <v>867547.4800000001</v>
          </cell>
          <cell r="U32">
            <v>189188.51</v>
          </cell>
          <cell r="V32">
            <v>0</v>
          </cell>
          <cell r="W32">
            <v>0</v>
          </cell>
          <cell r="X32">
            <v>0</v>
          </cell>
          <cell r="Y32">
            <v>5997897.8799999999</v>
          </cell>
          <cell r="Z32">
            <v>1086987.1499999999</v>
          </cell>
          <cell r="AA32">
            <v>0</v>
          </cell>
          <cell r="AB32">
            <v>36238.379999999997</v>
          </cell>
          <cell r="AC32">
            <v>3632151.6699999995</v>
          </cell>
          <cell r="AD32">
            <v>404398.4</v>
          </cell>
          <cell r="AE32">
            <v>0</v>
          </cell>
          <cell r="AF32">
            <v>830020.17999999993</v>
          </cell>
          <cell r="AG32">
            <v>4573.58</v>
          </cell>
          <cell r="AH32">
            <v>0</v>
          </cell>
          <cell r="AI32">
            <v>0</v>
          </cell>
          <cell r="AJ32">
            <v>0</v>
          </cell>
          <cell r="AK32">
            <v>343449.66000000003</v>
          </cell>
          <cell r="AL32">
            <v>1594943.85</v>
          </cell>
          <cell r="AM32">
            <v>0</v>
          </cell>
          <cell r="AN32">
            <v>0</v>
          </cell>
          <cell r="AO32">
            <v>0</v>
          </cell>
          <cell r="AP32">
            <v>1330.95</v>
          </cell>
          <cell r="AQ32">
            <v>0</v>
          </cell>
          <cell r="AR32">
            <v>32210.469999999998</v>
          </cell>
          <cell r="AS32">
            <v>166582.01999999999</v>
          </cell>
          <cell r="AT32">
            <v>238808.37</v>
          </cell>
          <cell r="AU32">
            <v>0</v>
          </cell>
          <cell r="AV32">
            <v>0</v>
          </cell>
          <cell r="AW32">
            <v>669075.84</v>
          </cell>
          <cell r="AX32">
            <v>0</v>
          </cell>
          <cell r="AY32">
            <v>0</v>
          </cell>
          <cell r="AZ32">
            <v>145310.55999999997</v>
          </cell>
          <cell r="BA32">
            <v>1020516.3099999999</v>
          </cell>
          <cell r="BB32">
            <v>28722775.899999999</v>
          </cell>
          <cell r="BC32">
            <v>6860605.8600000003</v>
          </cell>
          <cell r="BD32">
            <v>6859817.1899999995</v>
          </cell>
          <cell r="BE32">
            <v>206716765.48000002</v>
          </cell>
        </row>
        <row r="33">
          <cell r="F33" t="str">
            <v>06098</v>
          </cell>
          <cell r="G33">
            <v>9366408.040000001</v>
          </cell>
          <cell r="H33">
            <v>0</v>
          </cell>
          <cell r="I33">
            <v>0</v>
          </cell>
          <cell r="J33">
            <v>0</v>
          </cell>
          <cell r="K33">
            <v>428227.14</v>
          </cell>
          <cell r="L33">
            <v>0</v>
          </cell>
          <cell r="M33">
            <v>0</v>
          </cell>
          <cell r="N33">
            <v>61</v>
          </cell>
          <cell r="O33">
            <v>1269676.67</v>
          </cell>
          <cell r="P33">
            <v>0</v>
          </cell>
          <cell r="Q33">
            <v>0</v>
          </cell>
          <cell r="R33">
            <v>0</v>
          </cell>
          <cell r="S33">
            <v>219303.73000000004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97544.79</v>
          </cell>
          <cell r="Z33">
            <v>27143.230000000003</v>
          </cell>
          <cell r="AA33">
            <v>0</v>
          </cell>
          <cell r="AB33">
            <v>0</v>
          </cell>
          <cell r="AC33">
            <v>92245.88</v>
          </cell>
          <cell r="AD33">
            <v>0</v>
          </cell>
          <cell r="AE33">
            <v>0</v>
          </cell>
          <cell r="AF33">
            <v>41188.759999999995</v>
          </cell>
          <cell r="AG33">
            <v>0</v>
          </cell>
          <cell r="AH33">
            <v>0</v>
          </cell>
          <cell r="AI33">
            <v>0</v>
          </cell>
          <cell r="AJ33">
            <v>1923</v>
          </cell>
          <cell r="AK33">
            <v>3819.48</v>
          </cell>
          <cell r="AL33">
            <v>19293.3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13573.769999999999</v>
          </cell>
          <cell r="AT33">
            <v>2110.42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104751.05</v>
          </cell>
          <cell r="BB33">
            <v>2721543.4099999997</v>
          </cell>
          <cell r="BC33">
            <v>664173.28999999992</v>
          </cell>
          <cell r="BD33">
            <v>1249622.47</v>
          </cell>
          <cell r="BE33">
            <v>16322609.430000003</v>
          </cell>
        </row>
        <row r="34">
          <cell r="F34" t="str">
            <v>06101</v>
          </cell>
          <cell r="G34">
            <v>7826939.1300000018</v>
          </cell>
          <cell r="H34">
            <v>0</v>
          </cell>
          <cell r="I34">
            <v>46209.740000000005</v>
          </cell>
          <cell r="J34">
            <v>0</v>
          </cell>
          <cell r="K34">
            <v>317978.79000000004</v>
          </cell>
          <cell r="L34">
            <v>0</v>
          </cell>
          <cell r="M34">
            <v>0</v>
          </cell>
          <cell r="N34">
            <v>0</v>
          </cell>
          <cell r="O34">
            <v>1024885.42</v>
          </cell>
          <cell r="P34">
            <v>0</v>
          </cell>
          <cell r="Q34">
            <v>0</v>
          </cell>
          <cell r="R34">
            <v>0</v>
          </cell>
          <cell r="S34">
            <v>317574.94</v>
          </cell>
          <cell r="T34">
            <v>0</v>
          </cell>
          <cell r="U34">
            <v>4751.8899999999994</v>
          </cell>
          <cell r="V34">
            <v>0</v>
          </cell>
          <cell r="W34">
            <v>0</v>
          </cell>
          <cell r="X34">
            <v>0</v>
          </cell>
          <cell r="Y34">
            <v>95810.059999999983</v>
          </cell>
          <cell r="Z34">
            <v>27372.009999999995</v>
          </cell>
          <cell r="AA34">
            <v>0</v>
          </cell>
          <cell r="AB34">
            <v>0</v>
          </cell>
          <cell r="AC34">
            <v>100553.37000000001</v>
          </cell>
          <cell r="AD34">
            <v>0</v>
          </cell>
          <cell r="AE34">
            <v>0</v>
          </cell>
          <cell r="AF34">
            <v>22304.83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17270.900000000001</v>
          </cell>
          <cell r="AM34">
            <v>707.26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11045.63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115144.55999999998</v>
          </cell>
          <cell r="AZ34">
            <v>0</v>
          </cell>
          <cell r="BA34">
            <v>0</v>
          </cell>
          <cell r="BB34">
            <v>1769038.7499999998</v>
          </cell>
          <cell r="BC34">
            <v>423290.69000000006</v>
          </cell>
          <cell r="BD34">
            <v>390289.5</v>
          </cell>
          <cell r="BE34">
            <v>12511167.470000003</v>
          </cell>
        </row>
        <row r="35">
          <cell r="F35" t="str">
            <v>06103</v>
          </cell>
          <cell r="G35">
            <v>653090.02000000014</v>
          </cell>
          <cell r="H35">
            <v>0</v>
          </cell>
          <cell r="I35">
            <v>6948.17</v>
          </cell>
          <cell r="J35">
            <v>0</v>
          </cell>
          <cell r="K35">
            <v>38570.97</v>
          </cell>
          <cell r="L35">
            <v>0</v>
          </cell>
          <cell r="M35">
            <v>0</v>
          </cell>
          <cell r="N35">
            <v>0</v>
          </cell>
          <cell r="O35">
            <v>106670.18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37886.31</v>
          </cell>
          <cell r="Z35">
            <v>6854.1399999999994</v>
          </cell>
          <cell r="AA35">
            <v>0</v>
          </cell>
          <cell r="AB35">
            <v>0</v>
          </cell>
          <cell r="AC35">
            <v>16970.22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307062.81999999995</v>
          </cell>
          <cell r="BC35">
            <v>70273.62</v>
          </cell>
          <cell r="BD35">
            <v>98518.07</v>
          </cell>
          <cell r="BE35">
            <v>1342844.5200000003</v>
          </cell>
        </row>
        <row r="36">
          <cell r="F36" t="str">
            <v>06112</v>
          </cell>
          <cell r="G36">
            <v>13723940.390000002</v>
          </cell>
          <cell r="H36">
            <v>0</v>
          </cell>
          <cell r="I36">
            <v>115266</v>
          </cell>
          <cell r="J36">
            <v>0</v>
          </cell>
          <cell r="K36">
            <v>577608.57999999996</v>
          </cell>
          <cell r="L36">
            <v>0</v>
          </cell>
          <cell r="M36">
            <v>1640.77</v>
          </cell>
          <cell r="N36">
            <v>4487.91</v>
          </cell>
          <cell r="O36">
            <v>2531694.4000000004</v>
          </cell>
          <cell r="P36">
            <v>875577.02</v>
          </cell>
          <cell r="Q36">
            <v>0</v>
          </cell>
          <cell r="R36">
            <v>0</v>
          </cell>
          <cell r="S36">
            <v>792571.13000000012</v>
          </cell>
          <cell r="T36">
            <v>0</v>
          </cell>
          <cell r="U36">
            <v>17929.21</v>
          </cell>
          <cell r="V36">
            <v>0</v>
          </cell>
          <cell r="W36">
            <v>0</v>
          </cell>
          <cell r="X36">
            <v>0</v>
          </cell>
          <cell r="Y36">
            <v>251808.25999999995</v>
          </cell>
          <cell r="Z36">
            <v>121301.98</v>
          </cell>
          <cell r="AA36">
            <v>0</v>
          </cell>
          <cell r="AB36">
            <v>0</v>
          </cell>
          <cell r="AC36">
            <v>307418.63</v>
          </cell>
          <cell r="AD36">
            <v>0</v>
          </cell>
          <cell r="AE36">
            <v>0</v>
          </cell>
          <cell r="AF36">
            <v>40447.310000000005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21246.65</v>
          </cell>
          <cell r="AL36">
            <v>77765.490000000005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32903.090000000004</v>
          </cell>
          <cell r="AT36">
            <v>19434.510000000002</v>
          </cell>
          <cell r="AU36">
            <v>0</v>
          </cell>
          <cell r="AV36">
            <v>0</v>
          </cell>
          <cell r="AW36">
            <v>418028.98000000004</v>
          </cell>
          <cell r="AX36">
            <v>0</v>
          </cell>
          <cell r="AY36">
            <v>0</v>
          </cell>
          <cell r="AZ36">
            <v>0</v>
          </cell>
          <cell r="BA36">
            <v>384259.41000000003</v>
          </cell>
          <cell r="BB36">
            <v>3730887.4199999995</v>
          </cell>
          <cell r="BC36">
            <v>987929.32999999984</v>
          </cell>
          <cell r="BD36">
            <v>1336808.79</v>
          </cell>
          <cell r="BE36">
            <v>26370955.259999998</v>
          </cell>
        </row>
        <row r="37">
          <cell r="F37" t="str">
            <v>06114</v>
          </cell>
          <cell r="G37">
            <v>120987346.55000001</v>
          </cell>
          <cell r="H37">
            <v>4516006.32</v>
          </cell>
          <cell r="I37">
            <v>1346777.21</v>
          </cell>
          <cell r="J37">
            <v>0</v>
          </cell>
          <cell r="K37">
            <v>5351518.16</v>
          </cell>
          <cell r="L37">
            <v>3261197.8400000003</v>
          </cell>
          <cell r="M37">
            <v>13171.71</v>
          </cell>
          <cell r="N37">
            <v>0</v>
          </cell>
          <cell r="O37">
            <v>25666110.290000003</v>
          </cell>
          <cell r="P37">
            <v>5137505.32</v>
          </cell>
          <cell r="Q37">
            <v>0</v>
          </cell>
          <cell r="R37">
            <v>0</v>
          </cell>
          <cell r="S37">
            <v>7888148.3899999997</v>
          </cell>
          <cell r="T37">
            <v>67313.069999999992</v>
          </cell>
          <cell r="U37">
            <v>179670.9</v>
          </cell>
          <cell r="V37">
            <v>0</v>
          </cell>
          <cell r="W37">
            <v>4213536.8500000006</v>
          </cell>
          <cell r="X37">
            <v>80555.150000000009</v>
          </cell>
          <cell r="Y37">
            <v>2858747.82</v>
          </cell>
          <cell r="Z37">
            <v>698187.29000000015</v>
          </cell>
          <cell r="AA37">
            <v>0</v>
          </cell>
          <cell r="AB37">
            <v>0</v>
          </cell>
          <cell r="AC37">
            <v>2888899.81</v>
          </cell>
          <cell r="AD37">
            <v>0</v>
          </cell>
          <cell r="AE37">
            <v>0</v>
          </cell>
          <cell r="AF37">
            <v>1225168.1399999999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416663.02999999997</v>
          </cell>
          <cell r="AL37">
            <v>3384964.9199999995</v>
          </cell>
          <cell r="AM37">
            <v>0</v>
          </cell>
          <cell r="AN37">
            <v>0</v>
          </cell>
          <cell r="AO37">
            <v>43147.270000000004</v>
          </cell>
          <cell r="AP37">
            <v>0</v>
          </cell>
          <cell r="AQ37">
            <v>83796.23000000001</v>
          </cell>
          <cell r="AR37">
            <v>42968.340000000004</v>
          </cell>
          <cell r="AS37">
            <v>945853.9099999998</v>
          </cell>
          <cell r="AT37">
            <v>0</v>
          </cell>
          <cell r="AU37">
            <v>0</v>
          </cell>
          <cell r="AV37">
            <v>0</v>
          </cell>
          <cell r="AW37">
            <v>392650.84999999992</v>
          </cell>
          <cell r="AX37">
            <v>0</v>
          </cell>
          <cell r="AY37">
            <v>0</v>
          </cell>
          <cell r="AZ37">
            <v>110023.3</v>
          </cell>
          <cell r="BA37">
            <v>664028.5</v>
          </cell>
          <cell r="BB37">
            <v>25822391.629999995</v>
          </cell>
          <cell r="BC37">
            <v>7007068.9799999995</v>
          </cell>
          <cell r="BD37">
            <v>9385493.6799999997</v>
          </cell>
          <cell r="BE37">
            <v>234678911.45999992</v>
          </cell>
        </row>
        <row r="38">
          <cell r="F38" t="str">
            <v>06117</v>
          </cell>
          <cell r="G38">
            <v>26650991.579999998</v>
          </cell>
          <cell r="H38">
            <v>0</v>
          </cell>
          <cell r="I38">
            <v>79251.399999999994</v>
          </cell>
          <cell r="J38">
            <v>0</v>
          </cell>
          <cell r="K38">
            <v>1197411.98</v>
          </cell>
          <cell r="L38">
            <v>642392.68999999994</v>
          </cell>
          <cell r="M38">
            <v>0</v>
          </cell>
          <cell r="N38">
            <v>3800.24</v>
          </cell>
          <cell r="O38">
            <v>5114667.25</v>
          </cell>
          <cell r="P38">
            <v>864181.92</v>
          </cell>
          <cell r="Q38">
            <v>0</v>
          </cell>
          <cell r="R38">
            <v>0</v>
          </cell>
          <cell r="S38">
            <v>1353035.27</v>
          </cell>
          <cell r="T38">
            <v>0</v>
          </cell>
          <cell r="U38">
            <v>16840.870000000003</v>
          </cell>
          <cell r="V38">
            <v>0</v>
          </cell>
          <cell r="W38">
            <v>0</v>
          </cell>
          <cell r="X38">
            <v>0</v>
          </cell>
          <cell r="Y38">
            <v>260702.60000000003</v>
          </cell>
          <cell r="Z38">
            <v>120885.15999999999</v>
          </cell>
          <cell r="AA38">
            <v>0</v>
          </cell>
          <cell r="AB38">
            <v>0</v>
          </cell>
          <cell r="AC38">
            <v>242560.61</v>
          </cell>
          <cell r="AD38">
            <v>0</v>
          </cell>
          <cell r="AE38">
            <v>0</v>
          </cell>
          <cell r="AF38">
            <v>196941.06999999998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4242.3599999999997</v>
          </cell>
          <cell r="AL38">
            <v>85856.05</v>
          </cell>
          <cell r="AM38">
            <v>85324.85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46025.37</v>
          </cell>
          <cell r="AT38">
            <v>0</v>
          </cell>
          <cell r="AU38">
            <v>0</v>
          </cell>
          <cell r="AV38">
            <v>0</v>
          </cell>
          <cell r="AW38">
            <v>87113.51999999999</v>
          </cell>
          <cell r="AX38">
            <v>0</v>
          </cell>
          <cell r="AY38">
            <v>0</v>
          </cell>
          <cell r="AZ38">
            <v>0</v>
          </cell>
          <cell r="BA38">
            <v>686498.1</v>
          </cell>
          <cell r="BB38">
            <v>7204905.1699999981</v>
          </cell>
          <cell r="BC38">
            <v>1681337.1700000002</v>
          </cell>
          <cell r="BD38">
            <v>2496753.65</v>
          </cell>
          <cell r="BE38">
            <v>49121718.880000003</v>
          </cell>
        </row>
        <row r="39">
          <cell r="F39" t="str">
            <v>06119</v>
          </cell>
          <cell r="G39">
            <v>54514202.699999996</v>
          </cell>
          <cell r="H39">
            <v>6666422.9699999997</v>
          </cell>
          <cell r="I39">
            <v>407255.02000000008</v>
          </cell>
          <cell r="J39">
            <v>0</v>
          </cell>
          <cell r="K39">
            <v>2692707.3900000006</v>
          </cell>
          <cell r="L39">
            <v>1460233.5799999998</v>
          </cell>
          <cell r="M39">
            <v>0</v>
          </cell>
          <cell r="N39">
            <v>17295</v>
          </cell>
          <cell r="O39">
            <v>10497265.680000003</v>
          </cell>
          <cell r="P39">
            <v>2419381.3200000003</v>
          </cell>
          <cell r="Q39">
            <v>0</v>
          </cell>
          <cell r="R39">
            <v>0</v>
          </cell>
          <cell r="S39">
            <v>5458850.3499999987</v>
          </cell>
          <cell r="T39">
            <v>0</v>
          </cell>
          <cell r="U39">
            <v>60361.659999999996</v>
          </cell>
          <cell r="V39">
            <v>0</v>
          </cell>
          <cell r="W39">
            <v>0</v>
          </cell>
          <cell r="X39">
            <v>0</v>
          </cell>
          <cell r="Y39">
            <v>982249.73999999987</v>
          </cell>
          <cell r="Z39">
            <v>445965.58000000007</v>
          </cell>
          <cell r="AA39">
            <v>0</v>
          </cell>
          <cell r="AB39">
            <v>0</v>
          </cell>
          <cell r="AC39">
            <v>1359189.3</v>
          </cell>
          <cell r="AD39">
            <v>0</v>
          </cell>
          <cell r="AE39">
            <v>0</v>
          </cell>
          <cell r="AF39">
            <v>245890.83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119996.53000000001</v>
          </cell>
          <cell r="AL39">
            <v>602553.83000000007</v>
          </cell>
          <cell r="AM39">
            <v>44866.17</v>
          </cell>
          <cell r="AN39">
            <v>0</v>
          </cell>
          <cell r="AO39">
            <v>0</v>
          </cell>
          <cell r="AP39">
            <v>449.57</v>
          </cell>
          <cell r="AQ39">
            <v>0</v>
          </cell>
          <cell r="AR39">
            <v>0</v>
          </cell>
          <cell r="AS39">
            <v>118255.45</v>
          </cell>
          <cell r="AT39">
            <v>113340.73</v>
          </cell>
          <cell r="AU39">
            <v>0</v>
          </cell>
          <cell r="AV39">
            <v>0</v>
          </cell>
          <cell r="AW39">
            <v>754010.75</v>
          </cell>
          <cell r="AX39">
            <v>0</v>
          </cell>
          <cell r="AY39">
            <v>515732.06</v>
          </cell>
          <cell r="AZ39">
            <v>0</v>
          </cell>
          <cell r="BA39">
            <v>11993.040000000008</v>
          </cell>
          <cell r="BB39">
            <v>14800425.479999997</v>
          </cell>
          <cell r="BC39">
            <v>3205732.26</v>
          </cell>
          <cell r="BD39">
            <v>7178417.6799999997</v>
          </cell>
          <cell r="BE39">
            <v>114693044.66999999</v>
          </cell>
        </row>
        <row r="40">
          <cell r="F40" t="str">
            <v>06122</v>
          </cell>
          <cell r="G40">
            <v>9647282.3099999987</v>
          </cell>
          <cell r="H40">
            <v>0</v>
          </cell>
          <cell r="I40">
            <v>53211</v>
          </cell>
          <cell r="J40">
            <v>0</v>
          </cell>
          <cell r="K40">
            <v>424705.99000000005</v>
          </cell>
          <cell r="L40">
            <v>0</v>
          </cell>
          <cell r="M40">
            <v>0</v>
          </cell>
          <cell r="N40">
            <v>571.1</v>
          </cell>
          <cell r="O40">
            <v>1581724.27</v>
          </cell>
          <cell r="P40">
            <v>0</v>
          </cell>
          <cell r="Q40">
            <v>0</v>
          </cell>
          <cell r="R40">
            <v>0</v>
          </cell>
          <cell r="S40">
            <v>346143.9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175223.00000000003</v>
          </cell>
          <cell r="Z40">
            <v>55727.1</v>
          </cell>
          <cell r="AA40">
            <v>0</v>
          </cell>
          <cell r="AB40">
            <v>0</v>
          </cell>
          <cell r="AC40">
            <v>148446.27999999997</v>
          </cell>
          <cell r="AD40">
            <v>0</v>
          </cell>
          <cell r="AE40">
            <v>0</v>
          </cell>
          <cell r="AF40">
            <v>4622.5199999999995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5424.82</v>
          </cell>
          <cell r="AL40">
            <v>30674.6</v>
          </cell>
          <cell r="AM40">
            <v>100031.03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39265.020000000004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92734.87999999999</v>
          </cell>
          <cell r="AZ40">
            <v>0</v>
          </cell>
          <cell r="BA40">
            <v>0</v>
          </cell>
          <cell r="BB40">
            <v>3030733.71</v>
          </cell>
          <cell r="BC40">
            <v>547797.62</v>
          </cell>
          <cell r="BD40">
            <v>531156.84000000008</v>
          </cell>
          <cell r="BE40">
            <v>16815475.989999998</v>
          </cell>
        </row>
        <row r="41">
          <cell r="F41" t="str">
            <v>07002</v>
          </cell>
          <cell r="G41">
            <v>2620702.19</v>
          </cell>
          <cell r="H41">
            <v>0</v>
          </cell>
          <cell r="I41">
            <v>34450.79</v>
          </cell>
          <cell r="J41">
            <v>0</v>
          </cell>
          <cell r="K41">
            <v>113212</v>
          </cell>
          <cell r="L41">
            <v>0</v>
          </cell>
          <cell r="M41">
            <v>0</v>
          </cell>
          <cell r="N41">
            <v>0</v>
          </cell>
          <cell r="O41">
            <v>381105.31</v>
          </cell>
          <cell r="P41">
            <v>0</v>
          </cell>
          <cell r="Q41">
            <v>0</v>
          </cell>
          <cell r="R41">
            <v>0</v>
          </cell>
          <cell r="S41">
            <v>310772.16000000003</v>
          </cell>
          <cell r="T41">
            <v>0</v>
          </cell>
          <cell r="U41">
            <v>4887</v>
          </cell>
          <cell r="V41">
            <v>0</v>
          </cell>
          <cell r="W41">
            <v>0</v>
          </cell>
          <cell r="X41">
            <v>0</v>
          </cell>
          <cell r="Y41">
            <v>119000.48000000001</v>
          </cell>
          <cell r="Z41">
            <v>66730.05</v>
          </cell>
          <cell r="AA41">
            <v>0</v>
          </cell>
          <cell r="AB41">
            <v>0</v>
          </cell>
          <cell r="AC41">
            <v>83122.499999999985</v>
          </cell>
          <cell r="AD41">
            <v>0</v>
          </cell>
          <cell r="AE41">
            <v>0</v>
          </cell>
          <cell r="AF41">
            <v>15822.56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4309.1500000000005</v>
          </cell>
          <cell r="AT41">
            <v>30.57</v>
          </cell>
          <cell r="AU41">
            <v>0</v>
          </cell>
          <cell r="AV41">
            <v>0</v>
          </cell>
          <cell r="AW41">
            <v>112704.14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1153625.68</v>
          </cell>
          <cell r="BC41">
            <v>185128.62000000002</v>
          </cell>
          <cell r="BD41">
            <v>249153.83999999997</v>
          </cell>
          <cell r="BE41">
            <v>5454757.04</v>
          </cell>
        </row>
        <row r="42">
          <cell r="F42" t="str">
            <v>07035</v>
          </cell>
          <cell r="G42">
            <v>275228.13</v>
          </cell>
          <cell r="H42">
            <v>0</v>
          </cell>
          <cell r="I42">
            <v>0</v>
          </cell>
          <cell r="J42">
            <v>0</v>
          </cell>
          <cell r="K42">
            <v>13306</v>
          </cell>
          <cell r="L42">
            <v>0</v>
          </cell>
          <cell r="M42">
            <v>0</v>
          </cell>
          <cell r="N42">
            <v>0</v>
          </cell>
          <cell r="O42">
            <v>14698.730000000001</v>
          </cell>
          <cell r="P42">
            <v>6099.8600000000006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13742.15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1654.75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93725.680000000022</v>
          </cell>
          <cell r="BC42">
            <v>3645.73</v>
          </cell>
          <cell r="BD42">
            <v>63824.29</v>
          </cell>
          <cell r="BE42">
            <v>485925.32</v>
          </cell>
        </row>
        <row r="43">
          <cell r="F43" t="str">
            <v>08122</v>
          </cell>
          <cell r="G43">
            <v>31807195.930000003</v>
          </cell>
          <cell r="H43">
            <v>165347.4</v>
          </cell>
          <cell r="I43">
            <v>544602.84</v>
          </cell>
          <cell r="J43">
            <v>483647.93</v>
          </cell>
          <cell r="K43">
            <v>1362561</v>
          </cell>
          <cell r="L43">
            <v>589457.15</v>
          </cell>
          <cell r="M43">
            <v>953</v>
          </cell>
          <cell r="N43">
            <v>53837.86</v>
          </cell>
          <cell r="O43">
            <v>6662274.3399999989</v>
          </cell>
          <cell r="P43">
            <v>1791520.93</v>
          </cell>
          <cell r="Q43">
            <v>0</v>
          </cell>
          <cell r="R43">
            <v>0</v>
          </cell>
          <cell r="S43">
            <v>1985180.01</v>
          </cell>
          <cell r="T43">
            <v>0</v>
          </cell>
          <cell r="U43">
            <v>64928.9</v>
          </cell>
          <cell r="V43">
            <v>0</v>
          </cell>
          <cell r="W43">
            <v>0</v>
          </cell>
          <cell r="X43">
            <v>0</v>
          </cell>
          <cell r="Y43">
            <v>1366842.2899999998</v>
          </cell>
          <cell r="Z43">
            <v>853849.19</v>
          </cell>
          <cell r="AA43">
            <v>0</v>
          </cell>
          <cell r="AB43">
            <v>0</v>
          </cell>
          <cell r="AC43">
            <v>1174341.19</v>
          </cell>
          <cell r="AD43">
            <v>0</v>
          </cell>
          <cell r="AE43">
            <v>0</v>
          </cell>
          <cell r="AF43">
            <v>146041.67999999996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27023.67</v>
          </cell>
          <cell r="AL43">
            <v>253486.54</v>
          </cell>
          <cell r="AM43">
            <v>4896.7</v>
          </cell>
          <cell r="AN43">
            <v>0</v>
          </cell>
          <cell r="AO43">
            <v>78827</v>
          </cell>
          <cell r="AP43">
            <v>0</v>
          </cell>
          <cell r="AQ43">
            <v>0</v>
          </cell>
          <cell r="AR43">
            <v>0</v>
          </cell>
          <cell r="AS43">
            <v>51573.32</v>
          </cell>
          <cell r="AT43">
            <v>905.57</v>
          </cell>
          <cell r="AU43">
            <v>0</v>
          </cell>
          <cell r="AV43">
            <v>0</v>
          </cell>
          <cell r="AW43">
            <v>166261.80000000002</v>
          </cell>
          <cell r="AX43">
            <v>0</v>
          </cell>
          <cell r="AY43">
            <v>0</v>
          </cell>
          <cell r="AZ43">
            <v>16742.7</v>
          </cell>
          <cell r="BA43">
            <v>9102</v>
          </cell>
          <cell r="BB43">
            <v>10516047.909999996</v>
          </cell>
          <cell r="BC43">
            <v>2368287.31</v>
          </cell>
          <cell r="BD43">
            <v>2398109.4300000006</v>
          </cell>
          <cell r="BE43">
            <v>64943845.589999989</v>
          </cell>
        </row>
        <row r="44">
          <cell r="F44" t="str">
            <v>08130</v>
          </cell>
          <cell r="G44">
            <v>3480742.3999999994</v>
          </cell>
          <cell r="H44">
            <v>0</v>
          </cell>
          <cell r="I44">
            <v>21666.79</v>
          </cell>
          <cell r="J44">
            <v>0</v>
          </cell>
          <cell r="K44">
            <v>71875.47</v>
          </cell>
          <cell r="L44">
            <v>0</v>
          </cell>
          <cell r="M44">
            <v>0</v>
          </cell>
          <cell r="N44">
            <v>0</v>
          </cell>
          <cell r="O44">
            <v>502868.07</v>
          </cell>
          <cell r="P44">
            <v>0</v>
          </cell>
          <cell r="Q44">
            <v>0</v>
          </cell>
          <cell r="R44">
            <v>0</v>
          </cell>
          <cell r="S44">
            <v>246719.74000000002</v>
          </cell>
          <cell r="T44">
            <v>27028.260000000002</v>
          </cell>
          <cell r="U44">
            <v>2355.37</v>
          </cell>
          <cell r="V44">
            <v>0</v>
          </cell>
          <cell r="W44">
            <v>0</v>
          </cell>
          <cell r="X44">
            <v>0</v>
          </cell>
          <cell r="Y44">
            <v>62613.640000000007</v>
          </cell>
          <cell r="Z44">
            <v>28595.18</v>
          </cell>
          <cell r="AA44">
            <v>0</v>
          </cell>
          <cell r="AB44">
            <v>0</v>
          </cell>
          <cell r="AC44">
            <v>63111.5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1414.58</v>
          </cell>
          <cell r="AS44">
            <v>4584.76</v>
          </cell>
          <cell r="AT44">
            <v>5085.37</v>
          </cell>
          <cell r="AU44">
            <v>0</v>
          </cell>
          <cell r="AV44">
            <v>0</v>
          </cell>
          <cell r="AW44">
            <v>57359.14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991935.74000000022</v>
          </cell>
          <cell r="BC44">
            <v>248046.68000000002</v>
          </cell>
          <cell r="BD44">
            <v>309963.87</v>
          </cell>
          <cell r="BE44">
            <v>6125966.5599999987</v>
          </cell>
        </row>
        <row r="45">
          <cell r="F45" t="str">
            <v>08401</v>
          </cell>
          <cell r="G45">
            <v>5950794.1200000001</v>
          </cell>
          <cell r="H45">
            <v>0</v>
          </cell>
          <cell r="I45">
            <v>71658.38</v>
          </cell>
          <cell r="J45">
            <v>0</v>
          </cell>
          <cell r="K45">
            <v>282358.25</v>
          </cell>
          <cell r="L45">
            <v>184702.99</v>
          </cell>
          <cell r="M45">
            <v>0</v>
          </cell>
          <cell r="N45">
            <v>0</v>
          </cell>
          <cell r="O45">
            <v>1022664.8300000001</v>
          </cell>
          <cell r="P45">
            <v>226301.06</v>
          </cell>
          <cell r="Q45">
            <v>0</v>
          </cell>
          <cell r="R45">
            <v>0</v>
          </cell>
          <cell r="S45">
            <v>418434.55</v>
          </cell>
          <cell r="T45">
            <v>0</v>
          </cell>
          <cell r="U45">
            <v>9817.9500000000007</v>
          </cell>
          <cell r="V45">
            <v>0</v>
          </cell>
          <cell r="W45">
            <v>0</v>
          </cell>
          <cell r="X45">
            <v>0</v>
          </cell>
          <cell r="Y45">
            <v>244565.57</v>
          </cell>
          <cell r="Z45">
            <v>62082.59</v>
          </cell>
          <cell r="AA45">
            <v>0</v>
          </cell>
          <cell r="AB45">
            <v>0</v>
          </cell>
          <cell r="AC45">
            <v>199889.32</v>
          </cell>
          <cell r="AD45">
            <v>0</v>
          </cell>
          <cell r="AE45">
            <v>0</v>
          </cell>
          <cell r="AF45">
            <v>6843.75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4651.09</v>
          </cell>
          <cell r="AL45">
            <v>16106.039999999997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12695.92</v>
          </cell>
          <cell r="AT45">
            <v>0</v>
          </cell>
          <cell r="AU45">
            <v>0</v>
          </cell>
          <cell r="AV45">
            <v>0</v>
          </cell>
          <cell r="AW45">
            <v>132780.59</v>
          </cell>
          <cell r="AX45">
            <v>0</v>
          </cell>
          <cell r="AY45">
            <v>899.2299999999999</v>
          </cell>
          <cell r="AZ45">
            <v>0</v>
          </cell>
          <cell r="BA45">
            <v>0</v>
          </cell>
          <cell r="BB45">
            <v>1920005.5900000003</v>
          </cell>
          <cell r="BC45">
            <v>426998.81999999995</v>
          </cell>
          <cell r="BD45">
            <v>750175.06</v>
          </cell>
          <cell r="BE45">
            <v>11944425.699999999</v>
          </cell>
        </row>
        <row r="46">
          <cell r="F46" t="str">
            <v>08402</v>
          </cell>
          <cell r="G46">
            <v>4774270.01</v>
          </cell>
          <cell r="H46">
            <v>0</v>
          </cell>
          <cell r="I46">
            <v>71718.89</v>
          </cell>
          <cell r="J46">
            <v>0</v>
          </cell>
          <cell r="K46">
            <v>231882.73</v>
          </cell>
          <cell r="L46">
            <v>0</v>
          </cell>
          <cell r="M46">
            <v>0</v>
          </cell>
          <cell r="N46">
            <v>0</v>
          </cell>
          <cell r="O46">
            <v>663676.63</v>
          </cell>
          <cell r="P46">
            <v>0</v>
          </cell>
          <cell r="Q46">
            <v>0</v>
          </cell>
          <cell r="R46">
            <v>0</v>
          </cell>
          <cell r="S46">
            <v>141250.39000000001</v>
          </cell>
          <cell r="T46">
            <v>0</v>
          </cell>
          <cell r="U46">
            <v>7488.01</v>
          </cell>
          <cell r="V46">
            <v>0</v>
          </cell>
          <cell r="W46">
            <v>0</v>
          </cell>
          <cell r="X46">
            <v>0</v>
          </cell>
          <cell r="Y46">
            <v>190256.61000000002</v>
          </cell>
          <cell r="Z46">
            <v>37789.5</v>
          </cell>
          <cell r="AA46">
            <v>0</v>
          </cell>
          <cell r="AB46">
            <v>0</v>
          </cell>
          <cell r="AC46">
            <v>77967.079999999987</v>
          </cell>
          <cell r="AD46">
            <v>0</v>
          </cell>
          <cell r="AE46">
            <v>0</v>
          </cell>
          <cell r="AF46">
            <v>10787.15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8330.52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1258153.4900000005</v>
          </cell>
          <cell r="BC46">
            <v>299110.96000000002</v>
          </cell>
          <cell r="BD46">
            <v>138591.52000000002</v>
          </cell>
          <cell r="BE46">
            <v>7911273.4900000002</v>
          </cell>
        </row>
        <row r="47">
          <cell r="F47" t="str">
            <v>08404</v>
          </cell>
          <cell r="G47">
            <v>9466660.4600000009</v>
          </cell>
          <cell r="H47">
            <v>185886.45</v>
          </cell>
          <cell r="I47">
            <v>70166.459999999992</v>
          </cell>
          <cell r="J47">
            <v>0</v>
          </cell>
          <cell r="K47">
            <v>441224.7</v>
          </cell>
          <cell r="L47">
            <v>125770.46999999999</v>
          </cell>
          <cell r="M47">
            <v>0</v>
          </cell>
          <cell r="N47">
            <v>0</v>
          </cell>
          <cell r="O47">
            <v>1385616.96</v>
          </cell>
          <cell r="P47">
            <v>355548</v>
          </cell>
          <cell r="Q47">
            <v>0</v>
          </cell>
          <cell r="R47">
            <v>0</v>
          </cell>
          <cell r="S47">
            <v>511435.48999999993</v>
          </cell>
          <cell r="T47">
            <v>83975.24</v>
          </cell>
          <cell r="U47">
            <v>10107.289999999999</v>
          </cell>
          <cell r="V47">
            <v>0</v>
          </cell>
          <cell r="W47">
            <v>0</v>
          </cell>
          <cell r="X47">
            <v>0</v>
          </cell>
          <cell r="Y47">
            <v>216375.38</v>
          </cell>
          <cell r="Z47">
            <v>66529</v>
          </cell>
          <cell r="AA47">
            <v>0</v>
          </cell>
          <cell r="AB47">
            <v>0</v>
          </cell>
          <cell r="AC47">
            <v>242146.56999999998</v>
          </cell>
          <cell r="AD47">
            <v>0</v>
          </cell>
          <cell r="AE47">
            <v>0</v>
          </cell>
          <cell r="AF47">
            <v>45748.7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19350</v>
          </cell>
          <cell r="AL47">
            <v>98241.03</v>
          </cell>
          <cell r="AM47">
            <v>0</v>
          </cell>
          <cell r="AN47">
            <v>0</v>
          </cell>
          <cell r="AO47">
            <v>0</v>
          </cell>
          <cell r="AP47">
            <v>14791.509999999998</v>
          </cell>
          <cell r="AQ47">
            <v>0</v>
          </cell>
          <cell r="AR47">
            <v>0</v>
          </cell>
          <cell r="AS47">
            <v>20640.850000000002</v>
          </cell>
          <cell r="AT47">
            <v>0</v>
          </cell>
          <cell r="AU47">
            <v>0</v>
          </cell>
          <cell r="AV47">
            <v>0</v>
          </cell>
          <cell r="AW47">
            <v>285.8</v>
          </cell>
          <cell r="AX47">
            <v>0</v>
          </cell>
          <cell r="AY47">
            <v>138561.28</v>
          </cell>
          <cell r="AZ47">
            <v>0</v>
          </cell>
          <cell r="BA47">
            <v>8757.26</v>
          </cell>
          <cell r="BB47">
            <v>2702619.6399999997</v>
          </cell>
          <cell r="BC47">
            <v>691628.12</v>
          </cell>
          <cell r="BD47">
            <v>3333746.57</v>
          </cell>
          <cell r="BE47">
            <v>20235813.23</v>
          </cell>
        </row>
        <row r="48">
          <cell r="F48" t="str">
            <v>08458</v>
          </cell>
          <cell r="G48">
            <v>22314097.219999999</v>
          </cell>
          <cell r="H48">
            <v>54186.799999999996</v>
          </cell>
          <cell r="I48">
            <v>351570.01</v>
          </cell>
          <cell r="J48">
            <v>0</v>
          </cell>
          <cell r="K48">
            <v>1143532.6100000001</v>
          </cell>
          <cell r="L48">
            <v>362471.02999999997</v>
          </cell>
          <cell r="M48">
            <v>476</v>
          </cell>
          <cell r="N48">
            <v>43685.98</v>
          </cell>
          <cell r="O48">
            <v>4509939.99</v>
          </cell>
          <cell r="P48">
            <v>1075950.49</v>
          </cell>
          <cell r="Q48">
            <v>0</v>
          </cell>
          <cell r="R48">
            <v>0</v>
          </cell>
          <cell r="S48">
            <v>1658554.15</v>
          </cell>
          <cell r="T48">
            <v>19576.650000000001</v>
          </cell>
          <cell r="U48">
            <v>70773</v>
          </cell>
          <cell r="V48">
            <v>0</v>
          </cell>
          <cell r="W48">
            <v>0</v>
          </cell>
          <cell r="X48">
            <v>0</v>
          </cell>
          <cell r="Y48">
            <v>925146.11</v>
          </cell>
          <cell r="Z48">
            <v>304994.10999999993</v>
          </cell>
          <cell r="AA48">
            <v>0</v>
          </cell>
          <cell r="AB48">
            <v>0</v>
          </cell>
          <cell r="AC48">
            <v>833349.45</v>
          </cell>
          <cell r="AD48">
            <v>511324.76</v>
          </cell>
          <cell r="AE48">
            <v>0</v>
          </cell>
          <cell r="AF48">
            <v>320060.37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36394.629999999997</v>
          </cell>
          <cell r="AL48">
            <v>179844.49000000002</v>
          </cell>
          <cell r="AM48">
            <v>0</v>
          </cell>
          <cell r="AN48">
            <v>0</v>
          </cell>
          <cell r="AO48">
            <v>90103</v>
          </cell>
          <cell r="AP48">
            <v>17615.850000000002</v>
          </cell>
          <cell r="AQ48">
            <v>0</v>
          </cell>
          <cell r="AR48">
            <v>0</v>
          </cell>
          <cell r="AS48">
            <v>44524.28</v>
          </cell>
          <cell r="AT48">
            <v>0</v>
          </cell>
          <cell r="AU48">
            <v>0</v>
          </cell>
          <cell r="AV48">
            <v>0</v>
          </cell>
          <cell r="AW48">
            <v>221884.62</v>
          </cell>
          <cell r="AX48">
            <v>0</v>
          </cell>
          <cell r="AY48">
            <v>0</v>
          </cell>
          <cell r="AZ48">
            <v>627.66</v>
          </cell>
          <cell r="BA48">
            <v>31170.13</v>
          </cell>
          <cell r="BB48">
            <v>6794862.7999999989</v>
          </cell>
          <cell r="BC48">
            <v>1847628.55</v>
          </cell>
          <cell r="BD48">
            <v>1535002.1099999999</v>
          </cell>
          <cell r="BE48">
            <v>45299346.849999987</v>
          </cell>
        </row>
        <row r="49">
          <cell r="F49" t="str">
            <v>09013</v>
          </cell>
          <cell r="G49">
            <v>1529031.2300000004</v>
          </cell>
          <cell r="H49">
            <v>12672.6</v>
          </cell>
          <cell r="I49">
            <v>21604.48</v>
          </cell>
          <cell r="J49">
            <v>0</v>
          </cell>
          <cell r="K49">
            <v>41529</v>
          </cell>
          <cell r="L49">
            <v>0</v>
          </cell>
          <cell r="M49">
            <v>3605</v>
          </cell>
          <cell r="N49">
            <v>1504.3600000000001</v>
          </cell>
          <cell r="O49">
            <v>135771.75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68381.210000000006</v>
          </cell>
          <cell r="Z49">
            <v>33254.289999999994</v>
          </cell>
          <cell r="AA49">
            <v>73367.89999999998</v>
          </cell>
          <cell r="AB49">
            <v>0</v>
          </cell>
          <cell r="AC49">
            <v>75900.940000000017</v>
          </cell>
          <cell r="AD49">
            <v>0</v>
          </cell>
          <cell r="AE49">
            <v>0</v>
          </cell>
          <cell r="AF49">
            <v>12547.86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21732.499999999996</v>
          </cell>
          <cell r="AL49">
            <v>81400.859999999986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92987.65</v>
          </cell>
          <cell r="AX49">
            <v>0</v>
          </cell>
          <cell r="AY49">
            <v>27577.4</v>
          </cell>
          <cell r="AZ49">
            <v>16410.12</v>
          </cell>
          <cell r="BA49">
            <v>0</v>
          </cell>
          <cell r="BB49">
            <v>359203.39</v>
          </cell>
          <cell r="BC49">
            <v>156407.69999999998</v>
          </cell>
          <cell r="BD49">
            <v>175821.60000000003</v>
          </cell>
          <cell r="BE49">
            <v>2940711.8400000008</v>
          </cell>
        </row>
        <row r="50">
          <cell r="F50" t="str">
            <v>09075</v>
          </cell>
          <cell r="G50">
            <v>3201767.71</v>
          </cell>
          <cell r="H50">
            <v>0</v>
          </cell>
          <cell r="I50">
            <v>132518.9</v>
          </cell>
          <cell r="J50">
            <v>0</v>
          </cell>
          <cell r="K50">
            <v>190147.15</v>
          </cell>
          <cell r="L50">
            <v>81623.66</v>
          </cell>
          <cell r="M50">
            <v>2784.32</v>
          </cell>
          <cell r="N50">
            <v>1848.43</v>
          </cell>
          <cell r="O50">
            <v>477388.08</v>
          </cell>
          <cell r="P50">
            <v>171598.03</v>
          </cell>
          <cell r="Q50">
            <v>0</v>
          </cell>
          <cell r="R50">
            <v>0</v>
          </cell>
          <cell r="S50">
            <v>153667.22</v>
          </cell>
          <cell r="T50">
            <v>0</v>
          </cell>
          <cell r="U50">
            <v>10043.81</v>
          </cell>
          <cell r="V50">
            <v>0</v>
          </cell>
          <cell r="W50">
            <v>0</v>
          </cell>
          <cell r="X50">
            <v>0</v>
          </cell>
          <cell r="Y50">
            <v>445893.64000000007</v>
          </cell>
          <cell r="Z50">
            <v>106426.18000000002</v>
          </cell>
          <cell r="AA50">
            <v>111377.86</v>
          </cell>
          <cell r="AB50">
            <v>0</v>
          </cell>
          <cell r="AC50">
            <v>287024.99000000005</v>
          </cell>
          <cell r="AD50">
            <v>0</v>
          </cell>
          <cell r="AE50">
            <v>0</v>
          </cell>
          <cell r="AF50">
            <v>91004.010000000009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13487.48</v>
          </cell>
          <cell r="AL50">
            <v>255173.93999999997</v>
          </cell>
          <cell r="AM50">
            <v>0</v>
          </cell>
          <cell r="AN50">
            <v>0</v>
          </cell>
          <cell r="AO50">
            <v>0</v>
          </cell>
          <cell r="AP50">
            <v>2570.41</v>
          </cell>
          <cell r="AQ50">
            <v>5416.23</v>
          </cell>
          <cell r="AR50">
            <v>0</v>
          </cell>
          <cell r="AS50">
            <v>0</v>
          </cell>
          <cell r="AT50">
            <v>0</v>
          </cell>
          <cell r="AU50">
            <v>18399.47</v>
          </cell>
          <cell r="AV50">
            <v>0</v>
          </cell>
          <cell r="AW50">
            <v>18564.349999999999</v>
          </cell>
          <cell r="AX50">
            <v>0</v>
          </cell>
          <cell r="AY50">
            <v>0</v>
          </cell>
          <cell r="AZ50">
            <v>0</v>
          </cell>
          <cell r="BA50">
            <v>29696.120000000003</v>
          </cell>
          <cell r="BB50">
            <v>1295623.2700000003</v>
          </cell>
          <cell r="BC50">
            <v>438219.95000000007</v>
          </cell>
          <cell r="BD50">
            <v>179262.29</v>
          </cell>
          <cell r="BE50">
            <v>7721527.5000000009</v>
          </cell>
        </row>
        <row r="51">
          <cell r="F51" t="str">
            <v>09102</v>
          </cell>
          <cell r="G51">
            <v>187292.03</v>
          </cell>
          <cell r="H51">
            <v>0</v>
          </cell>
          <cell r="I51">
            <v>9382.380000000001</v>
          </cell>
          <cell r="J51">
            <v>0</v>
          </cell>
          <cell r="K51">
            <v>310</v>
          </cell>
          <cell r="L51">
            <v>0</v>
          </cell>
          <cell r="M51">
            <v>0</v>
          </cell>
          <cell r="N51">
            <v>0</v>
          </cell>
          <cell r="O51">
            <v>144.77000000000001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45536.729999999996</v>
          </cell>
          <cell r="Z51">
            <v>12208.960000000001</v>
          </cell>
          <cell r="AA51">
            <v>27497.499999999996</v>
          </cell>
          <cell r="AB51">
            <v>0</v>
          </cell>
          <cell r="AC51">
            <v>8582.0600000000013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13982.090000000002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171492.27000000008</v>
          </cell>
          <cell r="BC51">
            <v>18716.550000000003</v>
          </cell>
          <cell r="BD51">
            <v>68857.03</v>
          </cell>
          <cell r="BE51">
            <v>564002.37</v>
          </cell>
        </row>
        <row r="52">
          <cell r="F52" t="str">
            <v>09206</v>
          </cell>
          <cell r="G52">
            <v>25537745.780000009</v>
          </cell>
          <cell r="H52">
            <v>748770.09000000008</v>
          </cell>
          <cell r="I52">
            <v>425309.38</v>
          </cell>
          <cell r="J52">
            <v>0</v>
          </cell>
          <cell r="K52">
            <v>1078638.01</v>
          </cell>
          <cell r="L52">
            <v>231102.03</v>
          </cell>
          <cell r="M52">
            <v>5404.7699999999995</v>
          </cell>
          <cell r="N52">
            <v>45307.27</v>
          </cell>
          <cell r="O52">
            <v>4768603.82</v>
          </cell>
          <cell r="P52">
            <v>679981.41</v>
          </cell>
          <cell r="Q52">
            <v>0</v>
          </cell>
          <cell r="R52">
            <v>0</v>
          </cell>
          <cell r="S52">
            <v>2058981.7399999998</v>
          </cell>
          <cell r="T52">
            <v>187188.38999999996</v>
          </cell>
          <cell r="U52">
            <v>30186</v>
          </cell>
          <cell r="V52">
            <v>0</v>
          </cell>
          <cell r="W52">
            <v>0</v>
          </cell>
          <cell r="X52">
            <v>0</v>
          </cell>
          <cell r="Y52">
            <v>981306.63</v>
          </cell>
          <cell r="Z52">
            <v>240902.08</v>
          </cell>
          <cell r="AA52">
            <v>426598.18</v>
          </cell>
          <cell r="AB52">
            <v>0</v>
          </cell>
          <cell r="AC52">
            <v>1007786.51</v>
          </cell>
          <cell r="AD52">
            <v>86558.489999999991</v>
          </cell>
          <cell r="AE52">
            <v>9338.7000000000007</v>
          </cell>
          <cell r="AF52">
            <v>312579.65000000002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145627.6</v>
          </cell>
          <cell r="AL52">
            <v>703012.74</v>
          </cell>
          <cell r="AM52">
            <v>139733.65</v>
          </cell>
          <cell r="AN52">
            <v>0</v>
          </cell>
          <cell r="AO52">
            <v>0</v>
          </cell>
          <cell r="AP52">
            <v>27249</v>
          </cell>
          <cell r="AQ52">
            <v>0</v>
          </cell>
          <cell r="AR52">
            <v>0</v>
          </cell>
          <cell r="AS52">
            <v>42371.560000000005</v>
          </cell>
          <cell r="AT52">
            <v>19113.77</v>
          </cell>
          <cell r="AU52">
            <v>0</v>
          </cell>
          <cell r="AV52">
            <v>0</v>
          </cell>
          <cell r="AW52">
            <v>139890.71000000002</v>
          </cell>
          <cell r="AX52">
            <v>0</v>
          </cell>
          <cell r="AY52">
            <v>0</v>
          </cell>
          <cell r="AZ52">
            <v>251194.52000000002</v>
          </cell>
          <cell r="BA52">
            <v>30603.68</v>
          </cell>
          <cell r="BB52">
            <v>6144842.0700000022</v>
          </cell>
          <cell r="BC52">
            <v>2082315.3099999998</v>
          </cell>
          <cell r="BD52">
            <v>1179532.42</v>
          </cell>
          <cell r="BE52">
            <v>49767775.960000031</v>
          </cell>
        </row>
        <row r="53">
          <cell r="F53" t="str">
            <v>09207</v>
          </cell>
          <cell r="G53">
            <v>928209.38000000012</v>
          </cell>
          <cell r="H53">
            <v>0</v>
          </cell>
          <cell r="I53">
            <v>4700.0000000000009</v>
          </cell>
          <cell r="J53">
            <v>0</v>
          </cell>
          <cell r="K53">
            <v>54624.830000000009</v>
          </cell>
          <cell r="L53">
            <v>452.73999999999995</v>
          </cell>
          <cell r="M53">
            <v>0</v>
          </cell>
          <cell r="N53">
            <v>0</v>
          </cell>
          <cell r="O53">
            <v>84053.81</v>
          </cell>
          <cell r="P53">
            <v>21030.94</v>
          </cell>
          <cell r="Q53">
            <v>0</v>
          </cell>
          <cell r="R53">
            <v>0</v>
          </cell>
          <cell r="S53">
            <v>35915.920000000006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24691.35</v>
          </cell>
          <cell r="Z53">
            <v>14821.13</v>
          </cell>
          <cell r="AA53">
            <v>0</v>
          </cell>
          <cell r="AB53">
            <v>0</v>
          </cell>
          <cell r="AC53">
            <v>23806.569999999996</v>
          </cell>
          <cell r="AD53">
            <v>0</v>
          </cell>
          <cell r="AE53">
            <v>0</v>
          </cell>
          <cell r="AF53">
            <v>8118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4619.43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25687.98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520802.04</v>
          </cell>
          <cell r="BC53">
            <v>82460.320000000022</v>
          </cell>
          <cell r="BD53">
            <v>130235.74000000002</v>
          </cell>
          <cell r="BE53">
            <v>1964230.18</v>
          </cell>
        </row>
        <row r="54">
          <cell r="F54" t="str">
            <v>09209</v>
          </cell>
          <cell r="G54">
            <v>1985097.72</v>
          </cell>
          <cell r="H54">
            <v>0</v>
          </cell>
          <cell r="I54">
            <v>9556</v>
          </cell>
          <cell r="J54">
            <v>0</v>
          </cell>
          <cell r="K54">
            <v>75370.55</v>
          </cell>
          <cell r="L54">
            <v>0</v>
          </cell>
          <cell r="M54">
            <v>2336.7199999999998</v>
          </cell>
          <cell r="N54">
            <v>0</v>
          </cell>
          <cell r="O54">
            <v>315782.32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23805.29</v>
          </cell>
          <cell r="Z54">
            <v>27455.099999999995</v>
          </cell>
          <cell r="AA54">
            <v>22104.73</v>
          </cell>
          <cell r="AB54">
            <v>0</v>
          </cell>
          <cell r="AC54">
            <v>32002.03</v>
          </cell>
          <cell r="AD54">
            <v>0</v>
          </cell>
          <cell r="AE54">
            <v>0</v>
          </cell>
          <cell r="AF54">
            <v>21094.44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8694.2999999999993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10257.720000000001</v>
          </cell>
          <cell r="AR54">
            <v>0</v>
          </cell>
          <cell r="AS54">
            <v>0</v>
          </cell>
          <cell r="AT54">
            <v>4794.07</v>
          </cell>
          <cell r="AU54">
            <v>0</v>
          </cell>
          <cell r="AV54">
            <v>0</v>
          </cell>
          <cell r="AW54">
            <v>13821.57</v>
          </cell>
          <cell r="AX54">
            <v>0</v>
          </cell>
          <cell r="AY54">
            <v>0</v>
          </cell>
          <cell r="AZ54">
            <v>0</v>
          </cell>
          <cell r="BA54">
            <v>789.17</v>
          </cell>
          <cell r="BB54">
            <v>821940.16000000015</v>
          </cell>
          <cell r="BC54">
            <v>125162.57999999999</v>
          </cell>
          <cell r="BD54">
            <v>289407.83</v>
          </cell>
          <cell r="BE54">
            <v>3789472.3</v>
          </cell>
        </row>
        <row r="55">
          <cell r="F55" t="str">
            <v>10003</v>
          </cell>
          <cell r="G55">
            <v>440764.58</v>
          </cell>
          <cell r="H55">
            <v>0</v>
          </cell>
          <cell r="I55">
            <v>15740.68</v>
          </cell>
          <cell r="J55">
            <v>0</v>
          </cell>
          <cell r="K55">
            <v>11051.57</v>
          </cell>
          <cell r="L55">
            <v>7451.39</v>
          </cell>
          <cell r="M55">
            <v>0</v>
          </cell>
          <cell r="N55">
            <v>0</v>
          </cell>
          <cell r="O55">
            <v>16888.46</v>
          </cell>
          <cell r="P55">
            <v>6317</v>
          </cell>
          <cell r="Q55">
            <v>0</v>
          </cell>
          <cell r="R55">
            <v>12711.17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49163.79</v>
          </cell>
          <cell r="Z55">
            <v>38379.010000000009</v>
          </cell>
          <cell r="AA55">
            <v>0</v>
          </cell>
          <cell r="AB55">
            <v>0</v>
          </cell>
          <cell r="AC55">
            <v>9905.16</v>
          </cell>
          <cell r="AD55">
            <v>0</v>
          </cell>
          <cell r="AE55">
            <v>0</v>
          </cell>
          <cell r="AF55">
            <v>899.37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874.75</v>
          </cell>
          <cell r="AN55">
            <v>0</v>
          </cell>
          <cell r="AO55">
            <v>11506.63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3482.94</v>
          </cell>
          <cell r="BB55">
            <v>333900.02000000008</v>
          </cell>
          <cell r="BC55">
            <v>36858.06</v>
          </cell>
          <cell r="BD55">
            <v>150042.54999999999</v>
          </cell>
          <cell r="BE55">
            <v>1145937.1300000001</v>
          </cell>
        </row>
        <row r="56">
          <cell r="F56" t="str">
            <v>10050</v>
          </cell>
          <cell r="G56">
            <v>1187942.04</v>
          </cell>
          <cell r="H56">
            <v>0</v>
          </cell>
          <cell r="I56">
            <v>25445.29</v>
          </cell>
          <cell r="J56">
            <v>0</v>
          </cell>
          <cell r="K56">
            <v>104898.44</v>
          </cell>
          <cell r="L56">
            <v>22891.89</v>
          </cell>
          <cell r="M56">
            <v>0</v>
          </cell>
          <cell r="N56">
            <v>0</v>
          </cell>
          <cell r="O56">
            <v>123496.1</v>
          </cell>
          <cell r="P56">
            <v>42917.74</v>
          </cell>
          <cell r="Q56">
            <v>0</v>
          </cell>
          <cell r="R56">
            <v>0</v>
          </cell>
          <cell r="S56">
            <v>148743.81999999998</v>
          </cell>
          <cell r="T56">
            <v>0</v>
          </cell>
          <cell r="U56">
            <v>6814.2300000000005</v>
          </cell>
          <cell r="V56">
            <v>0</v>
          </cell>
          <cell r="W56">
            <v>0</v>
          </cell>
          <cell r="X56">
            <v>0</v>
          </cell>
          <cell r="Y56">
            <v>119471.41</v>
          </cell>
          <cell r="Z56">
            <v>57919.890000000007</v>
          </cell>
          <cell r="AA56">
            <v>0</v>
          </cell>
          <cell r="AB56">
            <v>0</v>
          </cell>
          <cell r="AC56">
            <v>45876.789999999994</v>
          </cell>
          <cell r="AD56">
            <v>0</v>
          </cell>
          <cell r="AE56">
            <v>0</v>
          </cell>
          <cell r="AF56">
            <v>28225.879999999997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8850.27</v>
          </cell>
          <cell r="AR56">
            <v>0</v>
          </cell>
          <cell r="AS56">
            <v>563</v>
          </cell>
          <cell r="AT56">
            <v>0</v>
          </cell>
          <cell r="AU56">
            <v>0</v>
          </cell>
          <cell r="AV56">
            <v>0</v>
          </cell>
          <cell r="AW56">
            <v>40708.51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801600.88000000012</v>
          </cell>
          <cell r="BC56">
            <v>150861.22</v>
          </cell>
          <cell r="BD56">
            <v>127914.17999999996</v>
          </cell>
          <cell r="BE56">
            <v>3045141.58</v>
          </cell>
        </row>
        <row r="57">
          <cell r="F57" t="str">
            <v>10065</v>
          </cell>
          <cell r="G57">
            <v>386877.9</v>
          </cell>
          <cell r="H57">
            <v>708554.3600000001</v>
          </cell>
          <cell r="I57">
            <v>20650.14</v>
          </cell>
          <cell r="J57">
            <v>0</v>
          </cell>
          <cell r="K57">
            <v>42761.84</v>
          </cell>
          <cell r="L57">
            <v>21713.11</v>
          </cell>
          <cell r="M57">
            <v>0</v>
          </cell>
          <cell r="N57">
            <v>0</v>
          </cell>
          <cell r="O57">
            <v>44945.149999999994</v>
          </cell>
          <cell r="P57">
            <v>21421.78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30346.419999999995</v>
          </cell>
          <cell r="Z57">
            <v>126896.31999999999</v>
          </cell>
          <cell r="AA57">
            <v>0</v>
          </cell>
          <cell r="AB57">
            <v>0</v>
          </cell>
          <cell r="AC57">
            <v>11987.88</v>
          </cell>
          <cell r="AD57">
            <v>0</v>
          </cell>
          <cell r="AE57">
            <v>0</v>
          </cell>
          <cell r="AF57">
            <v>36179.699999999997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1800</v>
          </cell>
          <cell r="AN57">
            <v>0</v>
          </cell>
          <cell r="AO57">
            <v>0</v>
          </cell>
          <cell r="AP57">
            <v>2062.9</v>
          </cell>
          <cell r="AQ57">
            <v>0</v>
          </cell>
          <cell r="AR57">
            <v>0</v>
          </cell>
          <cell r="AS57">
            <v>8472.89</v>
          </cell>
          <cell r="AT57">
            <v>0</v>
          </cell>
          <cell r="AU57">
            <v>0</v>
          </cell>
          <cell r="AV57">
            <v>0</v>
          </cell>
          <cell r="AW57">
            <v>15662.2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270431.16000000003</v>
          </cell>
          <cell r="BC57">
            <v>65064.630000000005</v>
          </cell>
          <cell r="BD57">
            <v>335264.55000000005</v>
          </cell>
          <cell r="BE57">
            <v>2151092.9299999997</v>
          </cell>
        </row>
        <row r="58">
          <cell r="F58" t="str">
            <v>10070</v>
          </cell>
          <cell r="G58">
            <v>1601427.6499999997</v>
          </cell>
          <cell r="H58">
            <v>0</v>
          </cell>
          <cell r="I58">
            <v>14450.599999999999</v>
          </cell>
          <cell r="J58">
            <v>0</v>
          </cell>
          <cell r="K58">
            <v>92013.63</v>
          </cell>
          <cell r="L58">
            <v>18327.34</v>
          </cell>
          <cell r="M58">
            <v>0</v>
          </cell>
          <cell r="N58">
            <v>0</v>
          </cell>
          <cell r="O58">
            <v>136115.51</v>
          </cell>
          <cell r="P58">
            <v>54502.28</v>
          </cell>
          <cell r="Q58">
            <v>0</v>
          </cell>
          <cell r="R58">
            <v>29041.75</v>
          </cell>
          <cell r="S58">
            <v>31494.94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109650.01</v>
          </cell>
          <cell r="Z58">
            <v>51286.05</v>
          </cell>
          <cell r="AA58">
            <v>0</v>
          </cell>
          <cell r="AB58">
            <v>0</v>
          </cell>
          <cell r="AC58">
            <v>62950.990000000005</v>
          </cell>
          <cell r="AD58">
            <v>0</v>
          </cell>
          <cell r="AE58">
            <v>0</v>
          </cell>
          <cell r="AF58">
            <v>28933.67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53368.91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38162.490000000005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653780.86</v>
          </cell>
          <cell r="BC58">
            <v>152548.53</v>
          </cell>
          <cell r="BD58">
            <v>176194.79000000004</v>
          </cell>
          <cell r="BE58">
            <v>3304250</v>
          </cell>
        </row>
        <row r="59">
          <cell r="F59" t="str">
            <v>10309</v>
          </cell>
          <cell r="G59">
            <v>1937422.1600000001</v>
          </cell>
          <cell r="H59">
            <v>0</v>
          </cell>
          <cell r="I59">
            <v>74073</v>
          </cell>
          <cell r="J59">
            <v>0</v>
          </cell>
          <cell r="K59">
            <v>92176.010000000009</v>
          </cell>
          <cell r="L59">
            <v>32129.239999999998</v>
          </cell>
          <cell r="M59">
            <v>0</v>
          </cell>
          <cell r="N59">
            <v>11118.75</v>
          </cell>
          <cell r="O59">
            <v>186505.08</v>
          </cell>
          <cell r="P59">
            <v>74424</v>
          </cell>
          <cell r="Q59">
            <v>0</v>
          </cell>
          <cell r="R59">
            <v>0</v>
          </cell>
          <cell r="S59">
            <v>129583.3</v>
          </cell>
          <cell r="T59">
            <v>22866.879999999997</v>
          </cell>
          <cell r="U59">
            <v>4655.13</v>
          </cell>
          <cell r="V59">
            <v>0</v>
          </cell>
          <cell r="W59">
            <v>0</v>
          </cell>
          <cell r="X59">
            <v>0</v>
          </cell>
          <cell r="Y59">
            <v>144769.28</v>
          </cell>
          <cell r="Z59">
            <v>170749.17</v>
          </cell>
          <cell r="AA59">
            <v>0</v>
          </cell>
          <cell r="AB59">
            <v>0</v>
          </cell>
          <cell r="AC59">
            <v>74257.91</v>
          </cell>
          <cell r="AD59">
            <v>0</v>
          </cell>
          <cell r="AE59">
            <v>0</v>
          </cell>
          <cell r="AF59">
            <v>17046.5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32679.85</v>
          </cell>
          <cell r="AN59">
            <v>0</v>
          </cell>
          <cell r="AO59">
            <v>0</v>
          </cell>
          <cell r="AP59">
            <v>0</v>
          </cell>
          <cell r="AQ59">
            <v>7610.14</v>
          </cell>
          <cell r="AR59">
            <v>0</v>
          </cell>
          <cell r="AS59">
            <v>0</v>
          </cell>
          <cell r="AT59">
            <v>1634.25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1310601.81</v>
          </cell>
          <cell r="BC59">
            <v>193120.69999999998</v>
          </cell>
          <cell r="BD59">
            <v>255984.41</v>
          </cell>
          <cell r="BE59">
            <v>4773407.57</v>
          </cell>
        </row>
        <row r="60">
          <cell r="F60" t="str">
            <v>11001</v>
          </cell>
          <cell r="G60">
            <v>67932656.519999996</v>
          </cell>
          <cell r="I60">
            <v>1532031.6600000001</v>
          </cell>
          <cell r="K60">
            <v>2844541.15</v>
          </cell>
          <cell r="L60">
            <v>2320921.6799999997</v>
          </cell>
          <cell r="M60">
            <v>7443.2699999999995</v>
          </cell>
          <cell r="N60">
            <v>5251.42</v>
          </cell>
          <cell r="O60">
            <v>11355402.930000002</v>
          </cell>
          <cell r="P60">
            <v>2120171.9699999997</v>
          </cell>
          <cell r="S60">
            <v>3507694.3000000003</v>
          </cell>
          <cell r="U60">
            <v>108844.9</v>
          </cell>
          <cell r="Y60">
            <v>3737464.07</v>
          </cell>
          <cell r="Z60">
            <v>487886.87000000005</v>
          </cell>
          <cell r="AA60">
            <v>464693.21</v>
          </cell>
          <cell r="AC60">
            <v>4103110.97</v>
          </cell>
          <cell r="AF60">
            <v>958739.91999999993</v>
          </cell>
          <cell r="AK60">
            <v>957612.87</v>
          </cell>
          <cell r="AL60">
            <v>4099001.85</v>
          </cell>
          <cell r="AM60">
            <v>79049.850000000006</v>
          </cell>
          <cell r="AR60">
            <v>100606.74</v>
          </cell>
          <cell r="AS60">
            <v>117883.20999999999</v>
          </cell>
          <cell r="AT60">
            <v>32937.369999999995</v>
          </cell>
          <cell r="AV60">
            <v>229089.4</v>
          </cell>
          <cell r="AW60">
            <v>313514.39</v>
          </cell>
          <cell r="BA60">
            <v>162640.26999999999</v>
          </cell>
          <cell r="BB60">
            <v>19512930.309999991</v>
          </cell>
          <cell r="BC60">
            <v>5587201.25</v>
          </cell>
          <cell r="BD60">
            <v>5058195.51</v>
          </cell>
          <cell r="BE60">
            <v>137737517.85999995</v>
          </cell>
        </row>
        <row r="61">
          <cell r="F61" t="str">
            <v>11051</v>
          </cell>
          <cell r="G61">
            <v>8765236.1799999997</v>
          </cell>
          <cell r="H61">
            <v>0</v>
          </cell>
          <cell r="I61">
            <v>125209.89</v>
          </cell>
          <cell r="J61">
            <v>0</v>
          </cell>
          <cell r="K61">
            <v>371006</v>
          </cell>
          <cell r="L61">
            <v>144804</v>
          </cell>
          <cell r="M61">
            <v>0</v>
          </cell>
          <cell r="N61">
            <v>0</v>
          </cell>
          <cell r="O61">
            <v>1547368.87</v>
          </cell>
          <cell r="P61">
            <v>383019</v>
          </cell>
          <cell r="Q61">
            <v>0</v>
          </cell>
          <cell r="R61">
            <v>0</v>
          </cell>
          <cell r="S61">
            <v>495825.11000000004</v>
          </cell>
          <cell r="T61">
            <v>47574.7</v>
          </cell>
          <cell r="U61">
            <v>19968</v>
          </cell>
          <cell r="V61">
            <v>0</v>
          </cell>
          <cell r="W61">
            <v>0</v>
          </cell>
          <cell r="X61">
            <v>0</v>
          </cell>
          <cell r="Y61">
            <v>487424.06000000006</v>
          </cell>
          <cell r="Z61">
            <v>77224.320000000007</v>
          </cell>
          <cell r="AA61">
            <v>121953.13</v>
          </cell>
          <cell r="AB61">
            <v>0</v>
          </cell>
          <cell r="AC61">
            <v>583860.80000000005</v>
          </cell>
          <cell r="AD61">
            <v>105597.15</v>
          </cell>
          <cell r="AE61">
            <v>20980</v>
          </cell>
          <cell r="AF61">
            <v>51672.07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61954.969999999994</v>
          </cell>
          <cell r="AL61">
            <v>553079.49</v>
          </cell>
          <cell r="AM61">
            <v>147411.78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14454.15</v>
          </cell>
          <cell r="AX61">
            <v>0</v>
          </cell>
          <cell r="AY61">
            <v>0</v>
          </cell>
          <cell r="AZ61">
            <v>0</v>
          </cell>
          <cell r="BA61">
            <v>17841.07</v>
          </cell>
          <cell r="BB61">
            <v>2818592.4499999997</v>
          </cell>
          <cell r="BC61">
            <v>779538.33</v>
          </cell>
          <cell r="BD61">
            <v>1131037.6499999997</v>
          </cell>
          <cell r="BE61">
            <v>18872633.170000002</v>
          </cell>
        </row>
        <row r="62">
          <cell r="F62" t="str">
            <v>11054</v>
          </cell>
          <cell r="G62">
            <v>135714.73000000001</v>
          </cell>
          <cell r="H62">
            <v>0</v>
          </cell>
          <cell r="I62">
            <v>0</v>
          </cell>
          <cell r="J62">
            <v>0</v>
          </cell>
          <cell r="K62">
            <v>8299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814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1707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25403.57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86672.57</v>
          </cell>
          <cell r="BC62">
            <v>0</v>
          </cell>
          <cell r="BD62">
            <v>67823.75</v>
          </cell>
          <cell r="BE62">
            <v>326434.62</v>
          </cell>
        </row>
        <row r="63">
          <cell r="F63" t="str">
            <v>11056</v>
          </cell>
          <cell r="G63">
            <v>834388.60000000009</v>
          </cell>
          <cell r="H63">
            <v>0</v>
          </cell>
          <cell r="I63">
            <v>12954.47</v>
          </cell>
          <cell r="J63">
            <v>0</v>
          </cell>
          <cell r="K63">
            <v>65609.73</v>
          </cell>
          <cell r="L63">
            <v>1518.18</v>
          </cell>
          <cell r="M63">
            <v>0</v>
          </cell>
          <cell r="N63">
            <v>0</v>
          </cell>
          <cell r="O63">
            <v>18189.77</v>
          </cell>
          <cell r="P63">
            <v>0</v>
          </cell>
          <cell r="Q63">
            <v>0</v>
          </cell>
          <cell r="R63">
            <v>0</v>
          </cell>
          <cell r="S63">
            <v>86838.9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55410.66</v>
          </cell>
          <cell r="Z63">
            <v>11443.79</v>
          </cell>
          <cell r="AA63">
            <v>0</v>
          </cell>
          <cell r="AB63">
            <v>0</v>
          </cell>
          <cell r="AC63">
            <v>13192.05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16497.990000000002</v>
          </cell>
          <cell r="BB63">
            <v>754288.57000000007</v>
          </cell>
          <cell r="BC63">
            <v>68128.25</v>
          </cell>
          <cell r="BD63">
            <v>66414.75</v>
          </cell>
          <cell r="BE63">
            <v>2004875.7100000002</v>
          </cell>
        </row>
        <row r="64">
          <cell r="F64" t="str">
            <v>12110</v>
          </cell>
          <cell r="G64">
            <v>2016362.6800000002</v>
          </cell>
          <cell r="H64">
            <v>0</v>
          </cell>
          <cell r="I64">
            <v>18283.09</v>
          </cell>
          <cell r="J64">
            <v>0</v>
          </cell>
          <cell r="K64">
            <v>86872.59</v>
          </cell>
          <cell r="L64">
            <v>22442.5</v>
          </cell>
          <cell r="M64">
            <v>0</v>
          </cell>
          <cell r="N64">
            <v>11885.52</v>
          </cell>
          <cell r="O64">
            <v>249778.37</v>
          </cell>
          <cell r="P64">
            <v>79784.25</v>
          </cell>
          <cell r="Q64">
            <v>0</v>
          </cell>
          <cell r="R64">
            <v>0</v>
          </cell>
          <cell r="S64">
            <v>174145.72</v>
          </cell>
          <cell r="T64">
            <v>15224.79</v>
          </cell>
          <cell r="U64">
            <v>2290</v>
          </cell>
          <cell r="V64">
            <v>0</v>
          </cell>
          <cell r="W64">
            <v>0</v>
          </cell>
          <cell r="X64">
            <v>0</v>
          </cell>
          <cell r="Y64">
            <v>51003.66</v>
          </cell>
          <cell r="Z64">
            <v>89643.8</v>
          </cell>
          <cell r="AA64">
            <v>0</v>
          </cell>
          <cell r="AB64">
            <v>0</v>
          </cell>
          <cell r="AC64">
            <v>53010.399999999994</v>
          </cell>
          <cell r="AD64">
            <v>0</v>
          </cell>
          <cell r="AE64">
            <v>0</v>
          </cell>
          <cell r="AF64">
            <v>17635.060000000001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1359.23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7586.36</v>
          </cell>
          <cell r="AR64">
            <v>0</v>
          </cell>
          <cell r="AS64">
            <v>4343.45</v>
          </cell>
          <cell r="AT64">
            <v>2490.6999999999998</v>
          </cell>
          <cell r="AU64">
            <v>8258.2800000000007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775529.77999999991</v>
          </cell>
          <cell r="BC64">
            <v>148095.5</v>
          </cell>
          <cell r="BD64">
            <v>217687.97</v>
          </cell>
          <cell r="BE64">
            <v>4053713.7000000007</v>
          </cell>
        </row>
        <row r="65">
          <cell r="F65" t="str">
            <v>13073</v>
          </cell>
          <cell r="G65">
            <v>9595190.2500000037</v>
          </cell>
          <cell r="H65">
            <v>0</v>
          </cell>
          <cell r="I65">
            <v>149094.54999999999</v>
          </cell>
          <cell r="J65">
            <v>0</v>
          </cell>
          <cell r="K65">
            <v>376310.27</v>
          </cell>
          <cell r="L65">
            <v>244536.42</v>
          </cell>
          <cell r="M65">
            <v>1606.82</v>
          </cell>
          <cell r="N65">
            <v>6734.8499999999995</v>
          </cell>
          <cell r="O65">
            <v>947115.91999999993</v>
          </cell>
          <cell r="P65">
            <v>342593.99</v>
          </cell>
          <cell r="Q65">
            <v>0</v>
          </cell>
          <cell r="R65">
            <v>0</v>
          </cell>
          <cell r="S65">
            <v>650382.64</v>
          </cell>
          <cell r="T65">
            <v>69660.45</v>
          </cell>
          <cell r="U65">
            <v>15917.72</v>
          </cell>
          <cell r="V65">
            <v>0</v>
          </cell>
          <cell r="W65">
            <v>0</v>
          </cell>
          <cell r="X65">
            <v>0</v>
          </cell>
          <cell r="Y65">
            <v>733838.04999999993</v>
          </cell>
          <cell r="Z65">
            <v>178735.99</v>
          </cell>
          <cell r="AA65">
            <v>378947.68000000005</v>
          </cell>
          <cell r="AB65">
            <v>0</v>
          </cell>
          <cell r="AC65">
            <v>873515.50999999989</v>
          </cell>
          <cell r="AD65">
            <v>0</v>
          </cell>
          <cell r="AE65">
            <v>0</v>
          </cell>
          <cell r="AF65">
            <v>329351.23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197213.44999999995</v>
          </cell>
          <cell r="AL65">
            <v>844730.47000000009</v>
          </cell>
          <cell r="AM65">
            <v>31809.109999999997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18529.669999999998</v>
          </cell>
          <cell r="AT65">
            <v>0</v>
          </cell>
          <cell r="AU65">
            <v>0</v>
          </cell>
          <cell r="AV65">
            <v>0</v>
          </cell>
          <cell r="AW65">
            <v>80677.64999999998</v>
          </cell>
          <cell r="AX65">
            <v>0</v>
          </cell>
          <cell r="AY65">
            <v>0</v>
          </cell>
          <cell r="AZ65">
            <v>0</v>
          </cell>
          <cell r="BA65">
            <v>11253.4</v>
          </cell>
          <cell r="BB65">
            <v>3153587.1799999997</v>
          </cell>
          <cell r="BC65">
            <v>916053.33000000007</v>
          </cell>
          <cell r="BD65">
            <v>672152.44</v>
          </cell>
          <cell r="BE65">
            <v>20819539.040000003</v>
          </cell>
        </row>
        <row r="66">
          <cell r="F66" t="str">
            <v>13144</v>
          </cell>
          <cell r="G66">
            <v>12636509.120000001</v>
          </cell>
          <cell r="H66">
            <v>0</v>
          </cell>
          <cell r="I66">
            <v>287268.32999999996</v>
          </cell>
          <cell r="J66">
            <v>0</v>
          </cell>
          <cell r="K66">
            <v>526347.15</v>
          </cell>
          <cell r="L66">
            <v>288047.39999999997</v>
          </cell>
          <cell r="M66">
            <v>0</v>
          </cell>
          <cell r="N66">
            <v>1909.24</v>
          </cell>
          <cell r="O66">
            <v>1601815.5999999999</v>
          </cell>
          <cell r="P66">
            <v>467191.08</v>
          </cell>
          <cell r="Q66">
            <v>0</v>
          </cell>
          <cell r="R66">
            <v>0</v>
          </cell>
          <cell r="S66">
            <v>613692.35999999987</v>
          </cell>
          <cell r="T66">
            <v>62311.45</v>
          </cell>
          <cell r="U66">
            <v>23826.32</v>
          </cell>
          <cell r="V66">
            <v>0</v>
          </cell>
          <cell r="W66">
            <v>0</v>
          </cell>
          <cell r="X66">
            <v>0</v>
          </cell>
          <cell r="Y66">
            <v>804694.12</v>
          </cell>
          <cell r="Z66">
            <v>434155.4</v>
          </cell>
          <cell r="AA66">
            <v>236530.90000000002</v>
          </cell>
          <cell r="AB66">
            <v>0</v>
          </cell>
          <cell r="AC66">
            <v>889636.28999999992</v>
          </cell>
          <cell r="AD66">
            <v>0</v>
          </cell>
          <cell r="AE66">
            <v>0</v>
          </cell>
          <cell r="AF66">
            <v>82777.13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113315.95000000001</v>
          </cell>
          <cell r="AL66">
            <v>720814.97</v>
          </cell>
          <cell r="AM66">
            <v>0</v>
          </cell>
          <cell r="AN66">
            <v>0</v>
          </cell>
          <cell r="AO66">
            <v>0</v>
          </cell>
          <cell r="AP66">
            <v>6217.5599999999995</v>
          </cell>
          <cell r="AQ66">
            <v>0</v>
          </cell>
          <cell r="AR66">
            <v>0</v>
          </cell>
          <cell r="AS66">
            <v>183448</v>
          </cell>
          <cell r="AT66">
            <v>0</v>
          </cell>
          <cell r="AU66">
            <v>0</v>
          </cell>
          <cell r="AV66">
            <v>0</v>
          </cell>
          <cell r="AW66">
            <v>496228.51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3637805.3400000008</v>
          </cell>
          <cell r="BC66">
            <v>1256028.3699999996</v>
          </cell>
          <cell r="BD66">
            <v>1242372.0099999998</v>
          </cell>
          <cell r="BE66">
            <v>26612942.599999994</v>
          </cell>
        </row>
        <row r="67">
          <cell r="F67" t="str">
            <v>13146</v>
          </cell>
          <cell r="G67">
            <v>4584591.13</v>
          </cell>
          <cell r="H67">
            <v>0</v>
          </cell>
          <cell r="I67">
            <v>99299.88</v>
          </cell>
          <cell r="J67">
            <v>0</v>
          </cell>
          <cell r="K67">
            <v>187310.37</v>
          </cell>
          <cell r="L67">
            <v>148268.63999999998</v>
          </cell>
          <cell r="M67">
            <v>1100.78</v>
          </cell>
          <cell r="N67">
            <v>11559.640000000001</v>
          </cell>
          <cell r="O67">
            <v>707755.97</v>
          </cell>
          <cell r="P67">
            <v>202275.91999999998</v>
          </cell>
          <cell r="Q67">
            <v>0</v>
          </cell>
          <cell r="R67">
            <v>0</v>
          </cell>
          <cell r="S67">
            <v>334593.83</v>
          </cell>
          <cell r="T67">
            <v>0</v>
          </cell>
          <cell r="U67">
            <v>9755.4499999999989</v>
          </cell>
          <cell r="V67">
            <v>0</v>
          </cell>
          <cell r="W67">
            <v>0</v>
          </cell>
          <cell r="X67">
            <v>0</v>
          </cell>
          <cell r="Y67">
            <v>354490.48</v>
          </cell>
          <cell r="Z67">
            <v>110730.06</v>
          </cell>
          <cell r="AA67">
            <v>115453.05</v>
          </cell>
          <cell r="AB67">
            <v>0</v>
          </cell>
          <cell r="AC67">
            <v>301725.07</v>
          </cell>
          <cell r="AD67">
            <v>0</v>
          </cell>
          <cell r="AE67">
            <v>0</v>
          </cell>
          <cell r="AF67">
            <v>103401.54000000001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55018.19</v>
          </cell>
          <cell r="AL67">
            <v>257279.01000000004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7573.43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83216.73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1320270.2100000004</v>
          </cell>
          <cell r="BC67">
            <v>485388.7</v>
          </cell>
          <cell r="BD67">
            <v>292436.51999999996</v>
          </cell>
          <cell r="BE67">
            <v>9773494.5999999996</v>
          </cell>
        </row>
        <row r="68">
          <cell r="F68" t="str">
            <v>13151</v>
          </cell>
          <cell r="G68">
            <v>1312317.8</v>
          </cell>
          <cell r="H68">
            <v>0</v>
          </cell>
          <cell r="I68">
            <v>22295.83</v>
          </cell>
          <cell r="J68">
            <v>0</v>
          </cell>
          <cell r="K68">
            <v>61184</v>
          </cell>
          <cell r="L68">
            <v>0</v>
          </cell>
          <cell r="M68">
            <v>0</v>
          </cell>
          <cell r="N68">
            <v>0</v>
          </cell>
          <cell r="O68">
            <v>140297.06</v>
          </cell>
          <cell r="P68">
            <v>44845.03</v>
          </cell>
          <cell r="Q68">
            <v>0</v>
          </cell>
          <cell r="R68">
            <v>0</v>
          </cell>
          <cell r="S68">
            <v>152729.29999999999</v>
          </cell>
          <cell r="T68">
            <v>0</v>
          </cell>
          <cell r="U68">
            <v>2557.23</v>
          </cell>
          <cell r="V68">
            <v>0</v>
          </cell>
          <cell r="W68">
            <v>0</v>
          </cell>
          <cell r="X68">
            <v>0</v>
          </cell>
          <cell r="Y68">
            <v>65527.590000000004</v>
          </cell>
          <cell r="Z68">
            <v>36059.259999999995</v>
          </cell>
          <cell r="AA68">
            <v>0</v>
          </cell>
          <cell r="AB68">
            <v>0</v>
          </cell>
          <cell r="AC68">
            <v>24824.97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480250.8</v>
          </cell>
          <cell r="BC68">
            <v>122773.59999999999</v>
          </cell>
          <cell r="BD68">
            <v>222603.93</v>
          </cell>
          <cell r="BE68">
            <v>2688266.4000000004</v>
          </cell>
        </row>
        <row r="69">
          <cell r="F69" t="str">
            <v>13156</v>
          </cell>
          <cell r="G69">
            <v>1987760.38</v>
          </cell>
          <cell r="H69">
            <v>0</v>
          </cell>
          <cell r="I69">
            <v>233255.72000000003</v>
          </cell>
          <cell r="J69">
            <v>0</v>
          </cell>
          <cell r="K69">
            <v>105451</v>
          </cell>
          <cell r="L69">
            <v>11463.980000000001</v>
          </cell>
          <cell r="M69">
            <v>0</v>
          </cell>
          <cell r="N69">
            <v>0</v>
          </cell>
          <cell r="O69">
            <v>290262.32</v>
          </cell>
          <cell r="P69">
            <v>115633.81</v>
          </cell>
          <cell r="Q69">
            <v>0</v>
          </cell>
          <cell r="R69">
            <v>0</v>
          </cell>
          <cell r="S69">
            <v>152616.87999999998</v>
          </cell>
          <cell r="T69">
            <v>0</v>
          </cell>
          <cell r="U69">
            <v>9592.1</v>
          </cell>
          <cell r="V69">
            <v>0</v>
          </cell>
          <cell r="W69">
            <v>0</v>
          </cell>
          <cell r="X69">
            <v>0</v>
          </cell>
          <cell r="Y69">
            <v>523852.09</v>
          </cell>
          <cell r="Z69">
            <v>55308.909999999996</v>
          </cell>
          <cell r="AA69">
            <v>0</v>
          </cell>
          <cell r="AB69">
            <v>0</v>
          </cell>
          <cell r="AC69">
            <v>121469.35999999999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22506.29</v>
          </cell>
          <cell r="AL69">
            <v>62551.280000000006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1025331.2200000001</v>
          </cell>
          <cell r="BC69">
            <v>270536.49</v>
          </cell>
          <cell r="BD69">
            <v>274599.09000000003</v>
          </cell>
          <cell r="BE69">
            <v>5262190.92</v>
          </cell>
        </row>
        <row r="70">
          <cell r="F70" t="str">
            <v>13160</v>
          </cell>
          <cell r="G70">
            <v>6524878.2699999996</v>
          </cell>
          <cell r="H70">
            <v>0</v>
          </cell>
          <cell r="I70">
            <v>292710.11</v>
          </cell>
          <cell r="J70">
            <v>0</v>
          </cell>
          <cell r="K70">
            <v>511815.61</v>
          </cell>
          <cell r="L70">
            <v>103513.55</v>
          </cell>
          <cell r="M70">
            <v>0</v>
          </cell>
          <cell r="N70">
            <v>195.42000000000002</v>
          </cell>
          <cell r="O70">
            <v>923194.3600000001</v>
          </cell>
          <cell r="P70">
            <v>260389.21000000002</v>
          </cell>
          <cell r="Q70">
            <v>0</v>
          </cell>
          <cell r="R70">
            <v>0</v>
          </cell>
          <cell r="S70">
            <v>322269.5</v>
          </cell>
          <cell r="T70">
            <v>0</v>
          </cell>
          <cell r="U70">
            <v>19182.2</v>
          </cell>
          <cell r="V70">
            <v>0</v>
          </cell>
          <cell r="W70">
            <v>0</v>
          </cell>
          <cell r="X70">
            <v>0</v>
          </cell>
          <cell r="Y70">
            <v>593289.75</v>
          </cell>
          <cell r="Z70">
            <v>190447.27999999997</v>
          </cell>
          <cell r="AA70">
            <v>109113.32</v>
          </cell>
          <cell r="AB70">
            <v>22.89</v>
          </cell>
          <cell r="AC70">
            <v>374991.93</v>
          </cell>
          <cell r="AD70">
            <v>0</v>
          </cell>
          <cell r="AE70">
            <v>0</v>
          </cell>
          <cell r="AF70">
            <v>47128.83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68765.2</v>
          </cell>
          <cell r="AL70">
            <v>433328.78000000009</v>
          </cell>
          <cell r="AM70">
            <v>1170.72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11349.08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2197131.7599999998</v>
          </cell>
          <cell r="BC70">
            <v>571751.41999999993</v>
          </cell>
          <cell r="BD70">
            <v>691667.42999999993</v>
          </cell>
          <cell r="BE70">
            <v>14248306.619999999</v>
          </cell>
        </row>
        <row r="71">
          <cell r="F71" t="str">
            <v>13161</v>
          </cell>
          <cell r="G71">
            <v>35562022.920000002</v>
          </cell>
          <cell r="H71">
            <v>0</v>
          </cell>
          <cell r="I71">
            <v>766592.94999999984</v>
          </cell>
          <cell r="J71">
            <v>0</v>
          </cell>
          <cell r="K71">
            <v>3130597.7399999998</v>
          </cell>
          <cell r="L71">
            <v>671866.8600000001</v>
          </cell>
          <cell r="M71">
            <v>2932.99</v>
          </cell>
          <cell r="N71">
            <v>14584.090000000002</v>
          </cell>
          <cell r="O71">
            <v>6478597.1100000003</v>
          </cell>
          <cell r="P71">
            <v>1371030.37</v>
          </cell>
          <cell r="Q71">
            <v>0</v>
          </cell>
          <cell r="R71">
            <v>0</v>
          </cell>
          <cell r="S71">
            <v>2759411.1999999997</v>
          </cell>
          <cell r="T71">
            <v>0</v>
          </cell>
          <cell r="U71">
            <v>81840.390000000014</v>
          </cell>
          <cell r="V71">
            <v>0</v>
          </cell>
          <cell r="W71">
            <v>0</v>
          </cell>
          <cell r="X71">
            <v>0</v>
          </cell>
          <cell r="Y71">
            <v>1786250.96</v>
          </cell>
          <cell r="Z71">
            <v>927323.94000000006</v>
          </cell>
          <cell r="AA71">
            <v>190853.57999999996</v>
          </cell>
          <cell r="AB71">
            <v>0</v>
          </cell>
          <cell r="AC71">
            <v>1396855.64</v>
          </cell>
          <cell r="AD71">
            <v>0</v>
          </cell>
          <cell r="AE71">
            <v>0</v>
          </cell>
          <cell r="AF71">
            <v>599501.5199999999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124103.45</v>
          </cell>
          <cell r="AL71">
            <v>524649.37</v>
          </cell>
          <cell r="AM71">
            <v>-0.03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172139.36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209025.00999999998</v>
          </cell>
          <cell r="AZ71">
            <v>0</v>
          </cell>
          <cell r="BA71">
            <v>0</v>
          </cell>
          <cell r="BB71">
            <v>8232049.2800000012</v>
          </cell>
          <cell r="BC71">
            <v>3149839.67</v>
          </cell>
          <cell r="BD71">
            <v>3213833.3099999996</v>
          </cell>
          <cell r="BE71">
            <v>71365901.680000007</v>
          </cell>
        </row>
        <row r="72">
          <cell r="F72" t="str">
            <v>13165</v>
          </cell>
          <cell r="G72">
            <v>10504449.710000001</v>
          </cell>
          <cell r="H72">
            <v>0</v>
          </cell>
          <cell r="I72">
            <v>302941</v>
          </cell>
          <cell r="J72">
            <v>0</v>
          </cell>
          <cell r="K72">
            <v>451161</v>
          </cell>
          <cell r="L72">
            <v>194100.14</v>
          </cell>
          <cell r="M72">
            <v>2304.64</v>
          </cell>
          <cell r="N72">
            <v>6056.74</v>
          </cell>
          <cell r="O72">
            <v>1504166.08</v>
          </cell>
          <cell r="P72">
            <v>403586.04000000004</v>
          </cell>
          <cell r="Q72">
            <v>0</v>
          </cell>
          <cell r="R72">
            <v>0</v>
          </cell>
          <cell r="S72">
            <v>788897.61</v>
          </cell>
          <cell r="T72">
            <v>20100.62</v>
          </cell>
          <cell r="U72">
            <v>19847.75</v>
          </cell>
          <cell r="V72">
            <v>0</v>
          </cell>
          <cell r="W72">
            <v>0</v>
          </cell>
          <cell r="X72">
            <v>0</v>
          </cell>
          <cell r="Y72">
            <v>566671.29000000015</v>
          </cell>
          <cell r="Z72">
            <v>120299.20999999999</v>
          </cell>
          <cell r="AA72">
            <v>41342.03</v>
          </cell>
          <cell r="AB72">
            <v>0</v>
          </cell>
          <cell r="AC72">
            <v>325724.99</v>
          </cell>
          <cell r="AD72">
            <v>142503.06</v>
          </cell>
          <cell r="AE72">
            <v>0</v>
          </cell>
          <cell r="AF72">
            <v>65421.499999999993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39823.119999999995</v>
          </cell>
          <cell r="AL72">
            <v>119026.1</v>
          </cell>
          <cell r="AM72">
            <v>542.82000000000005</v>
          </cell>
          <cell r="AN72">
            <v>0</v>
          </cell>
          <cell r="AO72">
            <v>0</v>
          </cell>
          <cell r="AP72">
            <v>0</v>
          </cell>
          <cell r="AQ72">
            <v>31171.559999999998</v>
          </cell>
          <cell r="AR72">
            <v>0</v>
          </cell>
          <cell r="AS72">
            <v>17188.98</v>
          </cell>
          <cell r="AT72">
            <v>0</v>
          </cell>
          <cell r="AU72">
            <v>0</v>
          </cell>
          <cell r="AV72">
            <v>0</v>
          </cell>
          <cell r="AW72">
            <v>44506.130000000005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2795164.5500000007</v>
          </cell>
          <cell r="BC72">
            <v>785779.56000000017</v>
          </cell>
          <cell r="BD72">
            <v>852246.26000000024</v>
          </cell>
          <cell r="BE72">
            <v>20145022.490000002</v>
          </cell>
        </row>
        <row r="73">
          <cell r="F73" t="str">
            <v>13167</v>
          </cell>
          <cell r="G73">
            <v>994282.49</v>
          </cell>
          <cell r="H73">
            <v>0</v>
          </cell>
          <cell r="I73">
            <v>12631.85</v>
          </cell>
          <cell r="J73">
            <v>0</v>
          </cell>
          <cell r="K73">
            <v>57703.39</v>
          </cell>
          <cell r="L73">
            <v>13193.23</v>
          </cell>
          <cell r="M73">
            <v>0</v>
          </cell>
          <cell r="N73">
            <v>0</v>
          </cell>
          <cell r="O73">
            <v>100512.73</v>
          </cell>
          <cell r="P73">
            <v>19979.86</v>
          </cell>
          <cell r="Q73">
            <v>0</v>
          </cell>
          <cell r="R73">
            <v>0</v>
          </cell>
          <cell r="S73">
            <v>148484.09</v>
          </cell>
          <cell r="T73">
            <v>554.08000000000004</v>
          </cell>
          <cell r="U73">
            <v>1130.24</v>
          </cell>
          <cell r="V73">
            <v>0</v>
          </cell>
          <cell r="W73">
            <v>0</v>
          </cell>
          <cell r="X73">
            <v>0</v>
          </cell>
          <cell r="Y73">
            <v>37164.949999999997</v>
          </cell>
          <cell r="Z73">
            <v>6446.8499999999995</v>
          </cell>
          <cell r="AA73">
            <v>0</v>
          </cell>
          <cell r="AB73">
            <v>0</v>
          </cell>
          <cell r="AC73">
            <v>25247.59</v>
          </cell>
          <cell r="AD73">
            <v>0</v>
          </cell>
          <cell r="AE73">
            <v>0</v>
          </cell>
          <cell r="AF73">
            <v>6237.54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2571.2999999999997</v>
          </cell>
          <cell r="AR73">
            <v>0</v>
          </cell>
          <cell r="AS73">
            <v>0</v>
          </cell>
          <cell r="AT73">
            <v>960</v>
          </cell>
          <cell r="AU73">
            <v>0</v>
          </cell>
          <cell r="AV73">
            <v>0</v>
          </cell>
          <cell r="AW73">
            <v>24535.34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574869.50999999989</v>
          </cell>
          <cell r="BC73">
            <v>102748.06000000001</v>
          </cell>
          <cell r="BD73">
            <v>183628.36</v>
          </cell>
          <cell r="BE73">
            <v>2312881.4600000004</v>
          </cell>
        </row>
        <row r="74">
          <cell r="F74" t="str">
            <v>13301</v>
          </cell>
          <cell r="G74">
            <v>3542237.24</v>
          </cell>
          <cell r="H74">
            <v>0</v>
          </cell>
          <cell r="I74">
            <v>74217.48000000001</v>
          </cell>
          <cell r="J74">
            <v>0</v>
          </cell>
          <cell r="K74">
            <v>142646.26999999999</v>
          </cell>
          <cell r="L74">
            <v>0</v>
          </cell>
          <cell r="M74">
            <v>0</v>
          </cell>
          <cell r="N74">
            <v>0</v>
          </cell>
          <cell r="O74">
            <v>755778.79000000015</v>
          </cell>
          <cell r="P74">
            <v>171390.04</v>
          </cell>
          <cell r="Q74">
            <v>0</v>
          </cell>
          <cell r="R74">
            <v>18777.07</v>
          </cell>
          <cell r="S74">
            <v>390217.86000000004</v>
          </cell>
          <cell r="T74">
            <v>0</v>
          </cell>
          <cell r="U74">
            <v>11181</v>
          </cell>
          <cell r="V74">
            <v>0</v>
          </cell>
          <cell r="W74">
            <v>0</v>
          </cell>
          <cell r="X74">
            <v>0</v>
          </cell>
          <cell r="Y74">
            <v>227327.99</v>
          </cell>
          <cell r="Z74">
            <v>255490.73999999996</v>
          </cell>
          <cell r="AA74">
            <v>0</v>
          </cell>
          <cell r="AB74">
            <v>0</v>
          </cell>
          <cell r="AC74">
            <v>133885.58000000002</v>
          </cell>
          <cell r="AD74">
            <v>0</v>
          </cell>
          <cell r="AE74">
            <v>0</v>
          </cell>
          <cell r="AF74">
            <v>61548.78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145.20999999999998</v>
          </cell>
          <cell r="AN74">
            <v>7831.6699999999992</v>
          </cell>
          <cell r="AO74">
            <v>78614.7</v>
          </cell>
          <cell r="AP74">
            <v>3993.57</v>
          </cell>
          <cell r="AQ74">
            <v>22868.52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256454.93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1366035.8699999999</v>
          </cell>
          <cell r="BC74">
            <v>345040.44</v>
          </cell>
          <cell r="BD74">
            <v>380248.74</v>
          </cell>
          <cell r="BE74">
            <v>8245932.4900000021</v>
          </cell>
        </row>
        <row r="75">
          <cell r="F75" t="str">
            <v>14005</v>
          </cell>
          <cell r="G75">
            <v>16098266.880000001</v>
          </cell>
          <cell r="H75">
            <v>405872.06</v>
          </cell>
          <cell r="I75">
            <v>458559</v>
          </cell>
          <cell r="J75">
            <v>0</v>
          </cell>
          <cell r="K75">
            <v>650523.61</v>
          </cell>
          <cell r="L75">
            <v>387418.4</v>
          </cell>
          <cell r="M75">
            <v>2138.87</v>
          </cell>
          <cell r="N75">
            <v>73346.899999999994</v>
          </cell>
          <cell r="O75">
            <v>3054778.6500000004</v>
          </cell>
          <cell r="P75">
            <v>778575.47</v>
          </cell>
          <cell r="Q75">
            <v>0</v>
          </cell>
          <cell r="R75">
            <v>0</v>
          </cell>
          <cell r="S75">
            <v>1547956.05</v>
          </cell>
          <cell r="T75">
            <v>28514.320000000003</v>
          </cell>
          <cell r="U75">
            <v>63905.000000000007</v>
          </cell>
          <cell r="V75">
            <v>0</v>
          </cell>
          <cell r="W75">
            <v>198409.87000000002</v>
          </cell>
          <cell r="X75">
            <v>0</v>
          </cell>
          <cell r="Y75">
            <v>873846.38</v>
          </cell>
          <cell r="Z75">
            <v>821984.09000000008</v>
          </cell>
          <cell r="AA75">
            <v>55636.369999999988</v>
          </cell>
          <cell r="AB75">
            <v>0</v>
          </cell>
          <cell r="AC75">
            <v>699257.28</v>
          </cell>
          <cell r="AD75">
            <v>234538.14</v>
          </cell>
          <cell r="AE75">
            <v>0</v>
          </cell>
          <cell r="AF75">
            <v>1366359.4899999998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41270.29</v>
          </cell>
          <cell r="AL75">
            <v>191816.76</v>
          </cell>
          <cell r="AM75">
            <v>291252.65000000002</v>
          </cell>
          <cell r="AN75">
            <v>0</v>
          </cell>
          <cell r="AO75">
            <v>28442.190000000002</v>
          </cell>
          <cell r="AP75">
            <v>81524.34</v>
          </cell>
          <cell r="AQ75">
            <v>10800</v>
          </cell>
          <cell r="AR75">
            <v>0</v>
          </cell>
          <cell r="AS75">
            <v>27796.449999999997</v>
          </cell>
          <cell r="AT75">
            <v>0</v>
          </cell>
          <cell r="AU75">
            <v>0</v>
          </cell>
          <cell r="AV75">
            <v>0</v>
          </cell>
          <cell r="AW75">
            <v>204484.56000000003</v>
          </cell>
          <cell r="AX75">
            <v>0</v>
          </cell>
          <cell r="AY75">
            <v>0</v>
          </cell>
          <cell r="AZ75">
            <v>96226.95</v>
          </cell>
          <cell r="BA75">
            <v>0</v>
          </cell>
          <cell r="BB75">
            <v>4456576.99</v>
          </cell>
          <cell r="BC75">
            <v>1799738.6300000001</v>
          </cell>
          <cell r="BD75">
            <v>816864.61999999988</v>
          </cell>
          <cell r="BE75">
            <v>35846681.259999998</v>
          </cell>
        </row>
        <row r="76">
          <cell r="F76" t="str">
            <v>14028</v>
          </cell>
          <cell r="G76">
            <v>7789739.6599999992</v>
          </cell>
          <cell r="H76">
            <v>366348.1</v>
          </cell>
          <cell r="I76">
            <v>248135.07</v>
          </cell>
          <cell r="J76">
            <v>0</v>
          </cell>
          <cell r="K76">
            <v>1097698.6099999999</v>
          </cell>
          <cell r="L76">
            <v>249343.65000000002</v>
          </cell>
          <cell r="M76">
            <v>492.82</v>
          </cell>
          <cell r="N76">
            <v>16653.759999999998</v>
          </cell>
          <cell r="O76">
            <v>1184591.8999999999</v>
          </cell>
          <cell r="P76">
            <v>424538.59</v>
          </cell>
          <cell r="Q76">
            <v>0</v>
          </cell>
          <cell r="R76">
            <v>0</v>
          </cell>
          <cell r="S76">
            <v>598797.94999999995</v>
          </cell>
          <cell r="T76">
            <v>0</v>
          </cell>
          <cell r="U76">
            <v>20062</v>
          </cell>
          <cell r="V76">
            <v>0</v>
          </cell>
          <cell r="W76">
            <v>0</v>
          </cell>
          <cell r="X76">
            <v>0</v>
          </cell>
          <cell r="Y76">
            <v>719072.33</v>
          </cell>
          <cell r="Z76">
            <v>260182.46000000002</v>
          </cell>
          <cell r="AA76">
            <v>23215.760000000002</v>
          </cell>
          <cell r="AB76">
            <v>0</v>
          </cell>
          <cell r="AC76">
            <v>426778.04</v>
          </cell>
          <cell r="AD76">
            <v>0</v>
          </cell>
          <cell r="AE76">
            <v>0</v>
          </cell>
          <cell r="AF76">
            <v>94394.82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3721.5</v>
          </cell>
          <cell r="AL76">
            <v>33256.93</v>
          </cell>
          <cell r="AM76">
            <v>0</v>
          </cell>
          <cell r="AN76">
            <v>0</v>
          </cell>
          <cell r="AO76">
            <v>25304.549999999996</v>
          </cell>
          <cell r="AP76">
            <v>0</v>
          </cell>
          <cell r="AQ76">
            <v>0</v>
          </cell>
          <cell r="AR76">
            <v>0</v>
          </cell>
          <cell r="AS76">
            <v>13227</v>
          </cell>
          <cell r="AT76">
            <v>19689.900000000001</v>
          </cell>
          <cell r="AU76">
            <v>0</v>
          </cell>
          <cell r="AV76">
            <v>0</v>
          </cell>
          <cell r="AW76">
            <v>106368.64</v>
          </cell>
          <cell r="AX76">
            <v>0</v>
          </cell>
          <cell r="AY76">
            <v>0</v>
          </cell>
          <cell r="AZ76">
            <v>0</v>
          </cell>
          <cell r="BA76">
            <v>99126.64</v>
          </cell>
          <cell r="BB76">
            <v>2707533.5999999996</v>
          </cell>
          <cell r="BC76">
            <v>782078.24999999988</v>
          </cell>
          <cell r="BD76">
            <v>1108898.6200000001</v>
          </cell>
          <cell r="BE76">
            <v>18419251.149999999</v>
          </cell>
        </row>
        <row r="77">
          <cell r="F77" t="str">
            <v>14064</v>
          </cell>
          <cell r="G77">
            <v>3081030.15</v>
          </cell>
          <cell r="H77">
            <v>0</v>
          </cell>
          <cell r="I77">
            <v>0</v>
          </cell>
          <cell r="J77">
            <v>0</v>
          </cell>
          <cell r="K77">
            <v>141271</v>
          </cell>
          <cell r="L77">
            <v>82656.78</v>
          </cell>
          <cell r="M77">
            <v>1430.79</v>
          </cell>
          <cell r="N77">
            <v>135.49</v>
          </cell>
          <cell r="O77">
            <v>480930.18999999994</v>
          </cell>
          <cell r="P77">
            <v>149823.65</v>
          </cell>
          <cell r="Q77">
            <v>0</v>
          </cell>
          <cell r="R77">
            <v>0</v>
          </cell>
          <cell r="S77">
            <v>268992.84999999998</v>
          </cell>
          <cell r="T77">
            <v>0</v>
          </cell>
          <cell r="U77">
            <v>4373.2999999999993</v>
          </cell>
          <cell r="V77">
            <v>0</v>
          </cell>
          <cell r="W77">
            <v>0</v>
          </cell>
          <cell r="X77">
            <v>0</v>
          </cell>
          <cell r="Y77">
            <v>173355.19</v>
          </cell>
          <cell r="Z77">
            <v>47074</v>
          </cell>
          <cell r="AA77">
            <v>0</v>
          </cell>
          <cell r="AB77">
            <v>0</v>
          </cell>
          <cell r="AC77">
            <v>130457.97</v>
          </cell>
          <cell r="AD77">
            <v>0</v>
          </cell>
          <cell r="AE77">
            <v>0</v>
          </cell>
          <cell r="AF77">
            <v>88426.349999999991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23206</v>
          </cell>
          <cell r="AR77">
            <v>0</v>
          </cell>
          <cell r="AS77">
            <v>7873.41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1223625.1599999999</v>
          </cell>
          <cell r="BC77">
            <v>338797.24</v>
          </cell>
          <cell r="BD77">
            <v>488374.34000000008</v>
          </cell>
          <cell r="BE77">
            <v>6731833.8599999994</v>
          </cell>
        </row>
        <row r="78">
          <cell r="F78" t="str">
            <v>14065</v>
          </cell>
          <cell r="G78">
            <v>1557335.5600000003</v>
          </cell>
          <cell r="H78">
            <v>0</v>
          </cell>
          <cell r="I78">
            <v>46844.520000000004</v>
          </cell>
          <cell r="J78">
            <v>0</v>
          </cell>
          <cell r="K78">
            <v>72035.540000000008</v>
          </cell>
          <cell r="L78">
            <v>32639.559999999998</v>
          </cell>
          <cell r="M78">
            <v>0</v>
          </cell>
          <cell r="N78">
            <v>233.49</v>
          </cell>
          <cell r="O78">
            <v>194433.61</v>
          </cell>
          <cell r="P78">
            <v>54295.12999999999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97995.910000000018</v>
          </cell>
          <cell r="Z78">
            <v>64359.63</v>
          </cell>
          <cell r="AA78">
            <v>0</v>
          </cell>
          <cell r="AB78">
            <v>0</v>
          </cell>
          <cell r="AC78">
            <v>50544.960000000006</v>
          </cell>
          <cell r="AD78">
            <v>0</v>
          </cell>
          <cell r="AE78">
            <v>0</v>
          </cell>
          <cell r="AF78">
            <v>11702.25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66.23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29243.690000000002</v>
          </cell>
          <cell r="BA78">
            <v>0</v>
          </cell>
          <cell r="BB78">
            <v>483423.11</v>
          </cell>
          <cell r="BC78">
            <v>140812.29999999999</v>
          </cell>
          <cell r="BD78">
            <v>150302.05000000002</v>
          </cell>
          <cell r="BE78">
            <v>2986267.5399999996</v>
          </cell>
        </row>
        <row r="79">
          <cell r="F79" t="str">
            <v>14066</v>
          </cell>
          <cell r="G79">
            <v>5868170.5999999996</v>
          </cell>
          <cell r="H79">
            <v>103340.45000000001</v>
          </cell>
          <cell r="I79">
            <v>51535.88</v>
          </cell>
          <cell r="J79">
            <v>0</v>
          </cell>
          <cell r="K79">
            <v>251073.16999999998</v>
          </cell>
          <cell r="L79">
            <v>90006.58</v>
          </cell>
          <cell r="M79">
            <v>0</v>
          </cell>
          <cell r="N79">
            <v>3636.73</v>
          </cell>
          <cell r="O79">
            <v>956137.01999999979</v>
          </cell>
          <cell r="P79">
            <v>257175.22</v>
          </cell>
          <cell r="Q79">
            <v>0</v>
          </cell>
          <cell r="R79">
            <v>0</v>
          </cell>
          <cell r="S79">
            <v>507901.40000000008</v>
          </cell>
          <cell r="T79">
            <v>0</v>
          </cell>
          <cell r="U79">
            <v>7156</v>
          </cell>
          <cell r="V79">
            <v>0</v>
          </cell>
          <cell r="W79">
            <v>0</v>
          </cell>
          <cell r="X79">
            <v>0</v>
          </cell>
          <cell r="Y79">
            <v>176084.19</v>
          </cell>
          <cell r="Z79">
            <v>59012.61</v>
          </cell>
          <cell r="AA79">
            <v>0</v>
          </cell>
          <cell r="AB79">
            <v>0</v>
          </cell>
          <cell r="AC79">
            <v>99002.41</v>
          </cell>
          <cell r="AD79">
            <v>0</v>
          </cell>
          <cell r="AE79">
            <v>0</v>
          </cell>
          <cell r="AF79">
            <v>7248.2900000000009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20937.099999999999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19662.54</v>
          </cell>
          <cell r="AR79">
            <v>0</v>
          </cell>
          <cell r="AS79">
            <v>0</v>
          </cell>
          <cell r="AT79">
            <v>9877.01</v>
          </cell>
          <cell r="AU79">
            <v>0</v>
          </cell>
          <cell r="AV79">
            <v>0</v>
          </cell>
          <cell r="AW79">
            <v>30330.36</v>
          </cell>
          <cell r="AX79">
            <v>0</v>
          </cell>
          <cell r="AY79">
            <v>51892.62999999999</v>
          </cell>
          <cell r="AZ79">
            <v>0</v>
          </cell>
          <cell r="BA79">
            <v>0</v>
          </cell>
          <cell r="BB79">
            <v>1623023.7199999997</v>
          </cell>
          <cell r="BC79">
            <v>389408.07</v>
          </cell>
          <cell r="BD79">
            <v>457978.10999999993</v>
          </cell>
          <cell r="BE79">
            <v>11040590.089999996</v>
          </cell>
        </row>
        <row r="80">
          <cell r="F80" t="str">
            <v>14068</v>
          </cell>
          <cell r="G80">
            <v>8353196.5599999996</v>
          </cell>
          <cell r="H80">
            <v>22362.59</v>
          </cell>
          <cell r="I80">
            <v>38722.28</v>
          </cell>
          <cell r="J80">
            <v>0</v>
          </cell>
          <cell r="K80">
            <v>348276</v>
          </cell>
          <cell r="L80">
            <v>300718.36000000004</v>
          </cell>
          <cell r="M80">
            <v>0</v>
          </cell>
          <cell r="N80">
            <v>3309.85</v>
          </cell>
          <cell r="O80">
            <v>1663796.3499999999</v>
          </cell>
          <cell r="P80">
            <v>431965.11</v>
          </cell>
          <cell r="Q80">
            <v>0</v>
          </cell>
          <cell r="R80">
            <v>0</v>
          </cell>
          <cell r="S80">
            <v>959728.17</v>
          </cell>
          <cell r="T80">
            <v>109687.62999999999</v>
          </cell>
          <cell r="U80">
            <v>12644.690000000002</v>
          </cell>
          <cell r="V80">
            <v>0</v>
          </cell>
          <cell r="W80">
            <v>0</v>
          </cell>
          <cell r="X80">
            <v>0</v>
          </cell>
          <cell r="Y80">
            <v>272080.27999999997</v>
          </cell>
          <cell r="Z80">
            <v>70573.930000000008</v>
          </cell>
          <cell r="AA80">
            <v>0</v>
          </cell>
          <cell r="AB80">
            <v>0</v>
          </cell>
          <cell r="AC80">
            <v>190827.77000000002</v>
          </cell>
          <cell r="AD80">
            <v>0</v>
          </cell>
          <cell r="AE80">
            <v>0</v>
          </cell>
          <cell r="AF80">
            <v>17488.510000000002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74262.960000000006</v>
          </cell>
          <cell r="AM80">
            <v>483.18</v>
          </cell>
          <cell r="AN80">
            <v>0</v>
          </cell>
          <cell r="AO80">
            <v>0</v>
          </cell>
          <cell r="AP80">
            <v>0</v>
          </cell>
          <cell r="AQ80">
            <v>28445.5</v>
          </cell>
          <cell r="AR80">
            <v>107.99</v>
          </cell>
          <cell r="AS80">
            <v>9195.42</v>
          </cell>
          <cell r="AT80">
            <v>0</v>
          </cell>
          <cell r="AU80">
            <v>0</v>
          </cell>
          <cell r="AV80">
            <v>0</v>
          </cell>
          <cell r="AW80">
            <v>59581.409999999996</v>
          </cell>
          <cell r="AX80">
            <v>0</v>
          </cell>
          <cell r="AY80">
            <v>0</v>
          </cell>
          <cell r="AZ80">
            <v>0</v>
          </cell>
          <cell r="BA80">
            <v>74588.929999999993</v>
          </cell>
          <cell r="BB80">
            <v>1670271.14</v>
          </cell>
          <cell r="BC80">
            <v>634432.67000000004</v>
          </cell>
          <cell r="BD80">
            <v>644445.21000000008</v>
          </cell>
          <cell r="BE80">
            <v>15991192.489999998</v>
          </cell>
        </row>
        <row r="81">
          <cell r="F81" t="str">
            <v>14077</v>
          </cell>
          <cell r="G81">
            <v>2176206.5300000003</v>
          </cell>
          <cell r="H81">
            <v>0</v>
          </cell>
          <cell r="I81">
            <v>32561</v>
          </cell>
          <cell r="J81">
            <v>0</v>
          </cell>
          <cell r="K81">
            <v>54431</v>
          </cell>
          <cell r="L81">
            <v>19971</v>
          </cell>
          <cell r="M81">
            <v>0</v>
          </cell>
          <cell r="N81">
            <v>0</v>
          </cell>
          <cell r="O81">
            <v>165943.89000000001</v>
          </cell>
          <cell r="P81">
            <v>47593</v>
          </cell>
          <cell r="Q81">
            <v>0</v>
          </cell>
          <cell r="R81">
            <v>26982.7</v>
          </cell>
          <cell r="S81">
            <v>40808.730000000003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92691</v>
          </cell>
          <cell r="Z81">
            <v>40482.909999999996</v>
          </cell>
          <cell r="AA81">
            <v>0</v>
          </cell>
          <cell r="AB81">
            <v>0</v>
          </cell>
          <cell r="AC81">
            <v>55248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44419.15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45995.83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887160.78000000014</v>
          </cell>
          <cell r="BC81">
            <v>222349.9</v>
          </cell>
          <cell r="BD81">
            <v>75694.27</v>
          </cell>
          <cell r="BE81">
            <v>4028539.6900000009</v>
          </cell>
        </row>
        <row r="82">
          <cell r="F82" t="str">
            <v>14097</v>
          </cell>
          <cell r="G82">
            <v>1240020.5599999998</v>
          </cell>
          <cell r="H82">
            <v>0</v>
          </cell>
          <cell r="I82">
            <v>15636.01</v>
          </cell>
          <cell r="J82">
            <v>0</v>
          </cell>
          <cell r="K82">
            <v>99946.180000000008</v>
          </cell>
          <cell r="L82">
            <v>0</v>
          </cell>
          <cell r="M82">
            <v>0</v>
          </cell>
          <cell r="N82">
            <v>4309.78</v>
          </cell>
          <cell r="O82">
            <v>37179.089999999997</v>
          </cell>
          <cell r="P82">
            <v>0</v>
          </cell>
          <cell r="Q82">
            <v>0</v>
          </cell>
          <cell r="R82">
            <v>0</v>
          </cell>
          <cell r="S82">
            <v>146787.51999999999</v>
          </cell>
          <cell r="T82">
            <v>0</v>
          </cell>
          <cell r="U82">
            <v>3033.84</v>
          </cell>
          <cell r="V82">
            <v>0</v>
          </cell>
          <cell r="W82">
            <v>0</v>
          </cell>
          <cell r="X82">
            <v>0</v>
          </cell>
          <cell r="Y82">
            <v>85479.31</v>
          </cell>
          <cell r="Z82">
            <v>22092.98</v>
          </cell>
          <cell r="AA82">
            <v>24923.439999999999</v>
          </cell>
          <cell r="AB82">
            <v>0</v>
          </cell>
          <cell r="AC82">
            <v>75023.56</v>
          </cell>
          <cell r="AD82">
            <v>0</v>
          </cell>
          <cell r="AE82">
            <v>0</v>
          </cell>
          <cell r="AF82">
            <v>17259.3</v>
          </cell>
          <cell r="AG82">
            <v>0</v>
          </cell>
          <cell r="AH82">
            <v>0</v>
          </cell>
          <cell r="AI82">
            <v>0</v>
          </cell>
          <cell r="AJ82">
            <v>666.95</v>
          </cell>
          <cell r="AK82">
            <v>2331.64</v>
          </cell>
          <cell r="AL82">
            <v>27397.83</v>
          </cell>
          <cell r="AM82">
            <v>0</v>
          </cell>
          <cell r="AN82">
            <v>0</v>
          </cell>
          <cell r="AO82">
            <v>12896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146722.57999999999</v>
          </cell>
          <cell r="BA82">
            <v>0</v>
          </cell>
          <cell r="BB82">
            <v>760768.52999999991</v>
          </cell>
          <cell r="BC82">
            <v>166363.00999999998</v>
          </cell>
          <cell r="BD82">
            <v>238091.34000000003</v>
          </cell>
          <cell r="BE82">
            <v>3126929.4499999997</v>
          </cell>
        </row>
        <row r="83">
          <cell r="F83" t="str">
            <v>14099</v>
          </cell>
          <cell r="G83">
            <v>1115783.2200000002</v>
          </cell>
          <cell r="H83">
            <v>0</v>
          </cell>
          <cell r="I83">
            <v>30951.22</v>
          </cell>
          <cell r="J83">
            <v>0</v>
          </cell>
          <cell r="K83">
            <v>41425</v>
          </cell>
          <cell r="L83">
            <v>18399.62</v>
          </cell>
          <cell r="M83">
            <v>0</v>
          </cell>
          <cell r="N83">
            <v>1253</v>
          </cell>
          <cell r="O83">
            <v>120262.11</v>
          </cell>
          <cell r="P83">
            <v>41641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60691.68</v>
          </cell>
          <cell r="Z83">
            <v>9403.76</v>
          </cell>
          <cell r="AA83">
            <v>0</v>
          </cell>
          <cell r="AB83">
            <v>0</v>
          </cell>
          <cell r="AC83">
            <v>28280.33</v>
          </cell>
          <cell r="AD83">
            <v>0</v>
          </cell>
          <cell r="AE83">
            <v>0</v>
          </cell>
          <cell r="AF83">
            <v>5803.35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34816.229999999989</v>
          </cell>
          <cell r="AX83">
            <v>0</v>
          </cell>
          <cell r="AY83">
            <v>0</v>
          </cell>
          <cell r="AZ83">
            <v>0</v>
          </cell>
          <cell r="BA83">
            <v>37276.39</v>
          </cell>
          <cell r="BB83">
            <v>413989.27999999997</v>
          </cell>
          <cell r="BC83">
            <v>87392.79</v>
          </cell>
          <cell r="BD83">
            <v>69844.600000000006</v>
          </cell>
          <cell r="BE83">
            <v>2117213.5800000005</v>
          </cell>
        </row>
        <row r="84">
          <cell r="F84" t="str">
            <v>14104</v>
          </cell>
          <cell r="G84">
            <v>327179.93</v>
          </cell>
          <cell r="H84">
            <v>0</v>
          </cell>
          <cell r="I84">
            <v>11622.720000000001</v>
          </cell>
          <cell r="J84">
            <v>0</v>
          </cell>
          <cell r="K84">
            <v>15502.490000000002</v>
          </cell>
          <cell r="L84">
            <v>6114.88</v>
          </cell>
          <cell r="M84">
            <v>0</v>
          </cell>
          <cell r="N84">
            <v>0</v>
          </cell>
          <cell r="O84">
            <v>37471.170000000006</v>
          </cell>
          <cell r="P84">
            <v>8779.9999999999982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33655.119999999995</v>
          </cell>
          <cell r="Z84">
            <v>30665.78</v>
          </cell>
          <cell r="AA84">
            <v>0</v>
          </cell>
          <cell r="AB84">
            <v>0</v>
          </cell>
          <cell r="AC84">
            <v>7125.49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3640.7700000000004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87370.629999999976</v>
          </cell>
          <cell r="BC84">
            <v>28539.03</v>
          </cell>
          <cell r="BD84">
            <v>753.87</v>
          </cell>
          <cell r="BE84">
            <v>598421.88</v>
          </cell>
        </row>
        <row r="85">
          <cell r="F85" t="str">
            <v>14117</v>
          </cell>
          <cell r="G85">
            <v>976537.44</v>
          </cell>
          <cell r="H85">
            <v>0</v>
          </cell>
          <cell r="I85">
            <v>5005.1499999999996</v>
          </cell>
          <cell r="J85">
            <v>0</v>
          </cell>
          <cell r="K85">
            <v>63605.71</v>
          </cell>
          <cell r="L85">
            <v>7286.6</v>
          </cell>
          <cell r="M85">
            <v>0</v>
          </cell>
          <cell r="N85">
            <v>0</v>
          </cell>
          <cell r="O85">
            <v>64959.45</v>
          </cell>
          <cell r="P85">
            <v>26593.33</v>
          </cell>
          <cell r="Q85">
            <v>0</v>
          </cell>
          <cell r="R85">
            <v>0</v>
          </cell>
          <cell r="S85">
            <v>159710.54999999999</v>
          </cell>
          <cell r="T85">
            <v>0</v>
          </cell>
          <cell r="U85">
            <v>789.12</v>
          </cell>
          <cell r="V85">
            <v>0</v>
          </cell>
          <cell r="W85">
            <v>0</v>
          </cell>
          <cell r="X85">
            <v>0</v>
          </cell>
          <cell r="Y85">
            <v>13922.37</v>
          </cell>
          <cell r="Z85">
            <v>42403.58</v>
          </cell>
          <cell r="AA85">
            <v>0</v>
          </cell>
          <cell r="AB85">
            <v>0</v>
          </cell>
          <cell r="AC85">
            <v>21323.409999999996</v>
          </cell>
          <cell r="AD85">
            <v>0</v>
          </cell>
          <cell r="AE85">
            <v>0</v>
          </cell>
          <cell r="AF85">
            <v>548.25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991.74</v>
          </cell>
          <cell r="AR85">
            <v>26329.200000000001</v>
          </cell>
          <cell r="AS85">
            <v>853.16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414770.12000000005</v>
          </cell>
          <cell r="BC85">
            <v>92542.37999999999</v>
          </cell>
          <cell r="BD85">
            <v>73353.449999999983</v>
          </cell>
          <cell r="BE85">
            <v>1991525.01</v>
          </cell>
        </row>
        <row r="86">
          <cell r="F86" t="str">
            <v>14172</v>
          </cell>
          <cell r="G86">
            <v>3639849.09</v>
          </cell>
          <cell r="H86">
            <v>0</v>
          </cell>
          <cell r="I86">
            <v>100424.93000000001</v>
          </cell>
          <cell r="J86">
            <v>0</v>
          </cell>
          <cell r="K86">
            <v>170444.94999999998</v>
          </cell>
          <cell r="L86">
            <v>89076.44</v>
          </cell>
          <cell r="M86">
            <v>3982.75</v>
          </cell>
          <cell r="N86">
            <v>405</v>
          </cell>
          <cell r="O86">
            <v>539805.7300000001</v>
          </cell>
          <cell r="P86">
            <v>181464.44000000003</v>
          </cell>
          <cell r="Q86">
            <v>0</v>
          </cell>
          <cell r="R86">
            <v>0</v>
          </cell>
          <cell r="S86">
            <v>180370.43</v>
          </cell>
          <cell r="T86">
            <v>0</v>
          </cell>
          <cell r="U86">
            <v>7786.8</v>
          </cell>
          <cell r="V86">
            <v>0</v>
          </cell>
          <cell r="W86">
            <v>0</v>
          </cell>
          <cell r="X86">
            <v>0</v>
          </cell>
          <cell r="Y86">
            <v>239009.29</v>
          </cell>
          <cell r="Z86">
            <v>79019.77</v>
          </cell>
          <cell r="AA86">
            <v>39296.070000000007</v>
          </cell>
          <cell r="AB86">
            <v>0</v>
          </cell>
          <cell r="AC86">
            <v>152035.34</v>
          </cell>
          <cell r="AD86">
            <v>0</v>
          </cell>
          <cell r="AE86">
            <v>0</v>
          </cell>
          <cell r="AF86">
            <v>115161.51000000001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33058.97</v>
          </cell>
          <cell r="AM86">
            <v>7219.49</v>
          </cell>
          <cell r="AN86">
            <v>0</v>
          </cell>
          <cell r="AO86">
            <v>17319.45</v>
          </cell>
          <cell r="AP86">
            <v>0</v>
          </cell>
          <cell r="AQ86">
            <v>8679.26</v>
          </cell>
          <cell r="AR86">
            <v>0</v>
          </cell>
          <cell r="AS86">
            <v>5825.9500000000007</v>
          </cell>
          <cell r="AT86">
            <v>3443.76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1281328.9300000002</v>
          </cell>
          <cell r="BC86">
            <v>344477.77999999997</v>
          </cell>
          <cell r="BD86">
            <v>296746</v>
          </cell>
          <cell r="BE86">
            <v>7536232.1299999999</v>
          </cell>
        </row>
        <row r="87">
          <cell r="F87" t="str">
            <v>14400</v>
          </cell>
          <cell r="G87">
            <v>1467386.8300000003</v>
          </cell>
          <cell r="H87">
            <v>0</v>
          </cell>
          <cell r="I87">
            <v>36703.07</v>
          </cell>
          <cell r="J87">
            <v>0</v>
          </cell>
          <cell r="K87">
            <v>151728.98000000001</v>
          </cell>
          <cell r="L87">
            <v>21280.9</v>
          </cell>
          <cell r="M87">
            <v>0</v>
          </cell>
          <cell r="N87">
            <v>0</v>
          </cell>
          <cell r="O87">
            <v>242148.25999999998</v>
          </cell>
          <cell r="P87">
            <v>96111.65</v>
          </cell>
          <cell r="Q87">
            <v>0</v>
          </cell>
          <cell r="R87">
            <v>0</v>
          </cell>
          <cell r="S87">
            <v>71480.06</v>
          </cell>
          <cell r="T87">
            <v>0</v>
          </cell>
          <cell r="U87">
            <v>3036.5</v>
          </cell>
          <cell r="V87">
            <v>0</v>
          </cell>
          <cell r="W87">
            <v>0</v>
          </cell>
          <cell r="X87">
            <v>0</v>
          </cell>
          <cell r="Y87">
            <v>265309.47000000003</v>
          </cell>
          <cell r="Z87">
            <v>36635.759999999995</v>
          </cell>
          <cell r="AA87">
            <v>0</v>
          </cell>
          <cell r="AB87">
            <v>0</v>
          </cell>
          <cell r="AC87">
            <v>66050.62999999999</v>
          </cell>
          <cell r="AD87">
            <v>0</v>
          </cell>
          <cell r="AE87">
            <v>0</v>
          </cell>
          <cell r="AF87">
            <v>4769.07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2672.72</v>
          </cell>
          <cell r="AN87">
            <v>0</v>
          </cell>
          <cell r="AO87">
            <v>23070.660000000003</v>
          </cell>
          <cell r="AP87">
            <v>0</v>
          </cell>
          <cell r="AQ87">
            <v>0</v>
          </cell>
          <cell r="AR87">
            <v>0</v>
          </cell>
          <cell r="AS87">
            <v>2510</v>
          </cell>
          <cell r="AT87">
            <v>25</v>
          </cell>
          <cell r="AU87">
            <v>0</v>
          </cell>
          <cell r="AV87">
            <v>0</v>
          </cell>
          <cell r="AW87">
            <v>21002.7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1696795.1899999997</v>
          </cell>
          <cell r="BC87">
            <v>164843.29</v>
          </cell>
          <cell r="BD87">
            <v>160841.30000000002</v>
          </cell>
          <cell r="BE87">
            <v>4534402.04</v>
          </cell>
        </row>
        <row r="88">
          <cell r="F88" t="str">
            <v>15201</v>
          </cell>
          <cell r="G88">
            <v>24711823.549999997</v>
          </cell>
          <cell r="H88">
            <v>1068485.3600000001</v>
          </cell>
          <cell r="I88">
            <v>290839.62999999995</v>
          </cell>
          <cell r="J88">
            <v>0</v>
          </cell>
          <cell r="K88">
            <v>1122735.7</v>
          </cell>
          <cell r="L88">
            <v>673800.53</v>
          </cell>
          <cell r="M88">
            <v>640</v>
          </cell>
          <cell r="N88">
            <v>17435</v>
          </cell>
          <cell r="O88">
            <v>4589202.17</v>
          </cell>
          <cell r="P88">
            <v>1133412.7000000002</v>
          </cell>
          <cell r="Q88">
            <v>0</v>
          </cell>
          <cell r="R88">
            <v>227568.25</v>
          </cell>
          <cell r="S88">
            <v>1624740.03</v>
          </cell>
          <cell r="T88">
            <v>0</v>
          </cell>
          <cell r="U88">
            <v>41934.030000000006</v>
          </cell>
          <cell r="V88">
            <v>0</v>
          </cell>
          <cell r="W88">
            <v>0</v>
          </cell>
          <cell r="X88">
            <v>0</v>
          </cell>
          <cell r="Y88">
            <v>777504.77</v>
          </cell>
          <cell r="Z88">
            <v>349768.26</v>
          </cell>
          <cell r="AA88">
            <v>0</v>
          </cell>
          <cell r="AB88">
            <v>0</v>
          </cell>
          <cell r="AC88">
            <v>550797.05000000005</v>
          </cell>
          <cell r="AD88">
            <v>0</v>
          </cell>
          <cell r="AE88">
            <v>0</v>
          </cell>
          <cell r="AF88">
            <v>227197.94999999998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18024.629999999997</v>
          </cell>
          <cell r="AL88">
            <v>100202.12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34180.770000000004</v>
          </cell>
          <cell r="AT88">
            <v>0</v>
          </cell>
          <cell r="AU88">
            <v>0</v>
          </cell>
          <cell r="AV88">
            <v>0</v>
          </cell>
          <cell r="AW88">
            <v>106716.37999999999</v>
          </cell>
          <cell r="AX88">
            <v>0</v>
          </cell>
          <cell r="AY88">
            <v>0</v>
          </cell>
          <cell r="AZ88">
            <v>0</v>
          </cell>
          <cell r="BA88">
            <v>165924.91999999998</v>
          </cell>
          <cell r="BB88">
            <v>6704847.0699999994</v>
          </cell>
          <cell r="BC88">
            <v>1863382.4699999997</v>
          </cell>
          <cell r="BD88">
            <v>1798650.7800000003</v>
          </cell>
          <cell r="BE88">
            <v>48199814.120000012</v>
          </cell>
        </row>
        <row r="89">
          <cell r="F89" t="str">
            <v>15204</v>
          </cell>
          <cell r="G89">
            <v>4940222.0600000005</v>
          </cell>
          <cell r="H89">
            <v>175612.93</v>
          </cell>
          <cell r="I89">
            <v>37945.33</v>
          </cell>
          <cell r="J89">
            <v>0</v>
          </cell>
          <cell r="K89">
            <v>210169</v>
          </cell>
          <cell r="L89">
            <v>94326</v>
          </cell>
          <cell r="M89">
            <v>4089.4700000000003</v>
          </cell>
          <cell r="N89">
            <v>2079.2799999999997</v>
          </cell>
          <cell r="O89">
            <v>859073.73</v>
          </cell>
          <cell r="P89">
            <v>176970.79000000004</v>
          </cell>
          <cell r="Q89">
            <v>0</v>
          </cell>
          <cell r="R89">
            <v>1161.06</v>
          </cell>
          <cell r="S89">
            <v>152970.11000000002</v>
          </cell>
          <cell r="T89">
            <v>0</v>
          </cell>
          <cell r="U89">
            <v>6104.3</v>
          </cell>
          <cell r="V89">
            <v>0</v>
          </cell>
          <cell r="W89">
            <v>0</v>
          </cell>
          <cell r="X89">
            <v>0</v>
          </cell>
          <cell r="Y89">
            <v>225897.47999999998</v>
          </cell>
          <cell r="Z89">
            <v>39021.960000000006</v>
          </cell>
          <cell r="AA89">
            <v>0</v>
          </cell>
          <cell r="AB89">
            <v>0</v>
          </cell>
          <cell r="AC89">
            <v>95435.040000000008</v>
          </cell>
          <cell r="AD89">
            <v>103637.56999999999</v>
          </cell>
          <cell r="AE89">
            <v>0</v>
          </cell>
          <cell r="AF89">
            <v>23172.5</v>
          </cell>
          <cell r="AG89">
            <v>0</v>
          </cell>
          <cell r="AH89">
            <v>39.4</v>
          </cell>
          <cell r="AI89">
            <v>0</v>
          </cell>
          <cell r="AJ89">
            <v>0</v>
          </cell>
          <cell r="AK89">
            <v>0</v>
          </cell>
          <cell r="AL89">
            <v>30300.38</v>
          </cell>
          <cell r="AM89">
            <v>2185.12</v>
          </cell>
          <cell r="AN89">
            <v>0</v>
          </cell>
          <cell r="AO89">
            <v>0</v>
          </cell>
          <cell r="AP89">
            <v>5541.8600000000006</v>
          </cell>
          <cell r="AQ89">
            <v>0</v>
          </cell>
          <cell r="AR89">
            <v>1856.4</v>
          </cell>
          <cell r="AS89">
            <v>0</v>
          </cell>
          <cell r="AT89">
            <v>18378.690000000002</v>
          </cell>
          <cell r="AU89">
            <v>0</v>
          </cell>
          <cell r="AV89">
            <v>0</v>
          </cell>
          <cell r="AW89">
            <v>5949.81</v>
          </cell>
          <cell r="AX89">
            <v>0</v>
          </cell>
          <cell r="AY89">
            <v>17085.98</v>
          </cell>
          <cell r="AZ89">
            <v>0</v>
          </cell>
          <cell r="BA89">
            <v>985.7</v>
          </cell>
          <cell r="BB89">
            <v>1837954.97</v>
          </cell>
          <cell r="BC89">
            <v>299485.34999999998</v>
          </cell>
          <cell r="BD89">
            <v>329682.33999999997</v>
          </cell>
          <cell r="BE89">
            <v>9697334.6100000031</v>
          </cell>
        </row>
        <row r="90">
          <cell r="F90" t="str">
            <v>15206</v>
          </cell>
          <cell r="G90">
            <v>7182093.0799999982</v>
          </cell>
          <cell r="H90">
            <v>546266.22</v>
          </cell>
          <cell r="I90">
            <v>88230</v>
          </cell>
          <cell r="J90">
            <v>0</v>
          </cell>
          <cell r="K90">
            <v>331518</v>
          </cell>
          <cell r="L90">
            <v>204586.11000000002</v>
          </cell>
          <cell r="M90">
            <v>0</v>
          </cell>
          <cell r="N90">
            <v>0</v>
          </cell>
          <cell r="O90">
            <v>1377020.38</v>
          </cell>
          <cell r="P90">
            <v>357419</v>
          </cell>
          <cell r="Q90">
            <v>0</v>
          </cell>
          <cell r="R90">
            <v>0</v>
          </cell>
          <cell r="S90">
            <v>560556.33999999985</v>
          </cell>
          <cell r="T90">
            <v>0</v>
          </cell>
          <cell r="U90">
            <v>11241.67</v>
          </cell>
          <cell r="V90">
            <v>0</v>
          </cell>
          <cell r="W90">
            <v>0</v>
          </cell>
          <cell r="X90">
            <v>0</v>
          </cell>
          <cell r="Y90">
            <v>187267.26</v>
          </cell>
          <cell r="Z90">
            <v>73513.459999999992</v>
          </cell>
          <cell r="AA90">
            <v>0</v>
          </cell>
          <cell r="AB90">
            <v>0</v>
          </cell>
          <cell r="AC90">
            <v>111651.70999999999</v>
          </cell>
          <cell r="AD90">
            <v>0</v>
          </cell>
          <cell r="AE90">
            <v>0</v>
          </cell>
          <cell r="AF90">
            <v>92385.209999999992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2206</v>
          </cell>
          <cell r="AL90">
            <v>15066.149999999998</v>
          </cell>
          <cell r="AM90">
            <v>0</v>
          </cell>
          <cell r="AN90">
            <v>0</v>
          </cell>
          <cell r="AO90">
            <v>0</v>
          </cell>
          <cell r="AP90">
            <v>10284.720000000001</v>
          </cell>
          <cell r="AQ90">
            <v>52048.060000000005</v>
          </cell>
          <cell r="AR90">
            <v>0</v>
          </cell>
          <cell r="AS90">
            <v>9587.34</v>
          </cell>
          <cell r="AT90">
            <v>0</v>
          </cell>
          <cell r="AU90">
            <v>0</v>
          </cell>
          <cell r="AV90">
            <v>0</v>
          </cell>
          <cell r="AW90">
            <v>11752.6</v>
          </cell>
          <cell r="AX90">
            <v>0</v>
          </cell>
          <cell r="AY90">
            <v>0</v>
          </cell>
          <cell r="AZ90">
            <v>0</v>
          </cell>
          <cell r="BA90">
            <v>41862.14</v>
          </cell>
          <cell r="BB90">
            <v>2806265.0099999988</v>
          </cell>
          <cell r="BC90">
            <v>494461.01000000007</v>
          </cell>
          <cell r="BD90">
            <v>1018656.61</v>
          </cell>
          <cell r="BE90">
            <v>15585938.08</v>
          </cell>
        </row>
        <row r="91">
          <cell r="F91" t="str">
            <v>16020</v>
          </cell>
          <cell r="G91">
            <v>315661.20999999996</v>
          </cell>
          <cell r="H91">
            <v>0</v>
          </cell>
          <cell r="I91">
            <v>980</v>
          </cell>
          <cell r="J91">
            <v>0</v>
          </cell>
          <cell r="K91">
            <v>13893</v>
          </cell>
          <cell r="L91">
            <v>0</v>
          </cell>
          <cell r="M91">
            <v>0</v>
          </cell>
          <cell r="N91">
            <v>0</v>
          </cell>
          <cell r="O91">
            <v>28149.39</v>
          </cell>
          <cell r="P91">
            <v>5609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38572</v>
          </cell>
          <cell r="Z91">
            <v>29321.890000000003</v>
          </cell>
          <cell r="AA91">
            <v>0</v>
          </cell>
          <cell r="AB91">
            <v>0</v>
          </cell>
          <cell r="AC91">
            <v>6920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266.52999999999997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25427.72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323367.85000000003</v>
          </cell>
          <cell r="BC91">
            <v>77937.66</v>
          </cell>
          <cell r="BD91">
            <v>33880.33</v>
          </cell>
          <cell r="BE91">
            <v>899986.58000000007</v>
          </cell>
        </row>
        <row r="92">
          <cell r="F92" t="str">
            <v>16046</v>
          </cell>
          <cell r="G92">
            <v>372103.29000000004</v>
          </cell>
          <cell r="H92">
            <v>0</v>
          </cell>
          <cell r="I92">
            <v>7839.07</v>
          </cell>
          <cell r="J92">
            <v>0</v>
          </cell>
          <cell r="K92">
            <v>15492</v>
          </cell>
          <cell r="L92">
            <v>4410.16</v>
          </cell>
          <cell r="M92">
            <v>0</v>
          </cell>
          <cell r="N92">
            <v>1221.56</v>
          </cell>
          <cell r="O92">
            <v>60767.860000000008</v>
          </cell>
          <cell r="P92">
            <v>20450.55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32147.920000000002</v>
          </cell>
          <cell r="Z92">
            <v>15758.029999999999</v>
          </cell>
          <cell r="AA92">
            <v>0</v>
          </cell>
          <cell r="AB92">
            <v>0</v>
          </cell>
          <cell r="AC92">
            <v>6840.34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14203.470000000001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223621.68000000002</v>
          </cell>
          <cell r="BC92">
            <v>44705.159999999996</v>
          </cell>
          <cell r="BD92">
            <v>76770.600000000006</v>
          </cell>
          <cell r="BE92">
            <v>896331.69</v>
          </cell>
        </row>
        <row r="93">
          <cell r="F93" t="str">
            <v>16048</v>
          </cell>
          <cell r="G93">
            <v>1433266.3799999997</v>
          </cell>
          <cell r="H93">
            <v>896636.00999999989</v>
          </cell>
          <cell r="I93">
            <v>23473.4</v>
          </cell>
          <cell r="J93">
            <v>0</v>
          </cell>
          <cell r="K93">
            <v>85085</v>
          </cell>
          <cell r="L93">
            <v>16835.87</v>
          </cell>
          <cell r="M93">
            <v>0</v>
          </cell>
          <cell r="N93">
            <v>0</v>
          </cell>
          <cell r="O93">
            <v>244755.56</v>
          </cell>
          <cell r="P93">
            <v>58083</v>
          </cell>
          <cell r="Q93">
            <v>0</v>
          </cell>
          <cell r="R93">
            <v>0</v>
          </cell>
          <cell r="S93">
            <v>74223.17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68847.689999999988</v>
          </cell>
          <cell r="Z93">
            <v>23305</v>
          </cell>
          <cell r="AA93">
            <v>0</v>
          </cell>
          <cell r="AB93">
            <v>0</v>
          </cell>
          <cell r="AC93">
            <v>45333.420000000006</v>
          </cell>
          <cell r="AD93">
            <v>0</v>
          </cell>
          <cell r="AE93">
            <v>0</v>
          </cell>
          <cell r="AF93">
            <v>45079.38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4043.4500000000003</v>
          </cell>
          <cell r="AT93">
            <v>0</v>
          </cell>
          <cell r="AU93">
            <v>0</v>
          </cell>
          <cell r="AV93">
            <v>0</v>
          </cell>
          <cell r="AW93">
            <v>19937.090000000004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636474.27</v>
          </cell>
          <cell r="BC93">
            <v>111322.22</v>
          </cell>
          <cell r="BD93">
            <v>201255.76999999996</v>
          </cell>
          <cell r="BE93">
            <v>3987956.6799999997</v>
          </cell>
        </row>
        <row r="94">
          <cell r="F94" t="str">
            <v>16049</v>
          </cell>
          <cell r="G94">
            <v>4914865.3199999994</v>
          </cell>
          <cell r="H94">
            <v>319899.30000000005</v>
          </cell>
          <cell r="I94">
            <v>59257</v>
          </cell>
          <cell r="J94">
            <v>0</v>
          </cell>
          <cell r="K94">
            <v>235994</v>
          </cell>
          <cell r="L94">
            <v>0</v>
          </cell>
          <cell r="M94">
            <v>2051</v>
          </cell>
          <cell r="N94">
            <v>0</v>
          </cell>
          <cell r="O94">
            <v>1147916.6499999999</v>
          </cell>
          <cell r="P94">
            <v>357573</v>
          </cell>
          <cell r="Q94">
            <v>0</v>
          </cell>
          <cell r="R94">
            <v>0</v>
          </cell>
          <cell r="S94">
            <v>301208.38999999996</v>
          </cell>
          <cell r="T94">
            <v>0</v>
          </cell>
          <cell r="U94">
            <v>8469</v>
          </cell>
          <cell r="V94">
            <v>0</v>
          </cell>
          <cell r="W94">
            <v>0</v>
          </cell>
          <cell r="X94">
            <v>0</v>
          </cell>
          <cell r="Y94">
            <v>154240.31</v>
          </cell>
          <cell r="Z94">
            <v>73733.810000000012</v>
          </cell>
          <cell r="AA94">
            <v>0</v>
          </cell>
          <cell r="AB94">
            <v>0</v>
          </cell>
          <cell r="AC94">
            <v>163401.22999999998</v>
          </cell>
          <cell r="AD94">
            <v>0</v>
          </cell>
          <cell r="AE94">
            <v>0</v>
          </cell>
          <cell r="AF94">
            <v>55608.399999999994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9630.880000000001</v>
          </cell>
          <cell r="AM94">
            <v>0</v>
          </cell>
          <cell r="AN94">
            <v>0</v>
          </cell>
          <cell r="AO94">
            <v>0</v>
          </cell>
          <cell r="AP94">
            <v>9587.82</v>
          </cell>
          <cell r="AQ94">
            <v>0</v>
          </cell>
          <cell r="AR94">
            <v>0</v>
          </cell>
          <cell r="AS94">
            <v>9646.6899999999987</v>
          </cell>
          <cell r="AT94">
            <v>0</v>
          </cell>
          <cell r="AU94">
            <v>0</v>
          </cell>
          <cell r="AV94">
            <v>0</v>
          </cell>
          <cell r="AW94">
            <v>63104.11</v>
          </cell>
          <cell r="AX94">
            <v>0</v>
          </cell>
          <cell r="AY94">
            <v>0</v>
          </cell>
          <cell r="AZ94">
            <v>0</v>
          </cell>
          <cell r="BA94">
            <v>16449.830000000002</v>
          </cell>
          <cell r="BB94">
            <v>1908330.43</v>
          </cell>
          <cell r="BC94">
            <v>343949.26000000007</v>
          </cell>
          <cell r="BD94">
            <v>924559.31999999983</v>
          </cell>
          <cell r="BE94">
            <v>11079475.75</v>
          </cell>
        </row>
        <row r="95">
          <cell r="F95" t="str">
            <v>16050</v>
          </cell>
          <cell r="G95">
            <v>5908612.8899999987</v>
          </cell>
          <cell r="H95">
            <v>404149.33999999997</v>
          </cell>
          <cell r="I95">
            <v>83086.090000000011</v>
          </cell>
          <cell r="J95">
            <v>0</v>
          </cell>
          <cell r="K95">
            <v>269586</v>
          </cell>
          <cell r="L95">
            <v>30244.2</v>
          </cell>
          <cell r="M95">
            <v>0</v>
          </cell>
          <cell r="N95">
            <v>0</v>
          </cell>
          <cell r="O95">
            <v>1762917.0200000003</v>
          </cell>
          <cell r="P95">
            <v>436445.07999999996</v>
          </cell>
          <cell r="Q95">
            <v>0</v>
          </cell>
          <cell r="R95">
            <v>0</v>
          </cell>
          <cell r="S95">
            <v>500491.13</v>
          </cell>
          <cell r="T95">
            <v>0</v>
          </cell>
          <cell r="U95">
            <v>12692</v>
          </cell>
          <cell r="V95">
            <v>1028.1300000000001</v>
          </cell>
          <cell r="W95">
            <v>0</v>
          </cell>
          <cell r="X95">
            <v>0</v>
          </cell>
          <cell r="Y95">
            <v>295777.05000000005</v>
          </cell>
          <cell r="Z95">
            <v>78006.539999999994</v>
          </cell>
          <cell r="AA95">
            <v>0</v>
          </cell>
          <cell r="AB95">
            <v>0</v>
          </cell>
          <cell r="AC95">
            <v>180593</v>
          </cell>
          <cell r="AD95">
            <v>0</v>
          </cell>
          <cell r="AE95">
            <v>0</v>
          </cell>
          <cell r="AF95">
            <v>46305.67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988.29</v>
          </cell>
          <cell r="AL95">
            <v>10519.15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11885.589999999998</v>
          </cell>
          <cell r="AT95">
            <v>4055.8999999999996</v>
          </cell>
          <cell r="AU95">
            <v>0</v>
          </cell>
          <cell r="AV95">
            <v>0</v>
          </cell>
          <cell r="AW95">
            <v>121238.43000000001</v>
          </cell>
          <cell r="AX95">
            <v>0</v>
          </cell>
          <cell r="AY95">
            <v>0</v>
          </cell>
          <cell r="AZ95">
            <v>0</v>
          </cell>
          <cell r="BA95">
            <v>3682.3</v>
          </cell>
          <cell r="BB95">
            <v>2157521.8099999996</v>
          </cell>
          <cell r="BC95">
            <v>453843.97000000003</v>
          </cell>
          <cell r="BD95">
            <v>613095.47</v>
          </cell>
          <cell r="BE95">
            <v>13386765.050000001</v>
          </cell>
        </row>
        <row r="96">
          <cell r="F96" t="str">
            <v>17001</v>
          </cell>
          <cell r="G96">
            <v>230841899.59999999</v>
          </cell>
          <cell r="H96">
            <v>8971390.4800000023</v>
          </cell>
          <cell r="I96">
            <v>8680494.2599999998</v>
          </cell>
          <cell r="J96">
            <v>1856892.7699999998</v>
          </cell>
          <cell r="K96">
            <v>9174109</v>
          </cell>
          <cell r="L96">
            <v>3289440.3699999996</v>
          </cell>
          <cell r="M96">
            <v>786.45999999999992</v>
          </cell>
          <cell r="N96">
            <v>484472.77</v>
          </cell>
          <cell r="O96">
            <v>56705265.450000003</v>
          </cell>
          <cell r="P96">
            <v>10407540.290000001</v>
          </cell>
          <cell r="Q96">
            <v>0</v>
          </cell>
          <cell r="R96">
            <v>0</v>
          </cell>
          <cell r="S96">
            <v>7685576.9500000002</v>
          </cell>
          <cell r="T96">
            <v>0</v>
          </cell>
          <cell r="U96">
            <v>371695.14</v>
          </cell>
          <cell r="V96">
            <v>0</v>
          </cell>
          <cell r="W96">
            <v>0</v>
          </cell>
          <cell r="X96">
            <v>0</v>
          </cell>
          <cell r="Y96">
            <v>10269390.079999998</v>
          </cell>
          <cell r="Z96">
            <v>4425699.3899999987</v>
          </cell>
          <cell r="AA96">
            <v>175658.42</v>
          </cell>
          <cell r="AB96">
            <v>68103.659999999989</v>
          </cell>
          <cell r="AC96">
            <v>4722151.87</v>
          </cell>
          <cell r="AD96">
            <v>878833.89</v>
          </cell>
          <cell r="AE96">
            <v>351090.99000000005</v>
          </cell>
          <cell r="AF96">
            <v>2036945.17</v>
          </cell>
          <cell r="AG96">
            <v>0</v>
          </cell>
          <cell r="AH96">
            <v>3927771.72</v>
          </cell>
          <cell r="AI96">
            <v>256765.55000000002</v>
          </cell>
          <cell r="AJ96">
            <v>1785.18</v>
          </cell>
          <cell r="AK96">
            <v>858658.40999999992</v>
          </cell>
          <cell r="AL96">
            <v>16532256.220000001</v>
          </cell>
          <cell r="AM96">
            <v>0</v>
          </cell>
          <cell r="AN96">
            <v>0</v>
          </cell>
          <cell r="AO96">
            <v>55999.68</v>
          </cell>
          <cell r="AP96">
            <v>31305.550000000003</v>
          </cell>
          <cell r="AQ96">
            <v>350658.8</v>
          </cell>
          <cell r="AR96">
            <v>0</v>
          </cell>
          <cell r="AS96">
            <v>659280.94999999984</v>
          </cell>
          <cell r="AT96">
            <v>676.56000000000006</v>
          </cell>
          <cell r="AU96">
            <v>0</v>
          </cell>
          <cell r="AV96">
            <v>0</v>
          </cell>
          <cell r="AW96">
            <v>22300063.59</v>
          </cell>
          <cell r="AX96">
            <v>517746.64</v>
          </cell>
          <cell r="AY96">
            <v>0</v>
          </cell>
          <cell r="AZ96">
            <v>283676.33</v>
          </cell>
          <cell r="BA96">
            <v>325965.39</v>
          </cell>
          <cell r="BB96">
            <v>77934424.829999998</v>
          </cell>
          <cell r="BC96">
            <v>11839391.26</v>
          </cell>
          <cell r="BD96">
            <v>32366466.380000003</v>
          </cell>
          <cell r="BE96">
            <v>529640330.05000007</v>
          </cell>
        </row>
        <row r="97">
          <cell r="F97" t="str">
            <v>17210</v>
          </cell>
          <cell r="G97">
            <v>109020881.00999999</v>
          </cell>
          <cell r="H97">
            <v>1523684.3099999998</v>
          </cell>
          <cell r="I97">
            <v>2117468</v>
          </cell>
          <cell r="K97">
            <v>5284414.5600000005</v>
          </cell>
          <cell r="L97">
            <v>1010709.0000000001</v>
          </cell>
          <cell r="M97">
            <v>375</v>
          </cell>
          <cell r="N97">
            <v>19868</v>
          </cell>
          <cell r="O97">
            <v>21492906.699999999</v>
          </cell>
          <cell r="P97">
            <v>4301949.9299999988</v>
          </cell>
          <cell r="S97">
            <v>5506649.9099999992</v>
          </cell>
          <cell r="T97">
            <v>111759.92</v>
          </cell>
          <cell r="U97">
            <v>120996</v>
          </cell>
          <cell r="Y97">
            <v>3097366.26</v>
          </cell>
          <cell r="Z97">
            <v>898973.96</v>
          </cell>
          <cell r="AC97">
            <v>3392239.08</v>
          </cell>
          <cell r="AF97">
            <v>1696807.43</v>
          </cell>
          <cell r="AH97">
            <v>850216.32000000007</v>
          </cell>
          <cell r="AK97">
            <v>487884.98999999993</v>
          </cell>
          <cell r="AL97">
            <v>3297036.1100000003</v>
          </cell>
          <cell r="AM97">
            <v>1173253.5299999998</v>
          </cell>
          <cell r="AO97">
            <v>73494</v>
          </cell>
          <cell r="AQ97">
            <v>264746.23999999999</v>
          </cell>
          <cell r="AR97">
            <v>175730.98</v>
          </cell>
          <cell r="AS97">
            <v>175145.7</v>
          </cell>
          <cell r="AV97">
            <v>6588.2899999999991</v>
          </cell>
          <cell r="AW97">
            <v>1384091.5400000005</v>
          </cell>
          <cell r="AZ97">
            <v>77633.55</v>
          </cell>
          <cell r="BA97">
            <v>488178.9599999999</v>
          </cell>
          <cell r="BB97">
            <v>22390738.600000005</v>
          </cell>
          <cell r="BC97">
            <v>6995617.5799999991</v>
          </cell>
          <cell r="BD97">
            <v>7097603.6900000013</v>
          </cell>
          <cell r="BE97">
            <v>204535009.15000001</v>
          </cell>
        </row>
        <row r="98">
          <cell r="F98" t="str">
            <v>17216</v>
          </cell>
          <cell r="G98">
            <v>21116257.829999998</v>
          </cell>
          <cell r="H98">
            <v>0</v>
          </cell>
          <cell r="I98">
            <v>233035.69999999998</v>
          </cell>
          <cell r="J98">
            <v>0</v>
          </cell>
          <cell r="K98">
            <v>884046</v>
          </cell>
          <cell r="L98">
            <v>218140.71999999997</v>
          </cell>
          <cell r="M98">
            <v>0</v>
          </cell>
          <cell r="N98">
            <v>0</v>
          </cell>
          <cell r="O98">
            <v>3977429.08</v>
          </cell>
          <cell r="P98">
            <v>1220255.5999999999</v>
          </cell>
          <cell r="Q98">
            <v>0</v>
          </cell>
          <cell r="R98">
            <v>0</v>
          </cell>
          <cell r="S98">
            <v>1530851.93</v>
          </cell>
          <cell r="T98">
            <v>0</v>
          </cell>
          <cell r="U98">
            <v>21458</v>
          </cell>
          <cell r="V98">
            <v>0</v>
          </cell>
          <cell r="W98">
            <v>0</v>
          </cell>
          <cell r="X98">
            <v>0</v>
          </cell>
          <cell r="Y98">
            <v>242600.55</v>
          </cell>
          <cell r="Z98">
            <v>255346.08</v>
          </cell>
          <cell r="AA98">
            <v>0</v>
          </cell>
          <cell r="AB98">
            <v>0</v>
          </cell>
          <cell r="AC98">
            <v>337505.04</v>
          </cell>
          <cell r="AD98">
            <v>0</v>
          </cell>
          <cell r="AE98">
            <v>0</v>
          </cell>
          <cell r="AF98">
            <v>364661.16000000003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41819.360000000008</v>
          </cell>
          <cell r="AL98">
            <v>135273.43999999997</v>
          </cell>
          <cell r="AM98">
            <v>0</v>
          </cell>
          <cell r="AN98">
            <v>0</v>
          </cell>
          <cell r="AO98">
            <v>19750</v>
          </cell>
          <cell r="AP98">
            <v>88206.849999999991</v>
          </cell>
          <cell r="AQ98">
            <v>0</v>
          </cell>
          <cell r="AR98">
            <v>0</v>
          </cell>
          <cell r="AS98">
            <v>41239.799999999996</v>
          </cell>
          <cell r="AT98">
            <v>0</v>
          </cell>
          <cell r="AU98">
            <v>0</v>
          </cell>
          <cell r="AV98">
            <v>0</v>
          </cell>
          <cell r="AW98">
            <v>359369.55000000005</v>
          </cell>
          <cell r="AX98">
            <v>0</v>
          </cell>
          <cell r="AY98">
            <v>0</v>
          </cell>
          <cell r="AZ98">
            <v>0</v>
          </cell>
          <cell r="BA98">
            <v>50668.459999999992</v>
          </cell>
          <cell r="BB98">
            <v>6157956.7799999993</v>
          </cell>
          <cell r="BC98">
            <v>1482874.4400000002</v>
          </cell>
          <cell r="BD98">
            <v>2253423.7300000004</v>
          </cell>
          <cell r="BE98">
            <v>41032170.099999994</v>
          </cell>
        </row>
        <row r="99">
          <cell r="F99" t="str">
            <v>17400</v>
          </cell>
          <cell r="G99">
            <v>23968299.639999993</v>
          </cell>
          <cell r="H99">
            <v>63759.420000000006</v>
          </cell>
          <cell r="I99">
            <v>0</v>
          </cell>
          <cell r="J99">
            <v>0</v>
          </cell>
          <cell r="K99">
            <v>815992.00000000012</v>
          </cell>
          <cell r="L99">
            <v>435609.99999999994</v>
          </cell>
          <cell r="M99">
            <v>0</v>
          </cell>
          <cell r="N99">
            <v>0</v>
          </cell>
          <cell r="O99">
            <v>2700095.32</v>
          </cell>
          <cell r="P99">
            <v>1094811.6299999999</v>
          </cell>
          <cell r="Q99">
            <v>0</v>
          </cell>
          <cell r="R99">
            <v>0</v>
          </cell>
          <cell r="S99">
            <v>770278.82000000007</v>
          </cell>
          <cell r="T99">
            <v>0</v>
          </cell>
          <cell r="U99">
            <v>14501</v>
          </cell>
          <cell r="V99">
            <v>0</v>
          </cell>
          <cell r="W99">
            <v>50716.94</v>
          </cell>
          <cell r="X99">
            <v>0</v>
          </cell>
          <cell r="Y99">
            <v>100432.57</v>
          </cell>
          <cell r="Z99">
            <v>74368.799999999988</v>
          </cell>
          <cell r="AA99">
            <v>0</v>
          </cell>
          <cell r="AB99">
            <v>0</v>
          </cell>
          <cell r="AC99">
            <v>32979.840000000004</v>
          </cell>
          <cell r="AD99">
            <v>0</v>
          </cell>
          <cell r="AE99">
            <v>0</v>
          </cell>
          <cell r="AF99">
            <v>234730.34000000003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6108.87</v>
          </cell>
          <cell r="AL99">
            <v>78445.03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64853.529999999992</v>
          </cell>
          <cell r="AS99">
            <v>40315.25</v>
          </cell>
          <cell r="AT99">
            <v>0</v>
          </cell>
          <cell r="AU99">
            <v>0</v>
          </cell>
          <cell r="AV99">
            <v>0</v>
          </cell>
          <cell r="AW99">
            <v>356233.45</v>
          </cell>
          <cell r="AX99">
            <v>0</v>
          </cell>
          <cell r="AY99">
            <v>0</v>
          </cell>
          <cell r="AZ99">
            <v>0</v>
          </cell>
          <cell r="BA99">
            <v>256808.55</v>
          </cell>
          <cell r="BB99">
            <v>6392799.0800000001</v>
          </cell>
          <cell r="BC99">
            <v>1530430.38</v>
          </cell>
          <cell r="BD99">
            <v>1671418.2200000002</v>
          </cell>
          <cell r="BE99">
            <v>40753988.68</v>
          </cell>
        </row>
        <row r="100">
          <cell r="F100" t="str">
            <v>17401</v>
          </cell>
          <cell r="G100">
            <v>87316132.88000001</v>
          </cell>
          <cell r="H100">
            <v>173391.47999999998</v>
          </cell>
          <cell r="I100">
            <v>1821102.0600000003</v>
          </cell>
          <cell r="J100">
            <v>1214351.05</v>
          </cell>
          <cell r="K100">
            <v>3809396.8299999996</v>
          </cell>
          <cell r="L100">
            <v>1221607</v>
          </cell>
          <cell r="N100">
            <v>62134.27</v>
          </cell>
          <cell r="O100">
            <v>16460869.369999997</v>
          </cell>
          <cell r="P100">
            <v>4105826.1900000004</v>
          </cell>
          <cell r="R100">
            <v>13204.05</v>
          </cell>
          <cell r="S100">
            <v>4706346.32</v>
          </cell>
          <cell r="T100">
            <v>298180.48000000004</v>
          </cell>
          <cell r="U100">
            <v>138302.84999999998</v>
          </cell>
          <cell r="W100">
            <v>3447617.16</v>
          </cell>
          <cell r="X100">
            <v>77574</v>
          </cell>
          <cell r="Y100">
            <v>3759815.6</v>
          </cell>
          <cell r="Z100">
            <v>813184.77</v>
          </cell>
          <cell r="AC100">
            <v>3878643.5</v>
          </cell>
          <cell r="AF100">
            <v>1127954.2299999997</v>
          </cell>
          <cell r="AK100">
            <v>542431.32000000007</v>
          </cell>
          <cell r="AL100">
            <v>2956155.78</v>
          </cell>
          <cell r="AP100">
            <v>1033544.6999999998</v>
          </cell>
          <cell r="AR100">
            <v>1300.98</v>
          </cell>
          <cell r="AS100">
            <v>127863.07999999999</v>
          </cell>
          <cell r="AU100">
            <v>582981.71</v>
          </cell>
          <cell r="AV100">
            <v>52999.09</v>
          </cell>
          <cell r="AW100">
            <v>1825297.8399999999</v>
          </cell>
          <cell r="AY100">
            <v>196077.99</v>
          </cell>
          <cell r="BA100">
            <v>621913.38</v>
          </cell>
          <cell r="BB100">
            <v>26262446.220000003</v>
          </cell>
          <cell r="BC100">
            <v>6694271.8400000008</v>
          </cell>
          <cell r="BD100">
            <v>6288531.5599999987</v>
          </cell>
          <cell r="BE100">
            <v>181631449.57999998</v>
          </cell>
        </row>
        <row r="101">
          <cell r="F101" t="str">
            <v>17402</v>
          </cell>
          <cell r="G101">
            <v>7252377.9400000013</v>
          </cell>
          <cell r="H101">
            <v>328182.05</v>
          </cell>
          <cell r="I101">
            <v>36685</v>
          </cell>
          <cell r="J101">
            <v>0</v>
          </cell>
          <cell r="K101">
            <v>310961</v>
          </cell>
          <cell r="L101">
            <v>166173.06</v>
          </cell>
          <cell r="M101">
            <v>0</v>
          </cell>
          <cell r="N101">
            <v>0</v>
          </cell>
          <cell r="O101">
            <v>1236568.8700000003</v>
          </cell>
          <cell r="P101">
            <v>341391.24</v>
          </cell>
          <cell r="Q101">
            <v>0</v>
          </cell>
          <cell r="R101">
            <v>0</v>
          </cell>
          <cell r="S101">
            <v>413040</v>
          </cell>
          <cell r="T101">
            <v>0</v>
          </cell>
          <cell r="U101">
            <v>6112</v>
          </cell>
          <cell r="V101">
            <v>0</v>
          </cell>
          <cell r="W101">
            <v>0</v>
          </cell>
          <cell r="X101">
            <v>0</v>
          </cell>
          <cell r="Y101">
            <v>60557.26</v>
          </cell>
          <cell r="Z101">
            <v>44652.71</v>
          </cell>
          <cell r="AA101">
            <v>0</v>
          </cell>
          <cell r="AB101">
            <v>0</v>
          </cell>
          <cell r="AC101">
            <v>58927.340000000004</v>
          </cell>
          <cell r="AD101">
            <v>0</v>
          </cell>
          <cell r="AE101">
            <v>0</v>
          </cell>
          <cell r="AF101">
            <v>77145.569999999992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4250.3899999999994</v>
          </cell>
          <cell r="AL101">
            <v>19332</v>
          </cell>
          <cell r="AM101">
            <v>36366</v>
          </cell>
          <cell r="AN101">
            <v>0</v>
          </cell>
          <cell r="AO101">
            <v>0</v>
          </cell>
          <cell r="AP101">
            <v>0</v>
          </cell>
          <cell r="AQ101">
            <v>33580.14</v>
          </cell>
          <cell r="AR101">
            <v>0</v>
          </cell>
          <cell r="AS101">
            <v>11488</v>
          </cell>
          <cell r="AT101">
            <v>0</v>
          </cell>
          <cell r="AU101">
            <v>0</v>
          </cell>
          <cell r="AV101">
            <v>0</v>
          </cell>
          <cell r="AW101">
            <v>57563.829999999987</v>
          </cell>
          <cell r="AX101">
            <v>0</v>
          </cell>
          <cell r="AY101">
            <v>0</v>
          </cell>
          <cell r="AZ101">
            <v>0</v>
          </cell>
          <cell r="BA101">
            <v>57958.41</v>
          </cell>
          <cell r="BB101">
            <v>3004010.4199999995</v>
          </cell>
          <cell r="BC101">
            <v>498659.38</v>
          </cell>
          <cell r="BD101">
            <v>590132.12999999989</v>
          </cell>
          <cell r="BE101">
            <v>14646114.740000006</v>
          </cell>
        </row>
        <row r="102">
          <cell r="F102" t="str">
            <v>17403</v>
          </cell>
          <cell r="G102">
            <v>60142143.950000003</v>
          </cell>
          <cell r="H102">
            <v>455342.77000000008</v>
          </cell>
          <cell r="I102">
            <v>1030113</v>
          </cell>
          <cell r="J102">
            <v>0</v>
          </cell>
          <cell r="K102">
            <v>3420062.3099999996</v>
          </cell>
          <cell r="L102">
            <v>846916.99999999988</v>
          </cell>
          <cell r="M102">
            <v>5132</v>
          </cell>
          <cell r="N102">
            <v>0</v>
          </cell>
          <cell r="O102">
            <v>16764750.000000002</v>
          </cell>
          <cell r="P102">
            <v>2708771.13</v>
          </cell>
          <cell r="Q102">
            <v>0</v>
          </cell>
          <cell r="R102">
            <v>0</v>
          </cell>
          <cell r="S102">
            <v>5785026.7999999998</v>
          </cell>
          <cell r="T102">
            <v>52926.65</v>
          </cell>
          <cell r="U102">
            <v>92792</v>
          </cell>
          <cell r="V102">
            <v>0</v>
          </cell>
          <cell r="W102">
            <v>0</v>
          </cell>
          <cell r="X102">
            <v>0</v>
          </cell>
          <cell r="Y102">
            <v>2444123.15</v>
          </cell>
          <cell r="Z102">
            <v>516481.69000000006</v>
          </cell>
          <cell r="AA102">
            <v>30341.42</v>
          </cell>
          <cell r="AB102">
            <v>35960.119999999995</v>
          </cell>
          <cell r="AC102">
            <v>2073807.16</v>
          </cell>
          <cell r="AD102">
            <v>0</v>
          </cell>
          <cell r="AE102">
            <v>0</v>
          </cell>
          <cell r="AF102">
            <v>1258000.75</v>
          </cell>
          <cell r="AG102">
            <v>0</v>
          </cell>
          <cell r="AH102">
            <v>703079.88000000012</v>
          </cell>
          <cell r="AI102">
            <v>0</v>
          </cell>
          <cell r="AJ102">
            <v>0</v>
          </cell>
          <cell r="AK102">
            <v>374424.85000000003</v>
          </cell>
          <cell r="AL102">
            <v>1659050.1600000001</v>
          </cell>
          <cell r="AM102">
            <v>244980.23</v>
          </cell>
          <cell r="AN102">
            <v>0</v>
          </cell>
          <cell r="AO102">
            <v>56422.9</v>
          </cell>
          <cell r="AP102">
            <v>394329.57999999996</v>
          </cell>
          <cell r="AQ102">
            <v>29535.200000000001</v>
          </cell>
          <cell r="AR102">
            <v>0</v>
          </cell>
          <cell r="AS102">
            <v>110360.68999999997</v>
          </cell>
          <cell r="AT102">
            <v>153682.5</v>
          </cell>
          <cell r="AU102">
            <v>0</v>
          </cell>
          <cell r="AV102">
            <v>0</v>
          </cell>
          <cell r="AW102">
            <v>779904.16999999993</v>
          </cell>
          <cell r="AX102">
            <v>0</v>
          </cell>
          <cell r="AY102">
            <v>0</v>
          </cell>
          <cell r="AZ102">
            <v>0</v>
          </cell>
          <cell r="BA102">
            <v>1565176.07</v>
          </cell>
          <cell r="BB102">
            <v>17592373.239999998</v>
          </cell>
          <cell r="BC102">
            <v>4472311.78</v>
          </cell>
          <cell r="BD102">
            <v>5035956.01</v>
          </cell>
          <cell r="BE102">
            <v>130834279.16000001</v>
          </cell>
        </row>
        <row r="103">
          <cell r="F103" t="str">
            <v>17404</v>
          </cell>
          <cell r="G103">
            <v>825057.15000000014</v>
          </cell>
          <cell r="H103">
            <v>0</v>
          </cell>
          <cell r="I103">
            <v>5806</v>
          </cell>
          <cell r="J103">
            <v>0</v>
          </cell>
          <cell r="K103">
            <v>53975</v>
          </cell>
          <cell r="L103">
            <v>128</v>
          </cell>
          <cell r="M103">
            <v>0</v>
          </cell>
          <cell r="N103">
            <v>0</v>
          </cell>
          <cell r="O103">
            <v>137140.11000000002</v>
          </cell>
          <cell r="P103">
            <v>23408.13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18394.2</v>
          </cell>
          <cell r="Z103">
            <v>31917.9</v>
          </cell>
          <cell r="AA103">
            <v>0</v>
          </cell>
          <cell r="AB103">
            <v>0</v>
          </cell>
          <cell r="AC103">
            <v>69561.22</v>
          </cell>
          <cell r="AD103">
            <v>0</v>
          </cell>
          <cell r="AE103">
            <v>0</v>
          </cell>
          <cell r="AF103">
            <v>679.8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751.63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2334.94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658810.42999999993</v>
          </cell>
          <cell r="BC103">
            <v>65149.84</v>
          </cell>
          <cell r="BD103">
            <v>53494.649999999994</v>
          </cell>
          <cell r="BE103">
            <v>1946608.9999999998</v>
          </cell>
        </row>
        <row r="104">
          <cell r="F104" t="str">
            <v>17405</v>
          </cell>
          <cell r="G104">
            <v>92210513.400000006</v>
          </cell>
          <cell r="H104">
            <v>585236.24999999988</v>
          </cell>
          <cell r="I104">
            <v>899416.20000000007</v>
          </cell>
          <cell r="J104">
            <v>0</v>
          </cell>
          <cell r="K104">
            <v>3501053</v>
          </cell>
          <cell r="L104">
            <v>1591161.1199999999</v>
          </cell>
          <cell r="M104">
            <v>0</v>
          </cell>
          <cell r="N104">
            <v>436132.33999999997</v>
          </cell>
          <cell r="O104">
            <v>15672825.199999999</v>
          </cell>
          <cell r="P104">
            <v>4442697.3899999997</v>
          </cell>
          <cell r="Q104">
            <v>0</v>
          </cell>
          <cell r="R104">
            <v>0</v>
          </cell>
          <cell r="S104">
            <v>4162634.83</v>
          </cell>
          <cell r="T104">
            <v>227084.24999999997</v>
          </cell>
          <cell r="U104">
            <v>68408.66</v>
          </cell>
          <cell r="V104">
            <v>0</v>
          </cell>
          <cell r="W104">
            <v>550730.85</v>
          </cell>
          <cell r="X104">
            <v>0</v>
          </cell>
          <cell r="Y104">
            <v>1416402.3</v>
          </cell>
          <cell r="Z104">
            <v>524903.21</v>
          </cell>
          <cell r="AA104">
            <v>0</v>
          </cell>
          <cell r="AB104">
            <v>0</v>
          </cell>
          <cell r="AC104">
            <v>830978.59000000008</v>
          </cell>
          <cell r="AD104">
            <v>0</v>
          </cell>
          <cell r="AE104">
            <v>0</v>
          </cell>
          <cell r="AF104">
            <v>1823643.25</v>
          </cell>
          <cell r="AG104">
            <v>0</v>
          </cell>
          <cell r="AH104">
            <v>895351.82</v>
          </cell>
          <cell r="AI104">
            <v>0</v>
          </cell>
          <cell r="AJ104">
            <v>0</v>
          </cell>
          <cell r="AK104">
            <v>374829.23</v>
          </cell>
          <cell r="AL104">
            <v>1814349.41</v>
          </cell>
          <cell r="AM104">
            <v>0</v>
          </cell>
          <cell r="AN104">
            <v>0</v>
          </cell>
          <cell r="AO104">
            <v>0</v>
          </cell>
          <cell r="AP104">
            <v>121476.54000000001</v>
          </cell>
          <cell r="AQ104">
            <v>0</v>
          </cell>
          <cell r="AR104">
            <v>265004.51999999996</v>
          </cell>
          <cell r="AS104">
            <v>300308.74</v>
          </cell>
          <cell r="AT104">
            <v>0</v>
          </cell>
          <cell r="AU104">
            <v>0</v>
          </cell>
          <cell r="AV104">
            <v>0</v>
          </cell>
          <cell r="AW104">
            <v>1595598.12</v>
          </cell>
          <cell r="AX104">
            <v>0</v>
          </cell>
          <cell r="AY104">
            <v>0</v>
          </cell>
          <cell r="AZ104">
            <v>4950396.92</v>
          </cell>
          <cell r="BA104">
            <v>900865.39</v>
          </cell>
          <cell r="BB104">
            <v>23658545.309999999</v>
          </cell>
          <cell r="BC104">
            <v>4848393.459999999</v>
          </cell>
          <cell r="BD104">
            <v>4840552.7499999991</v>
          </cell>
          <cell r="BE104">
            <v>173509493.04999998</v>
          </cell>
        </row>
        <row r="105">
          <cell r="F105" t="str">
            <v>17406</v>
          </cell>
          <cell r="G105">
            <v>15139173.550000001</v>
          </cell>
          <cell r="H105">
            <v>0</v>
          </cell>
          <cell r="I105">
            <v>338856.92</v>
          </cell>
          <cell r="J105">
            <v>161038.13</v>
          </cell>
          <cell r="K105">
            <v>727832.58999999985</v>
          </cell>
          <cell r="L105">
            <v>308497.93000000005</v>
          </cell>
          <cell r="M105">
            <v>1202.77</v>
          </cell>
          <cell r="N105">
            <v>128158.3</v>
          </cell>
          <cell r="O105">
            <v>1713417.3499999999</v>
          </cell>
          <cell r="P105">
            <v>543959</v>
          </cell>
          <cell r="Q105">
            <v>0</v>
          </cell>
          <cell r="R105">
            <v>0</v>
          </cell>
          <cell r="S105">
            <v>520576.01</v>
          </cell>
          <cell r="T105">
            <v>0</v>
          </cell>
          <cell r="U105">
            <v>12248.650000000001</v>
          </cell>
          <cell r="V105">
            <v>0</v>
          </cell>
          <cell r="W105">
            <v>0</v>
          </cell>
          <cell r="X105">
            <v>0</v>
          </cell>
          <cell r="Y105">
            <v>569542.15</v>
          </cell>
          <cell r="Z105">
            <v>126888.67</v>
          </cell>
          <cell r="AA105">
            <v>0</v>
          </cell>
          <cell r="AB105">
            <v>0</v>
          </cell>
          <cell r="AC105">
            <v>888660.79</v>
          </cell>
          <cell r="AD105">
            <v>0</v>
          </cell>
          <cell r="AE105">
            <v>0</v>
          </cell>
          <cell r="AF105">
            <v>808237.46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371641.8</v>
          </cell>
          <cell r="AL105">
            <v>823221.83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22760.32</v>
          </cell>
          <cell r="AT105">
            <v>0</v>
          </cell>
          <cell r="AU105">
            <v>0</v>
          </cell>
          <cell r="AV105">
            <v>0</v>
          </cell>
          <cell r="AW105">
            <v>184211.93</v>
          </cell>
          <cell r="AX105">
            <v>0</v>
          </cell>
          <cell r="AY105">
            <v>0</v>
          </cell>
          <cell r="AZ105">
            <v>0</v>
          </cell>
          <cell r="BA105">
            <v>100966.16</v>
          </cell>
          <cell r="BB105">
            <v>5290531.8900000015</v>
          </cell>
          <cell r="BC105">
            <v>1304283.2999999998</v>
          </cell>
          <cell r="BD105">
            <v>707555.7100000002</v>
          </cell>
          <cell r="BE105">
            <v>30793463.210000005</v>
          </cell>
        </row>
        <row r="106">
          <cell r="F106" t="str">
            <v>17407</v>
          </cell>
          <cell r="G106">
            <v>15228887.469999997</v>
          </cell>
          <cell r="H106">
            <v>546276.85</v>
          </cell>
          <cell r="I106">
            <v>95595.000000000015</v>
          </cell>
          <cell r="J106">
            <v>0</v>
          </cell>
          <cell r="K106">
            <v>636318</v>
          </cell>
          <cell r="L106">
            <v>335440.59000000003</v>
          </cell>
          <cell r="M106">
            <v>0</v>
          </cell>
          <cell r="N106">
            <v>0</v>
          </cell>
          <cell r="O106">
            <v>2258177.39</v>
          </cell>
          <cell r="P106">
            <v>606518.97</v>
          </cell>
          <cell r="Q106">
            <v>0</v>
          </cell>
          <cell r="R106">
            <v>0</v>
          </cell>
          <cell r="S106">
            <v>907415.2</v>
          </cell>
          <cell r="T106">
            <v>22273.269999999997</v>
          </cell>
          <cell r="U106">
            <v>12063.000000000002</v>
          </cell>
          <cell r="V106">
            <v>0</v>
          </cell>
          <cell r="W106">
            <v>0</v>
          </cell>
          <cell r="X106">
            <v>0</v>
          </cell>
          <cell r="Y106">
            <v>88238.720000000001</v>
          </cell>
          <cell r="Z106">
            <v>58771.38</v>
          </cell>
          <cell r="AA106">
            <v>0</v>
          </cell>
          <cell r="AB106">
            <v>0</v>
          </cell>
          <cell r="AC106">
            <v>122299.88999999998</v>
          </cell>
          <cell r="AD106">
            <v>0</v>
          </cell>
          <cell r="AE106">
            <v>0</v>
          </cell>
          <cell r="AF106">
            <v>111860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96427.989999999991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10914.38</v>
          </cell>
          <cell r="AS106">
            <v>27904.639999999999</v>
          </cell>
          <cell r="AT106">
            <v>0</v>
          </cell>
          <cell r="AU106">
            <v>0</v>
          </cell>
          <cell r="AV106">
            <v>0</v>
          </cell>
          <cell r="AW106">
            <v>240167.40000000005</v>
          </cell>
          <cell r="AX106">
            <v>0</v>
          </cell>
          <cell r="AY106">
            <v>0</v>
          </cell>
          <cell r="AZ106">
            <v>242903.79000000004</v>
          </cell>
          <cell r="BA106">
            <v>12716.32</v>
          </cell>
          <cell r="BB106">
            <v>3949372.94</v>
          </cell>
          <cell r="BC106">
            <v>753292.93</v>
          </cell>
          <cell r="BD106">
            <v>1675738.33</v>
          </cell>
          <cell r="BE106">
            <v>28039574.449999988</v>
          </cell>
        </row>
        <row r="107">
          <cell r="F107" t="str">
            <v>17408</v>
          </cell>
          <cell r="G107">
            <v>73530748.110000014</v>
          </cell>
          <cell r="H107">
            <v>341575.28</v>
          </cell>
          <cell r="I107">
            <v>761387.95</v>
          </cell>
          <cell r="J107">
            <v>0</v>
          </cell>
          <cell r="K107">
            <v>2892675</v>
          </cell>
          <cell r="L107">
            <v>1621767.27</v>
          </cell>
          <cell r="M107">
            <v>0</v>
          </cell>
          <cell r="N107">
            <v>854</v>
          </cell>
          <cell r="O107">
            <v>12118472.159999998</v>
          </cell>
          <cell r="P107">
            <v>2571796.04</v>
          </cell>
          <cell r="Q107">
            <v>0</v>
          </cell>
          <cell r="R107">
            <v>45573.78</v>
          </cell>
          <cell r="S107">
            <v>5570331.0499999989</v>
          </cell>
          <cell r="T107">
            <v>0</v>
          </cell>
          <cell r="U107">
            <v>84235</v>
          </cell>
          <cell r="V107">
            <v>0</v>
          </cell>
          <cell r="W107">
            <v>0</v>
          </cell>
          <cell r="X107">
            <v>0</v>
          </cell>
          <cell r="Y107">
            <v>1843251.8199999998</v>
          </cell>
          <cell r="Z107">
            <v>720994.31</v>
          </cell>
          <cell r="AA107">
            <v>0</v>
          </cell>
          <cell r="AB107">
            <v>152954.91999999998</v>
          </cell>
          <cell r="AC107">
            <v>2082596.18</v>
          </cell>
          <cell r="AD107">
            <v>0</v>
          </cell>
          <cell r="AE107">
            <v>0</v>
          </cell>
          <cell r="AF107">
            <v>358097.55999999994</v>
          </cell>
          <cell r="AG107">
            <v>0</v>
          </cell>
          <cell r="AH107">
            <v>631780.4</v>
          </cell>
          <cell r="AI107">
            <v>0</v>
          </cell>
          <cell r="AJ107">
            <v>0</v>
          </cell>
          <cell r="AK107">
            <v>319436.79999999999</v>
          </cell>
          <cell r="AL107">
            <v>1432861.9300000002</v>
          </cell>
          <cell r="AM107">
            <v>0</v>
          </cell>
          <cell r="AN107">
            <v>0</v>
          </cell>
          <cell r="AO107">
            <v>82287.889999999985</v>
          </cell>
          <cell r="AP107">
            <v>0</v>
          </cell>
          <cell r="AQ107">
            <v>0</v>
          </cell>
          <cell r="AR107">
            <v>0</v>
          </cell>
          <cell r="AS107">
            <v>122881.39</v>
          </cell>
          <cell r="AT107">
            <v>0</v>
          </cell>
          <cell r="AU107">
            <v>0</v>
          </cell>
          <cell r="AV107">
            <v>0</v>
          </cell>
          <cell r="AW107">
            <v>547968.79999999981</v>
          </cell>
          <cell r="AX107">
            <v>0</v>
          </cell>
          <cell r="AY107">
            <v>0</v>
          </cell>
          <cell r="AZ107">
            <v>0</v>
          </cell>
          <cell r="BA107">
            <v>796963.65</v>
          </cell>
          <cell r="BB107">
            <v>15451542.290000003</v>
          </cell>
          <cell r="BC107">
            <v>4890915.4300000006</v>
          </cell>
          <cell r="BD107">
            <v>5782441.9799999995</v>
          </cell>
          <cell r="BE107">
            <v>134756390.99000004</v>
          </cell>
        </row>
        <row r="108">
          <cell r="F108" t="str">
            <v>17409</v>
          </cell>
          <cell r="G108">
            <v>34848022.200000003</v>
          </cell>
          <cell r="H108">
            <v>250898.65</v>
          </cell>
          <cell r="I108">
            <v>0</v>
          </cell>
          <cell r="J108">
            <v>0</v>
          </cell>
          <cell r="K108">
            <v>1753280.8</v>
          </cell>
          <cell r="L108">
            <v>300331.25</v>
          </cell>
          <cell r="M108">
            <v>0</v>
          </cell>
          <cell r="N108">
            <v>0</v>
          </cell>
          <cell r="O108">
            <v>6451671.3199999994</v>
          </cell>
          <cell r="P108">
            <v>2312958.04</v>
          </cell>
          <cell r="Q108">
            <v>0</v>
          </cell>
          <cell r="R108">
            <v>0</v>
          </cell>
          <cell r="S108">
            <v>1665681.44</v>
          </cell>
          <cell r="T108">
            <v>0</v>
          </cell>
          <cell r="U108">
            <v>16470.559999999998</v>
          </cell>
          <cell r="V108">
            <v>0</v>
          </cell>
          <cell r="W108">
            <v>0</v>
          </cell>
          <cell r="X108">
            <v>0</v>
          </cell>
          <cell r="Y108">
            <v>137205.77000000002</v>
          </cell>
          <cell r="Z108">
            <v>139257.69</v>
          </cell>
          <cell r="AA108">
            <v>0</v>
          </cell>
          <cell r="AB108">
            <v>0</v>
          </cell>
          <cell r="AC108">
            <v>317095.82</v>
          </cell>
          <cell r="AD108">
            <v>0</v>
          </cell>
          <cell r="AE108">
            <v>0</v>
          </cell>
          <cell r="AF108">
            <v>319537.31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55066.73</v>
          </cell>
          <cell r="AL108">
            <v>263811.98000000004</v>
          </cell>
          <cell r="AM108">
            <v>0</v>
          </cell>
          <cell r="AN108">
            <v>0</v>
          </cell>
          <cell r="AO108">
            <v>0</v>
          </cell>
          <cell r="AP108">
            <v>87456.560000000012</v>
          </cell>
          <cell r="AQ108">
            <v>41962.009999999995</v>
          </cell>
          <cell r="AR108">
            <v>20729.84</v>
          </cell>
          <cell r="AS108">
            <v>66999.12999999999</v>
          </cell>
          <cell r="AT108">
            <v>0</v>
          </cell>
          <cell r="AU108">
            <v>0</v>
          </cell>
          <cell r="AV108">
            <v>0</v>
          </cell>
          <cell r="AW108">
            <v>507223.61000000004</v>
          </cell>
          <cell r="AX108">
            <v>0</v>
          </cell>
          <cell r="AY108">
            <v>285484.42000000004</v>
          </cell>
          <cell r="AZ108">
            <v>576719.09</v>
          </cell>
          <cell r="BA108">
            <v>66558.3</v>
          </cell>
          <cell r="BB108">
            <v>8696169.0999999978</v>
          </cell>
          <cell r="BC108">
            <v>1242018.9399999997</v>
          </cell>
          <cell r="BD108">
            <v>3577584.1299999994</v>
          </cell>
          <cell r="BE108">
            <v>64000194.690000005</v>
          </cell>
        </row>
        <row r="109">
          <cell r="F109" t="str">
            <v>17410</v>
          </cell>
          <cell r="G109">
            <v>28133023.069999997</v>
          </cell>
          <cell r="H109">
            <v>97515.35</v>
          </cell>
          <cell r="I109">
            <v>131838.06</v>
          </cell>
          <cell r="J109">
            <v>0</v>
          </cell>
          <cell r="K109">
            <v>1219419.67</v>
          </cell>
          <cell r="L109">
            <v>498298.75999999995</v>
          </cell>
          <cell r="M109">
            <v>0</v>
          </cell>
          <cell r="N109">
            <v>5687.88</v>
          </cell>
          <cell r="O109">
            <v>4983495.26</v>
          </cell>
          <cell r="P109">
            <v>890052.57</v>
          </cell>
          <cell r="Q109">
            <v>0</v>
          </cell>
          <cell r="R109">
            <v>0</v>
          </cell>
          <cell r="S109">
            <v>1385248.7</v>
          </cell>
          <cell r="T109">
            <v>0</v>
          </cell>
          <cell r="U109">
            <v>26437.629999999997</v>
          </cell>
          <cell r="V109">
            <v>0</v>
          </cell>
          <cell r="W109">
            <v>5922</v>
          </cell>
          <cell r="X109">
            <v>0</v>
          </cell>
          <cell r="Y109">
            <v>190336.76</v>
          </cell>
          <cell r="Z109">
            <v>114916.9</v>
          </cell>
          <cell r="AA109">
            <v>0</v>
          </cell>
          <cell r="AB109">
            <v>0</v>
          </cell>
          <cell r="AC109">
            <v>225736.80000000002</v>
          </cell>
          <cell r="AD109">
            <v>0</v>
          </cell>
          <cell r="AE109">
            <v>0</v>
          </cell>
          <cell r="AF109">
            <v>141808.65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15815.120000000003</v>
          </cell>
          <cell r="AL109">
            <v>73343.42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81448.690000000017</v>
          </cell>
          <cell r="AR109">
            <v>25537.72</v>
          </cell>
          <cell r="AS109">
            <v>62698.110000000008</v>
          </cell>
          <cell r="AT109">
            <v>0</v>
          </cell>
          <cell r="AU109">
            <v>0</v>
          </cell>
          <cell r="AV109">
            <v>0</v>
          </cell>
          <cell r="AW109">
            <v>781678.45</v>
          </cell>
          <cell r="AX109">
            <v>0</v>
          </cell>
          <cell r="AY109">
            <v>0</v>
          </cell>
          <cell r="AZ109">
            <v>0</v>
          </cell>
          <cell r="BA109">
            <v>339725.61000000004</v>
          </cell>
          <cell r="BB109">
            <v>8147495.3400000026</v>
          </cell>
          <cell r="BC109">
            <v>1677474.75</v>
          </cell>
          <cell r="BD109">
            <v>2270271.8799999994</v>
          </cell>
          <cell r="BE109">
            <v>51525227.149999999</v>
          </cell>
        </row>
        <row r="110">
          <cell r="F110" t="str">
            <v>17411</v>
          </cell>
          <cell r="G110">
            <v>81811178.260000035</v>
          </cell>
          <cell r="H110">
            <v>18184.810000000001</v>
          </cell>
          <cell r="I110">
            <v>0</v>
          </cell>
          <cell r="J110">
            <v>0</v>
          </cell>
          <cell r="K110">
            <v>3396061.63</v>
          </cell>
          <cell r="L110">
            <v>1487202.63</v>
          </cell>
          <cell r="M110">
            <v>0</v>
          </cell>
          <cell r="N110">
            <v>0</v>
          </cell>
          <cell r="O110">
            <v>11202722.499999998</v>
          </cell>
          <cell r="P110">
            <v>3435520.46</v>
          </cell>
          <cell r="Q110">
            <v>0</v>
          </cell>
          <cell r="R110">
            <v>0</v>
          </cell>
          <cell r="S110">
            <v>3626859.04</v>
          </cell>
          <cell r="T110">
            <v>69234.559999999998</v>
          </cell>
          <cell r="U110">
            <v>69720.53</v>
          </cell>
          <cell r="V110">
            <v>0</v>
          </cell>
          <cell r="W110">
            <v>0</v>
          </cell>
          <cell r="X110">
            <v>0</v>
          </cell>
          <cell r="Y110">
            <v>409793.58</v>
          </cell>
          <cell r="Z110">
            <v>248202.41999999998</v>
          </cell>
          <cell r="AA110">
            <v>0</v>
          </cell>
          <cell r="AB110">
            <v>0</v>
          </cell>
          <cell r="AC110">
            <v>398022.06</v>
          </cell>
          <cell r="AD110">
            <v>1822643.75</v>
          </cell>
          <cell r="AE110">
            <v>213987.33</v>
          </cell>
          <cell r="AF110">
            <v>532859.9</v>
          </cell>
          <cell r="AG110">
            <v>0</v>
          </cell>
          <cell r="AH110">
            <v>142887.24</v>
          </cell>
          <cell r="AI110">
            <v>0</v>
          </cell>
          <cell r="AJ110">
            <v>0</v>
          </cell>
          <cell r="AK110">
            <v>109908.98</v>
          </cell>
          <cell r="AL110">
            <v>553929.23</v>
          </cell>
          <cell r="AM110">
            <v>2063627.2300000002</v>
          </cell>
          <cell r="AN110">
            <v>0</v>
          </cell>
          <cell r="AO110">
            <v>0</v>
          </cell>
          <cell r="AP110">
            <v>388616.75</v>
          </cell>
          <cell r="AQ110">
            <v>103291.54000000001</v>
          </cell>
          <cell r="AR110">
            <v>146262.56</v>
          </cell>
          <cell r="AS110">
            <v>185042.93</v>
          </cell>
          <cell r="AT110">
            <v>0</v>
          </cell>
          <cell r="AU110">
            <v>0</v>
          </cell>
          <cell r="AV110">
            <v>0</v>
          </cell>
          <cell r="AW110">
            <v>3174842.9799999995</v>
          </cell>
          <cell r="AX110">
            <v>0</v>
          </cell>
          <cell r="AY110">
            <v>0</v>
          </cell>
          <cell r="AZ110">
            <v>4392678.4400000004</v>
          </cell>
          <cell r="BA110">
            <v>0</v>
          </cell>
          <cell r="BB110">
            <v>19263160.370000001</v>
          </cell>
          <cell r="BC110">
            <v>3897511.2199999997</v>
          </cell>
          <cell r="BD110">
            <v>6890438.54</v>
          </cell>
          <cell r="BE110">
            <v>150054391.47000006</v>
          </cell>
        </row>
        <row r="111">
          <cell r="F111" t="str">
            <v>17412</v>
          </cell>
          <cell r="G111">
            <v>45147390.600000001</v>
          </cell>
          <cell r="H111">
            <v>426393.77999999997</v>
          </cell>
          <cell r="I111">
            <v>439716.62999999995</v>
          </cell>
          <cell r="J111">
            <v>0</v>
          </cell>
          <cell r="K111">
            <v>1755709</v>
          </cell>
          <cell r="L111">
            <v>973591.99999999988</v>
          </cell>
          <cell r="M111">
            <v>0</v>
          </cell>
          <cell r="N111">
            <v>14890.17</v>
          </cell>
          <cell r="O111">
            <v>9249231.5899999999</v>
          </cell>
          <cell r="P111">
            <v>2164872.1199999996</v>
          </cell>
          <cell r="Q111">
            <v>1025551.61</v>
          </cell>
          <cell r="R111">
            <v>0</v>
          </cell>
          <cell r="S111">
            <v>1702991.5</v>
          </cell>
          <cell r="T111">
            <v>115803.80999999998</v>
          </cell>
          <cell r="U111">
            <v>39399.31</v>
          </cell>
          <cell r="V111">
            <v>0</v>
          </cell>
          <cell r="W111">
            <v>0</v>
          </cell>
          <cell r="X111">
            <v>0</v>
          </cell>
          <cell r="Y111">
            <v>826214.23</v>
          </cell>
          <cell r="Z111">
            <v>389777.20999999996</v>
          </cell>
          <cell r="AA111">
            <v>0</v>
          </cell>
          <cell r="AB111">
            <v>0</v>
          </cell>
          <cell r="AC111">
            <v>598623.74000000011</v>
          </cell>
          <cell r="AD111">
            <v>0</v>
          </cell>
          <cell r="AE111">
            <v>0</v>
          </cell>
          <cell r="AF111">
            <v>400726.54</v>
          </cell>
          <cell r="AG111">
            <v>0</v>
          </cell>
          <cell r="AH111">
            <v>203865.47</v>
          </cell>
          <cell r="AI111">
            <v>0</v>
          </cell>
          <cell r="AJ111">
            <v>0</v>
          </cell>
          <cell r="AK111">
            <v>102051.94</v>
          </cell>
          <cell r="AL111">
            <v>521587.27999999997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80737.86</v>
          </cell>
          <cell r="AS111">
            <v>81347.31</v>
          </cell>
          <cell r="AT111">
            <v>62565.919999999991</v>
          </cell>
          <cell r="AU111">
            <v>0</v>
          </cell>
          <cell r="AV111">
            <v>0</v>
          </cell>
          <cell r="AW111">
            <v>652171.69000000018</v>
          </cell>
          <cell r="AX111">
            <v>125</v>
          </cell>
          <cell r="AY111">
            <v>0</v>
          </cell>
          <cell r="AZ111">
            <v>2400911.7199999997</v>
          </cell>
          <cell r="BA111">
            <v>396585.22</v>
          </cell>
          <cell r="BB111">
            <v>11044806.549999997</v>
          </cell>
          <cell r="BC111">
            <v>2288889.4299999997</v>
          </cell>
          <cell r="BD111">
            <v>3124417.52</v>
          </cell>
          <cell r="BE111">
            <v>86230946.750000015</v>
          </cell>
        </row>
        <row r="112">
          <cell r="F112" t="str">
            <v>17414</v>
          </cell>
          <cell r="G112">
            <v>127216691.01000001</v>
          </cell>
          <cell r="H112">
            <v>1551045.3799999997</v>
          </cell>
          <cell r="I112">
            <v>836760.00000000012</v>
          </cell>
          <cell r="J112">
            <v>0</v>
          </cell>
          <cell r="K112">
            <v>4880144</v>
          </cell>
          <cell r="L112">
            <v>1362709.74</v>
          </cell>
          <cell r="M112">
            <v>147.44999999999999</v>
          </cell>
          <cell r="N112">
            <v>0</v>
          </cell>
          <cell r="O112">
            <v>23725516.77</v>
          </cell>
          <cell r="P112">
            <v>5790519</v>
          </cell>
          <cell r="Q112">
            <v>0</v>
          </cell>
          <cell r="R112">
            <v>0</v>
          </cell>
          <cell r="S112">
            <v>3530125.9299999997</v>
          </cell>
          <cell r="T112">
            <v>223472.49999999997</v>
          </cell>
          <cell r="U112">
            <v>96724.680000000008</v>
          </cell>
          <cell r="V112">
            <v>0</v>
          </cell>
          <cell r="W112">
            <v>243986.74</v>
          </cell>
          <cell r="X112">
            <v>0</v>
          </cell>
          <cell r="Y112">
            <v>884983.48</v>
          </cell>
          <cell r="Z112">
            <v>632470</v>
          </cell>
          <cell r="AA112">
            <v>0</v>
          </cell>
          <cell r="AB112">
            <v>0</v>
          </cell>
          <cell r="AC112">
            <v>927353.86</v>
          </cell>
          <cell r="AD112">
            <v>0</v>
          </cell>
          <cell r="AE112">
            <v>0</v>
          </cell>
          <cell r="AF112">
            <v>957211.64</v>
          </cell>
          <cell r="AG112">
            <v>0</v>
          </cell>
          <cell r="AH112">
            <v>586795.1399999999</v>
          </cell>
          <cell r="AI112">
            <v>0</v>
          </cell>
          <cell r="AJ112">
            <v>0</v>
          </cell>
          <cell r="AK112">
            <v>153026.07</v>
          </cell>
          <cell r="AL112">
            <v>1996448.3900000001</v>
          </cell>
          <cell r="AM112">
            <v>461285.70999999996</v>
          </cell>
          <cell r="AN112">
            <v>0</v>
          </cell>
          <cell r="AO112">
            <v>57893.06</v>
          </cell>
          <cell r="AP112">
            <v>0</v>
          </cell>
          <cell r="AQ112">
            <v>0</v>
          </cell>
          <cell r="AR112">
            <v>179868.76</v>
          </cell>
          <cell r="AS112">
            <v>435731.81999999995</v>
          </cell>
          <cell r="AT112">
            <v>0</v>
          </cell>
          <cell r="AU112">
            <v>0</v>
          </cell>
          <cell r="AV112">
            <v>0</v>
          </cell>
          <cell r="AW112">
            <v>3419146.8400000003</v>
          </cell>
          <cell r="AX112">
            <v>0</v>
          </cell>
          <cell r="AY112">
            <v>0</v>
          </cell>
          <cell r="AZ112">
            <v>669674.34</v>
          </cell>
          <cell r="BA112">
            <v>966412.15</v>
          </cell>
          <cell r="BB112">
            <v>23330952.940000001</v>
          </cell>
          <cell r="BC112">
            <v>6822534.79</v>
          </cell>
          <cell r="BD112">
            <v>6788578.2600000007</v>
          </cell>
          <cell r="BE112">
            <v>218728210.44999996</v>
          </cell>
        </row>
        <row r="113">
          <cell r="F113" t="str">
            <v>17415</v>
          </cell>
          <cell r="G113">
            <v>131057027.73999999</v>
          </cell>
          <cell r="H113">
            <v>419240.86</v>
          </cell>
          <cell r="I113">
            <v>2040802</v>
          </cell>
          <cell r="J113">
            <v>0</v>
          </cell>
          <cell r="K113">
            <v>5242217</v>
          </cell>
          <cell r="L113">
            <v>3525291.9999999995</v>
          </cell>
          <cell r="M113">
            <v>24156</v>
          </cell>
          <cell r="N113">
            <v>128810.36</v>
          </cell>
          <cell r="O113">
            <v>26017830.649999999</v>
          </cell>
          <cell r="P113">
            <v>4734484.419999999</v>
          </cell>
          <cell r="Q113">
            <v>0</v>
          </cell>
          <cell r="R113">
            <v>0</v>
          </cell>
          <cell r="S113">
            <v>6726730.6600000001</v>
          </cell>
          <cell r="T113">
            <v>0</v>
          </cell>
          <cell r="U113">
            <v>175248</v>
          </cell>
          <cell r="V113">
            <v>0</v>
          </cell>
          <cell r="W113">
            <v>0</v>
          </cell>
          <cell r="X113">
            <v>0</v>
          </cell>
          <cell r="Y113">
            <v>3378020.8999999994</v>
          </cell>
          <cell r="Z113">
            <v>946074.58</v>
          </cell>
          <cell r="AA113">
            <v>0</v>
          </cell>
          <cell r="AB113">
            <v>0</v>
          </cell>
          <cell r="AC113">
            <v>3179181.89</v>
          </cell>
          <cell r="AD113">
            <v>0</v>
          </cell>
          <cell r="AE113">
            <v>0</v>
          </cell>
          <cell r="AF113">
            <v>50266.270000000004</v>
          </cell>
          <cell r="AG113">
            <v>85697.86</v>
          </cell>
          <cell r="AH113">
            <v>0</v>
          </cell>
          <cell r="AI113">
            <v>0</v>
          </cell>
          <cell r="AJ113">
            <v>0</v>
          </cell>
          <cell r="AK113">
            <v>768320.19</v>
          </cell>
          <cell r="AL113">
            <v>3872897.84</v>
          </cell>
          <cell r="AM113">
            <v>1162380.98</v>
          </cell>
          <cell r="AN113">
            <v>0</v>
          </cell>
          <cell r="AO113">
            <v>78555.999999999985</v>
          </cell>
          <cell r="AP113">
            <v>161926.96</v>
          </cell>
          <cell r="AQ113">
            <v>0</v>
          </cell>
          <cell r="AR113">
            <v>0</v>
          </cell>
          <cell r="AS113">
            <v>243174.18999999997</v>
          </cell>
          <cell r="AT113">
            <v>0</v>
          </cell>
          <cell r="AU113">
            <v>0</v>
          </cell>
          <cell r="AV113">
            <v>0</v>
          </cell>
          <cell r="AW113">
            <v>1478875.02</v>
          </cell>
          <cell r="AX113">
            <v>0</v>
          </cell>
          <cell r="AY113">
            <v>0</v>
          </cell>
          <cell r="AZ113">
            <v>0</v>
          </cell>
          <cell r="BA113">
            <v>446591.29999999993</v>
          </cell>
          <cell r="BB113">
            <v>32907873.530000001</v>
          </cell>
          <cell r="BC113">
            <v>9111750.5199999996</v>
          </cell>
          <cell r="BD113">
            <v>7308945.1600000001</v>
          </cell>
          <cell r="BE113">
            <v>245272372.88000005</v>
          </cell>
        </row>
        <row r="114">
          <cell r="F114" t="str">
            <v>17417</v>
          </cell>
          <cell r="G114">
            <v>99363681.390000001</v>
          </cell>
          <cell r="H114">
            <v>991884.73999999976</v>
          </cell>
          <cell r="I114">
            <v>0</v>
          </cell>
          <cell r="J114">
            <v>0</v>
          </cell>
          <cell r="K114">
            <v>3948297.85</v>
          </cell>
          <cell r="L114">
            <v>1333800.1700000002</v>
          </cell>
          <cell r="M114">
            <v>50571.159999999996</v>
          </cell>
          <cell r="N114">
            <v>1563.91</v>
          </cell>
          <cell r="O114">
            <v>24311598.82</v>
          </cell>
          <cell r="P114">
            <v>4544908.2300000004</v>
          </cell>
          <cell r="Q114">
            <v>0</v>
          </cell>
          <cell r="R114">
            <v>0</v>
          </cell>
          <cell r="S114">
            <v>3599607.9600000004</v>
          </cell>
          <cell r="T114">
            <v>102807.57</v>
          </cell>
          <cell r="U114">
            <v>111084.6</v>
          </cell>
          <cell r="V114">
            <v>0</v>
          </cell>
          <cell r="W114">
            <v>88590.909999999989</v>
          </cell>
          <cell r="X114">
            <v>0</v>
          </cell>
          <cell r="Y114">
            <v>459550.68999999994</v>
          </cell>
          <cell r="Z114">
            <v>649806.27999999991</v>
          </cell>
          <cell r="AA114">
            <v>0</v>
          </cell>
          <cell r="AB114">
            <v>0</v>
          </cell>
          <cell r="AC114">
            <v>755031.47</v>
          </cell>
          <cell r="AD114">
            <v>122481.77</v>
          </cell>
          <cell r="AE114">
            <v>6912.96</v>
          </cell>
          <cell r="AF114">
            <v>644807.67000000004</v>
          </cell>
          <cell r="AG114">
            <v>0</v>
          </cell>
          <cell r="AH114">
            <v>353757.81</v>
          </cell>
          <cell r="AI114">
            <v>0</v>
          </cell>
          <cell r="AJ114">
            <v>0</v>
          </cell>
          <cell r="AK114">
            <v>159374.95000000001</v>
          </cell>
          <cell r="AL114">
            <v>827255.48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45730.16</v>
          </cell>
          <cell r="AS114">
            <v>164645.81000000003</v>
          </cell>
          <cell r="AT114">
            <v>102902.56999999999</v>
          </cell>
          <cell r="AU114">
            <v>0</v>
          </cell>
          <cell r="AV114">
            <v>0</v>
          </cell>
          <cell r="AW114">
            <v>3173397.94</v>
          </cell>
          <cell r="AX114">
            <v>0</v>
          </cell>
          <cell r="AY114">
            <v>2136.88</v>
          </cell>
          <cell r="AZ114">
            <v>0</v>
          </cell>
          <cell r="BA114">
            <v>757566.82</v>
          </cell>
          <cell r="BB114">
            <v>21965721.100000001</v>
          </cell>
          <cell r="BC114">
            <v>5399634.6600000001</v>
          </cell>
          <cell r="BD114">
            <v>6382041.9400000004</v>
          </cell>
          <cell r="BE114">
            <v>180421154.26999992</v>
          </cell>
        </row>
        <row r="115">
          <cell r="F115" t="str">
            <v>18100</v>
          </cell>
          <cell r="G115">
            <v>22438138.569999993</v>
          </cell>
          <cell r="H115">
            <v>644611.25000000012</v>
          </cell>
          <cell r="I115">
            <v>626910.98</v>
          </cell>
          <cell r="J115">
            <v>0</v>
          </cell>
          <cell r="K115">
            <v>1046729</v>
          </cell>
          <cell r="L115">
            <v>693834.05999999994</v>
          </cell>
          <cell r="M115">
            <v>378.35</v>
          </cell>
          <cell r="N115">
            <v>85095.45</v>
          </cell>
          <cell r="O115">
            <v>5422733.2599999998</v>
          </cell>
          <cell r="P115">
            <v>1076237.8900000001</v>
          </cell>
          <cell r="Q115">
            <v>271944.76</v>
          </cell>
          <cell r="R115">
            <v>0</v>
          </cell>
          <cell r="S115">
            <v>1566383.1800000002</v>
          </cell>
          <cell r="T115">
            <v>34986.57</v>
          </cell>
          <cell r="U115">
            <v>50374</v>
          </cell>
          <cell r="V115">
            <v>0</v>
          </cell>
          <cell r="W115">
            <v>2285897.1</v>
          </cell>
          <cell r="X115">
            <v>45421.45</v>
          </cell>
          <cell r="Y115">
            <v>1761375.55</v>
          </cell>
          <cell r="Z115">
            <v>376277.87</v>
          </cell>
          <cell r="AA115">
            <v>0</v>
          </cell>
          <cell r="AB115">
            <v>0</v>
          </cell>
          <cell r="AC115">
            <v>1018107.09</v>
          </cell>
          <cell r="AD115">
            <v>0</v>
          </cell>
          <cell r="AE115">
            <v>0</v>
          </cell>
          <cell r="AF115">
            <v>417531.57999999996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26654.119999999995</v>
          </cell>
          <cell r="AL115">
            <v>91163.150000000009</v>
          </cell>
          <cell r="AM115">
            <v>302653.96000000002</v>
          </cell>
          <cell r="AN115">
            <v>0</v>
          </cell>
          <cell r="AO115">
            <v>9994.1999999999989</v>
          </cell>
          <cell r="AP115">
            <v>0</v>
          </cell>
          <cell r="AQ115">
            <v>0</v>
          </cell>
          <cell r="AR115">
            <v>13520.06</v>
          </cell>
          <cell r="AS115">
            <v>43681.990000000005</v>
          </cell>
          <cell r="AT115">
            <v>0</v>
          </cell>
          <cell r="AU115">
            <v>0</v>
          </cell>
          <cell r="AV115">
            <v>0</v>
          </cell>
          <cell r="AW115">
            <v>707034.93</v>
          </cell>
          <cell r="AX115">
            <v>0</v>
          </cell>
          <cell r="AY115">
            <v>0</v>
          </cell>
          <cell r="AZ115">
            <v>0</v>
          </cell>
          <cell r="BA115">
            <v>226160.67</v>
          </cell>
          <cell r="BB115">
            <v>7983270.3200000003</v>
          </cell>
          <cell r="BC115">
            <v>2028260.1399999997</v>
          </cell>
          <cell r="BD115">
            <v>1572657.11</v>
          </cell>
          <cell r="BE115">
            <v>52868018.610000007</v>
          </cell>
        </row>
        <row r="116">
          <cell r="F116" t="str">
            <v>18303</v>
          </cell>
          <cell r="G116">
            <v>20706420.540000003</v>
          </cell>
          <cell r="H116">
            <v>134036.99</v>
          </cell>
          <cell r="I116">
            <v>0</v>
          </cell>
          <cell r="J116">
            <v>0</v>
          </cell>
          <cell r="K116">
            <v>813209.57</v>
          </cell>
          <cell r="L116">
            <v>361868.45999999996</v>
          </cell>
          <cell r="M116">
            <v>0</v>
          </cell>
          <cell r="N116">
            <v>0</v>
          </cell>
          <cell r="O116">
            <v>3947099.1799999997</v>
          </cell>
          <cell r="P116">
            <v>1040358.9400000002</v>
          </cell>
          <cell r="Q116">
            <v>0</v>
          </cell>
          <cell r="R116">
            <v>0</v>
          </cell>
          <cell r="S116">
            <v>688524.04</v>
          </cell>
          <cell r="T116">
            <v>174736.57</v>
          </cell>
          <cell r="U116">
            <v>12237.57</v>
          </cell>
          <cell r="V116">
            <v>0</v>
          </cell>
          <cell r="W116">
            <v>0</v>
          </cell>
          <cell r="X116">
            <v>0</v>
          </cell>
          <cell r="Y116">
            <v>95301.659999999989</v>
          </cell>
          <cell r="Z116">
            <v>104168.11000000002</v>
          </cell>
          <cell r="AA116">
            <v>0</v>
          </cell>
          <cell r="AB116">
            <v>0</v>
          </cell>
          <cell r="AC116">
            <v>71644.75</v>
          </cell>
          <cell r="AD116">
            <v>0</v>
          </cell>
          <cell r="AE116">
            <v>0</v>
          </cell>
          <cell r="AF116">
            <v>111158.05000000002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4996.3500000000004</v>
          </cell>
          <cell r="AL116">
            <v>55030.549999999996</v>
          </cell>
          <cell r="AM116">
            <v>0</v>
          </cell>
          <cell r="AN116">
            <v>0</v>
          </cell>
          <cell r="AO116">
            <v>22738.74</v>
          </cell>
          <cell r="AP116">
            <v>0</v>
          </cell>
          <cell r="AQ116">
            <v>0</v>
          </cell>
          <cell r="AR116">
            <v>0</v>
          </cell>
          <cell r="AS116">
            <v>35110.07</v>
          </cell>
          <cell r="AT116">
            <v>6863.03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35694.33</v>
          </cell>
          <cell r="BB116">
            <v>5818042.1799999997</v>
          </cell>
          <cell r="BC116">
            <v>848138.91</v>
          </cell>
          <cell r="BD116">
            <v>1434020.8000000003</v>
          </cell>
          <cell r="BE116">
            <v>36521399.390000001</v>
          </cell>
        </row>
        <row r="117">
          <cell r="F117" t="str">
            <v>18400</v>
          </cell>
          <cell r="G117">
            <v>33738008.25</v>
          </cell>
          <cell r="H117">
            <v>242061.84999999998</v>
          </cell>
          <cell r="I117">
            <v>198669.09</v>
          </cell>
          <cell r="J117">
            <v>0</v>
          </cell>
          <cell r="K117">
            <v>1374866</v>
          </cell>
          <cell r="L117">
            <v>0</v>
          </cell>
          <cell r="M117">
            <v>4790</v>
          </cell>
          <cell r="N117">
            <v>11970.52</v>
          </cell>
          <cell r="O117">
            <v>6858585.2200000007</v>
          </cell>
          <cell r="P117">
            <v>1440943.6</v>
          </cell>
          <cell r="Q117">
            <v>0</v>
          </cell>
          <cell r="R117">
            <v>121200.83</v>
          </cell>
          <cell r="S117">
            <v>1885339.9500000002</v>
          </cell>
          <cell r="T117">
            <v>205981.54</v>
          </cell>
          <cell r="U117">
            <v>35046</v>
          </cell>
          <cell r="V117">
            <v>0</v>
          </cell>
          <cell r="W117">
            <v>0</v>
          </cell>
          <cell r="X117">
            <v>0</v>
          </cell>
          <cell r="Y117">
            <v>503910.77999999997</v>
          </cell>
          <cell r="Z117">
            <v>211127.29</v>
          </cell>
          <cell r="AA117">
            <v>0</v>
          </cell>
          <cell r="AB117">
            <v>0</v>
          </cell>
          <cell r="AC117">
            <v>484462.18999999994</v>
          </cell>
          <cell r="AD117">
            <v>0</v>
          </cell>
          <cell r="AE117">
            <v>0</v>
          </cell>
          <cell r="AF117">
            <v>140906.18999999997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23243.3</v>
          </cell>
          <cell r="AL117">
            <v>177375.09</v>
          </cell>
          <cell r="AM117">
            <v>0</v>
          </cell>
          <cell r="AN117">
            <v>0</v>
          </cell>
          <cell r="AO117">
            <v>369944.48000000004</v>
          </cell>
          <cell r="AP117">
            <v>0</v>
          </cell>
          <cell r="AQ117">
            <v>108825.35</v>
          </cell>
          <cell r="AR117">
            <v>3523.54</v>
          </cell>
          <cell r="AS117">
            <v>58466.69</v>
          </cell>
          <cell r="AT117">
            <v>17494.2</v>
          </cell>
          <cell r="AU117">
            <v>0</v>
          </cell>
          <cell r="AV117">
            <v>0</v>
          </cell>
          <cell r="AW117">
            <v>383432.97</v>
          </cell>
          <cell r="AX117">
            <v>0</v>
          </cell>
          <cell r="AY117">
            <v>107889.50000000001</v>
          </cell>
          <cell r="AZ117">
            <v>0</v>
          </cell>
          <cell r="BA117">
            <v>339547.24999999994</v>
          </cell>
          <cell r="BB117">
            <v>8374131.169999999</v>
          </cell>
          <cell r="BC117">
            <v>1931437.4100000001</v>
          </cell>
          <cell r="BD117">
            <v>3023500.8800000004</v>
          </cell>
          <cell r="BE117">
            <v>62376681.130000003</v>
          </cell>
        </row>
        <row r="118">
          <cell r="F118" t="str">
            <v>18401</v>
          </cell>
          <cell r="G118">
            <v>54921538.979999997</v>
          </cell>
          <cell r="H118">
            <v>2221153.37</v>
          </cell>
          <cell r="I118">
            <v>434569.00000000006</v>
          </cell>
          <cell r="J118">
            <v>0</v>
          </cell>
          <cell r="K118">
            <v>2349030</v>
          </cell>
          <cell r="L118">
            <v>1070327</v>
          </cell>
          <cell r="M118">
            <v>740</v>
          </cell>
          <cell r="N118">
            <v>584</v>
          </cell>
          <cell r="O118">
            <v>14430176.880000001</v>
          </cell>
          <cell r="P118">
            <v>2570125.92</v>
          </cell>
          <cell r="Q118">
            <v>0</v>
          </cell>
          <cell r="R118">
            <v>419901.99</v>
          </cell>
          <cell r="S118">
            <v>4158268.3200000003</v>
          </cell>
          <cell r="T118">
            <v>395556.80000000005</v>
          </cell>
          <cell r="U118">
            <v>56917</v>
          </cell>
          <cell r="V118">
            <v>0</v>
          </cell>
          <cell r="W118">
            <v>0</v>
          </cell>
          <cell r="X118">
            <v>0</v>
          </cell>
          <cell r="Y118">
            <v>908342.5199999999</v>
          </cell>
          <cell r="Z118">
            <v>374540.6</v>
          </cell>
          <cell r="AA118">
            <v>0</v>
          </cell>
          <cell r="AB118">
            <v>0</v>
          </cell>
          <cell r="AC118">
            <v>865713.57</v>
          </cell>
          <cell r="AD118">
            <v>0</v>
          </cell>
          <cell r="AE118">
            <v>0</v>
          </cell>
          <cell r="AF118">
            <v>250463.17999999996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47035.06</v>
          </cell>
          <cell r="AL118">
            <v>249474.03999999998</v>
          </cell>
          <cell r="AM118">
            <v>622048.22</v>
          </cell>
          <cell r="AN118">
            <v>0</v>
          </cell>
          <cell r="AO118">
            <v>42648</v>
          </cell>
          <cell r="AP118">
            <v>0</v>
          </cell>
          <cell r="AQ118">
            <v>0</v>
          </cell>
          <cell r="AR118">
            <v>151241.09999999998</v>
          </cell>
          <cell r="AS118">
            <v>186626.93999999997</v>
          </cell>
          <cell r="AT118">
            <v>0</v>
          </cell>
          <cell r="AU118">
            <v>0</v>
          </cell>
          <cell r="AV118">
            <v>0</v>
          </cell>
          <cell r="AW118">
            <v>206250.92</v>
          </cell>
          <cell r="AX118">
            <v>0</v>
          </cell>
          <cell r="AY118">
            <v>158488.32000000001</v>
          </cell>
          <cell r="AZ118">
            <v>0</v>
          </cell>
          <cell r="BA118">
            <v>627685.69999999995</v>
          </cell>
          <cell r="BB118">
            <v>15400365.760000004</v>
          </cell>
          <cell r="BC118">
            <v>3358452.5800000005</v>
          </cell>
          <cell r="BD118">
            <v>4963696.0299999993</v>
          </cell>
          <cell r="BE118">
            <v>111441961.79999997</v>
          </cell>
        </row>
        <row r="119">
          <cell r="F119" t="str">
            <v>18402</v>
          </cell>
          <cell r="G119">
            <v>44420502.480000004</v>
          </cell>
          <cell r="H119">
            <v>1797079.2799999998</v>
          </cell>
          <cell r="I119">
            <v>542954</v>
          </cell>
          <cell r="J119">
            <v>0</v>
          </cell>
          <cell r="K119">
            <v>2022742</v>
          </cell>
          <cell r="L119">
            <v>0</v>
          </cell>
          <cell r="M119">
            <v>0</v>
          </cell>
          <cell r="N119">
            <v>0</v>
          </cell>
          <cell r="O119">
            <v>9569050.9399999995</v>
          </cell>
          <cell r="P119">
            <v>2260136.77</v>
          </cell>
          <cell r="Q119">
            <v>0</v>
          </cell>
          <cell r="R119">
            <v>59184</v>
          </cell>
          <cell r="S119">
            <v>3930575.22</v>
          </cell>
          <cell r="T119">
            <v>449153.42</v>
          </cell>
          <cell r="U119">
            <v>52580</v>
          </cell>
          <cell r="V119">
            <v>0</v>
          </cell>
          <cell r="W119">
            <v>0</v>
          </cell>
          <cell r="X119">
            <v>0</v>
          </cell>
          <cell r="Y119">
            <v>1190340.93</v>
          </cell>
          <cell r="Z119">
            <v>342535.44000000006</v>
          </cell>
          <cell r="AA119">
            <v>0</v>
          </cell>
          <cell r="AB119">
            <v>0</v>
          </cell>
          <cell r="AC119">
            <v>900639.57000000007</v>
          </cell>
          <cell r="AD119">
            <v>0</v>
          </cell>
          <cell r="AE119">
            <v>0</v>
          </cell>
          <cell r="AF119">
            <v>397028.94999999995</v>
          </cell>
          <cell r="AG119">
            <v>0</v>
          </cell>
          <cell r="AH119">
            <v>20815.999999999996</v>
          </cell>
          <cell r="AI119">
            <v>0</v>
          </cell>
          <cell r="AJ119">
            <v>0</v>
          </cell>
          <cell r="AK119">
            <v>38093.000000000007</v>
          </cell>
          <cell r="AL119">
            <v>82770.159999999989</v>
          </cell>
          <cell r="AM119">
            <v>0</v>
          </cell>
          <cell r="AN119">
            <v>0</v>
          </cell>
          <cell r="AO119">
            <v>37914.799999999996</v>
          </cell>
          <cell r="AP119">
            <v>0</v>
          </cell>
          <cell r="AQ119">
            <v>0</v>
          </cell>
          <cell r="AR119">
            <v>62479.119999999995</v>
          </cell>
          <cell r="AS119">
            <v>233655.43</v>
          </cell>
          <cell r="AT119">
            <v>18107.440000000002</v>
          </cell>
          <cell r="AU119">
            <v>0</v>
          </cell>
          <cell r="AV119">
            <v>0</v>
          </cell>
          <cell r="AW119">
            <v>71186.31</v>
          </cell>
          <cell r="AX119">
            <v>0</v>
          </cell>
          <cell r="AY119">
            <v>4629.4399999999996</v>
          </cell>
          <cell r="AZ119">
            <v>0</v>
          </cell>
          <cell r="BA119">
            <v>401823.82999999996</v>
          </cell>
          <cell r="BB119">
            <v>13371537.970000001</v>
          </cell>
          <cell r="BC119">
            <v>3104833.04</v>
          </cell>
          <cell r="BD119">
            <v>4566501.92</v>
          </cell>
          <cell r="BE119">
            <v>89948851.460000008</v>
          </cell>
        </row>
        <row r="120">
          <cell r="F120" t="str">
            <v>19007</v>
          </cell>
          <cell r="G120">
            <v>382376.57</v>
          </cell>
          <cell r="Z120">
            <v>19199.95</v>
          </cell>
          <cell r="BB120">
            <v>78740.960000000006</v>
          </cell>
          <cell r="BE120">
            <v>480317.48000000004</v>
          </cell>
        </row>
        <row r="121">
          <cell r="F121" t="str">
            <v>19028</v>
          </cell>
          <cell r="G121">
            <v>1081270.81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10425</v>
          </cell>
          <cell r="M121">
            <v>0</v>
          </cell>
          <cell r="N121">
            <v>0</v>
          </cell>
          <cell r="O121">
            <v>88082.719999999987</v>
          </cell>
          <cell r="P121">
            <v>14535.18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9964.0499999999993</v>
          </cell>
          <cell r="AA121">
            <v>0</v>
          </cell>
          <cell r="AB121">
            <v>0</v>
          </cell>
          <cell r="AC121">
            <v>15792.390000000001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12642.17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539392.85</v>
          </cell>
          <cell r="BC121">
            <v>58055.780000000006</v>
          </cell>
          <cell r="BD121">
            <v>92553.25</v>
          </cell>
          <cell r="BE121">
            <v>1922714.2</v>
          </cell>
        </row>
        <row r="122">
          <cell r="F122" t="str">
            <v>19400</v>
          </cell>
          <cell r="G122">
            <v>1359462.4599999997</v>
          </cell>
          <cell r="H122">
            <v>0</v>
          </cell>
          <cell r="I122">
            <v>8168.51</v>
          </cell>
          <cell r="J122">
            <v>0</v>
          </cell>
          <cell r="K122">
            <v>100745.83</v>
          </cell>
          <cell r="L122">
            <v>15205.94</v>
          </cell>
          <cell r="M122">
            <v>0</v>
          </cell>
          <cell r="N122">
            <v>0</v>
          </cell>
          <cell r="O122">
            <v>252410.78</v>
          </cell>
          <cell r="P122">
            <v>37407.159999999996</v>
          </cell>
          <cell r="Q122">
            <v>0</v>
          </cell>
          <cell r="R122">
            <v>0</v>
          </cell>
          <cell r="S122">
            <v>53221.710000000006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21684</v>
          </cell>
          <cell r="Z122">
            <v>8572.369999999999</v>
          </cell>
          <cell r="AA122">
            <v>0</v>
          </cell>
          <cell r="AB122">
            <v>0</v>
          </cell>
          <cell r="AC122">
            <v>18819.77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287936.53000000003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606223.38</v>
          </cell>
          <cell r="BC122">
            <v>70211.17</v>
          </cell>
          <cell r="BD122">
            <v>74661.460000000006</v>
          </cell>
          <cell r="BE122">
            <v>2914731.0699999994</v>
          </cell>
        </row>
        <row r="123">
          <cell r="F123" t="str">
            <v>19401</v>
          </cell>
          <cell r="G123">
            <v>13697728.629999997</v>
          </cell>
          <cell r="H123">
            <v>0</v>
          </cell>
          <cell r="I123">
            <v>159207</v>
          </cell>
          <cell r="J123">
            <v>0</v>
          </cell>
          <cell r="K123">
            <v>598874.1</v>
          </cell>
          <cell r="L123">
            <v>181815</v>
          </cell>
          <cell r="M123">
            <v>2510.5300000000002</v>
          </cell>
          <cell r="N123">
            <v>15414</v>
          </cell>
          <cell r="O123">
            <v>2149445.9300000002</v>
          </cell>
          <cell r="P123">
            <v>521494.34</v>
          </cell>
          <cell r="Q123">
            <v>0</v>
          </cell>
          <cell r="R123">
            <v>0</v>
          </cell>
          <cell r="S123">
            <v>1035124.2499999998</v>
          </cell>
          <cell r="T123">
            <v>0</v>
          </cell>
          <cell r="U123">
            <v>21767</v>
          </cell>
          <cell r="V123">
            <v>0</v>
          </cell>
          <cell r="W123">
            <v>0</v>
          </cell>
          <cell r="X123">
            <v>0</v>
          </cell>
          <cell r="Y123">
            <v>517121.01999999996</v>
          </cell>
          <cell r="Z123">
            <v>165798.58000000002</v>
          </cell>
          <cell r="AA123">
            <v>20989.399999999998</v>
          </cell>
          <cell r="AB123">
            <v>0</v>
          </cell>
          <cell r="AC123">
            <v>203082.22</v>
          </cell>
          <cell r="AD123">
            <v>0</v>
          </cell>
          <cell r="AE123">
            <v>0</v>
          </cell>
          <cell r="AF123">
            <v>9692.16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28512.730000000003</v>
          </cell>
          <cell r="AL123">
            <v>172502.37</v>
          </cell>
          <cell r="AM123">
            <v>142264.63999999998</v>
          </cell>
          <cell r="AN123">
            <v>0</v>
          </cell>
          <cell r="AO123">
            <v>0</v>
          </cell>
          <cell r="AP123">
            <v>214828.6</v>
          </cell>
          <cell r="AQ123">
            <v>0</v>
          </cell>
          <cell r="AR123">
            <v>0</v>
          </cell>
          <cell r="AS123">
            <v>22505.239999999998</v>
          </cell>
          <cell r="AT123">
            <v>0</v>
          </cell>
          <cell r="AU123">
            <v>0</v>
          </cell>
          <cell r="AV123">
            <v>0</v>
          </cell>
          <cell r="AW123">
            <v>30483.97</v>
          </cell>
          <cell r="AX123">
            <v>0</v>
          </cell>
          <cell r="AY123">
            <v>136453.29000000004</v>
          </cell>
          <cell r="AZ123">
            <v>0</v>
          </cell>
          <cell r="BA123">
            <v>8817.67</v>
          </cell>
          <cell r="BB123">
            <v>5034890.05</v>
          </cell>
          <cell r="BC123">
            <v>954160.65000000014</v>
          </cell>
          <cell r="BD123">
            <v>1120954.3</v>
          </cell>
          <cell r="BE123">
            <v>27166437.669999994</v>
          </cell>
        </row>
        <row r="124">
          <cell r="F124" t="str">
            <v>19403</v>
          </cell>
          <cell r="G124">
            <v>3006149.31</v>
          </cell>
          <cell r="H124">
            <v>0</v>
          </cell>
          <cell r="I124">
            <v>41648.039999999994</v>
          </cell>
          <cell r="J124">
            <v>0</v>
          </cell>
          <cell r="K124">
            <v>275592.30000000005</v>
          </cell>
          <cell r="L124">
            <v>120408.28</v>
          </cell>
          <cell r="M124">
            <v>0</v>
          </cell>
          <cell r="N124">
            <v>765</v>
          </cell>
          <cell r="O124">
            <v>434119.48</v>
          </cell>
          <cell r="P124">
            <v>118618.95</v>
          </cell>
          <cell r="Q124">
            <v>0</v>
          </cell>
          <cell r="R124">
            <v>0</v>
          </cell>
          <cell r="S124">
            <v>323803.37000000005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100605.21</v>
          </cell>
          <cell r="Z124">
            <v>30968.5</v>
          </cell>
          <cell r="AA124">
            <v>0</v>
          </cell>
          <cell r="AB124">
            <v>0</v>
          </cell>
          <cell r="AC124">
            <v>87344.81</v>
          </cell>
          <cell r="AD124">
            <v>133189.72</v>
          </cell>
          <cell r="AE124">
            <v>22015.560000000005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34785.019999999997</v>
          </cell>
          <cell r="AM124">
            <v>0</v>
          </cell>
          <cell r="AN124">
            <v>0</v>
          </cell>
          <cell r="AO124">
            <v>0</v>
          </cell>
          <cell r="AP124">
            <v>7998.3099999999995</v>
          </cell>
          <cell r="AQ124">
            <v>4911.1900000000005</v>
          </cell>
          <cell r="AR124">
            <v>0</v>
          </cell>
          <cell r="AS124">
            <v>2734.58</v>
          </cell>
          <cell r="AT124">
            <v>0</v>
          </cell>
          <cell r="AU124">
            <v>0</v>
          </cell>
          <cell r="AV124">
            <v>0</v>
          </cell>
          <cell r="AW124">
            <v>115.31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1406394.2499999995</v>
          </cell>
          <cell r="BC124">
            <v>291215.92000000004</v>
          </cell>
          <cell r="BD124">
            <v>287799.64</v>
          </cell>
          <cell r="BE124">
            <v>6731182.7499999972</v>
          </cell>
        </row>
        <row r="125">
          <cell r="F125" t="str">
            <v>19404</v>
          </cell>
          <cell r="G125">
            <v>4449706.1300000008</v>
          </cell>
          <cell r="H125">
            <v>3398.62</v>
          </cell>
          <cell r="I125">
            <v>30660.06</v>
          </cell>
          <cell r="J125">
            <v>0</v>
          </cell>
          <cell r="K125">
            <v>195810</v>
          </cell>
          <cell r="L125">
            <v>102008.2</v>
          </cell>
          <cell r="M125">
            <v>0</v>
          </cell>
          <cell r="N125">
            <v>2295.3000000000002</v>
          </cell>
          <cell r="O125">
            <v>475240.22000000009</v>
          </cell>
          <cell r="P125">
            <v>162945.85999999999</v>
          </cell>
          <cell r="Q125">
            <v>0</v>
          </cell>
          <cell r="R125">
            <v>0</v>
          </cell>
          <cell r="S125">
            <v>321002.87</v>
          </cell>
          <cell r="T125">
            <v>5845.7</v>
          </cell>
          <cell r="U125">
            <v>5397</v>
          </cell>
          <cell r="V125">
            <v>0</v>
          </cell>
          <cell r="W125">
            <v>0</v>
          </cell>
          <cell r="X125">
            <v>0</v>
          </cell>
          <cell r="Y125">
            <v>115046.70999999999</v>
          </cell>
          <cell r="Z125">
            <v>32908.720000000001</v>
          </cell>
          <cell r="AA125">
            <v>0</v>
          </cell>
          <cell r="AB125">
            <v>0</v>
          </cell>
          <cell r="AC125">
            <v>77088.25</v>
          </cell>
          <cell r="AD125">
            <v>0</v>
          </cell>
          <cell r="AE125">
            <v>0</v>
          </cell>
          <cell r="AF125">
            <v>23431.09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14442.73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6843.66</v>
          </cell>
          <cell r="AT125">
            <v>0</v>
          </cell>
          <cell r="AU125">
            <v>0</v>
          </cell>
          <cell r="AV125">
            <v>0</v>
          </cell>
          <cell r="AW125">
            <v>3120.5299999999997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1442293.79</v>
          </cell>
          <cell r="BC125">
            <v>278959.05</v>
          </cell>
          <cell r="BD125">
            <v>310214.33</v>
          </cell>
          <cell r="BE125">
            <v>8058658.8200000012</v>
          </cell>
        </row>
        <row r="126">
          <cell r="F126" t="str">
            <v>20094</v>
          </cell>
          <cell r="G126">
            <v>922769.54</v>
          </cell>
          <cell r="H126">
            <v>0</v>
          </cell>
          <cell r="I126">
            <v>9092</v>
          </cell>
          <cell r="J126">
            <v>0</v>
          </cell>
          <cell r="K126">
            <v>50978.25</v>
          </cell>
          <cell r="L126">
            <v>0</v>
          </cell>
          <cell r="M126">
            <v>0</v>
          </cell>
          <cell r="N126">
            <v>0</v>
          </cell>
          <cell r="O126">
            <v>63140.01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34714.22</v>
          </cell>
          <cell r="Z126">
            <v>38567.06</v>
          </cell>
          <cell r="AA126">
            <v>0</v>
          </cell>
          <cell r="AB126">
            <v>14282.439999999999</v>
          </cell>
          <cell r="AC126">
            <v>27222.910000000003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1084.55</v>
          </cell>
          <cell r="AO126">
            <v>0</v>
          </cell>
          <cell r="AP126">
            <v>13255.25</v>
          </cell>
          <cell r="AQ126">
            <v>1923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2113.46</v>
          </cell>
          <cell r="AX126">
            <v>0</v>
          </cell>
          <cell r="AY126">
            <v>0</v>
          </cell>
          <cell r="AZ126">
            <v>0</v>
          </cell>
          <cell r="BA126">
            <v>163.93</v>
          </cell>
          <cell r="BB126">
            <v>417325.42000000004</v>
          </cell>
          <cell r="BC126">
            <v>70384.31</v>
          </cell>
          <cell r="BD126">
            <v>34501.82</v>
          </cell>
          <cell r="BE126">
            <v>1701518.1700000002</v>
          </cell>
        </row>
        <row r="127">
          <cell r="F127" t="str">
            <v>20203</v>
          </cell>
          <cell r="G127">
            <v>1011655.0900000001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107079.00999999998</v>
          </cell>
          <cell r="P127">
            <v>21529.120000000003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28833.229999999996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63536.76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857.81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307778.54000000004</v>
          </cell>
          <cell r="BC127">
            <v>0</v>
          </cell>
          <cell r="BD127">
            <v>195246.83000000005</v>
          </cell>
          <cell r="BE127">
            <v>1736516.3900000004</v>
          </cell>
        </row>
        <row r="128">
          <cell r="F128" t="str">
            <v>20215</v>
          </cell>
          <cell r="G128">
            <v>478532.49000000011</v>
          </cell>
          <cell r="H128">
            <v>0</v>
          </cell>
          <cell r="I128">
            <v>11056.41</v>
          </cell>
          <cell r="J128">
            <v>0</v>
          </cell>
          <cell r="K128">
            <v>20816.7</v>
          </cell>
          <cell r="L128">
            <v>0</v>
          </cell>
          <cell r="M128">
            <v>0</v>
          </cell>
          <cell r="N128">
            <v>0</v>
          </cell>
          <cell r="O128">
            <v>36542.68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34339.26</v>
          </cell>
          <cell r="Z128">
            <v>22429.78</v>
          </cell>
          <cell r="AA128">
            <v>0</v>
          </cell>
          <cell r="AB128">
            <v>0</v>
          </cell>
          <cell r="AC128">
            <v>14720.039999999999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140.46</v>
          </cell>
          <cell r="AU128">
            <v>0</v>
          </cell>
          <cell r="AV128">
            <v>0</v>
          </cell>
          <cell r="AW128">
            <v>1813.65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225068.16</v>
          </cell>
          <cell r="BC128">
            <v>60793.82</v>
          </cell>
          <cell r="BD128">
            <v>89940.00999999998</v>
          </cell>
          <cell r="BE128">
            <v>996193.4600000002</v>
          </cell>
        </row>
        <row r="129">
          <cell r="F129" t="str">
            <v>20400</v>
          </cell>
          <cell r="G129">
            <v>1304884.6099999999</v>
          </cell>
          <cell r="H129">
            <v>0</v>
          </cell>
          <cell r="I129">
            <v>4772.38</v>
          </cell>
          <cell r="J129">
            <v>0</v>
          </cell>
          <cell r="K129">
            <v>72625.52</v>
          </cell>
          <cell r="L129">
            <v>0</v>
          </cell>
          <cell r="M129">
            <v>0</v>
          </cell>
          <cell r="N129">
            <v>0</v>
          </cell>
          <cell r="O129">
            <v>204963.3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18462.730000000003</v>
          </cell>
          <cell r="Z129">
            <v>29718.94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8975.84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10745.289999999999</v>
          </cell>
          <cell r="AN129">
            <v>0</v>
          </cell>
          <cell r="AO129">
            <v>0</v>
          </cell>
          <cell r="AP129">
            <v>0</v>
          </cell>
          <cell r="AQ129">
            <v>11144.539999999999</v>
          </cell>
          <cell r="AR129">
            <v>0</v>
          </cell>
          <cell r="AS129">
            <v>1459.52</v>
          </cell>
          <cell r="AT129">
            <v>0</v>
          </cell>
          <cell r="AU129">
            <v>0</v>
          </cell>
          <cell r="AV129">
            <v>0</v>
          </cell>
          <cell r="AW129">
            <v>21335.38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623292.9800000001</v>
          </cell>
          <cell r="BC129">
            <v>0</v>
          </cell>
          <cell r="BD129">
            <v>113935.38</v>
          </cell>
          <cell r="BE129">
            <v>2426316.4099999997</v>
          </cell>
        </row>
        <row r="130">
          <cell r="F130" t="str">
            <v>20401</v>
          </cell>
          <cell r="G130">
            <v>991970.0199999999</v>
          </cell>
          <cell r="H130">
            <v>0</v>
          </cell>
          <cell r="I130">
            <v>3657.74</v>
          </cell>
          <cell r="J130">
            <v>0</v>
          </cell>
          <cell r="K130">
            <v>88112.92</v>
          </cell>
          <cell r="L130">
            <v>0</v>
          </cell>
          <cell r="M130">
            <v>0</v>
          </cell>
          <cell r="N130">
            <v>0</v>
          </cell>
          <cell r="O130">
            <v>100002.15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36685.990000000005</v>
          </cell>
          <cell r="Z130">
            <v>4772</v>
          </cell>
          <cell r="AA130">
            <v>0</v>
          </cell>
          <cell r="AB130">
            <v>0</v>
          </cell>
          <cell r="AC130">
            <v>7857.05</v>
          </cell>
          <cell r="AD130">
            <v>0</v>
          </cell>
          <cell r="AE130">
            <v>0</v>
          </cell>
          <cell r="AF130">
            <v>6466.12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5115.51</v>
          </cell>
          <cell r="AP130">
            <v>0</v>
          </cell>
          <cell r="AQ130">
            <v>1982.62</v>
          </cell>
          <cell r="AR130">
            <v>0</v>
          </cell>
          <cell r="AS130">
            <v>0</v>
          </cell>
          <cell r="AT130">
            <v>2332</v>
          </cell>
          <cell r="AU130">
            <v>0</v>
          </cell>
          <cell r="AV130">
            <v>0</v>
          </cell>
          <cell r="AW130">
            <v>47365.919999999998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424554.76999999996</v>
          </cell>
          <cell r="BC130">
            <v>83076.73</v>
          </cell>
          <cell r="BD130">
            <v>61734.3</v>
          </cell>
          <cell r="BE130">
            <v>1865685.84</v>
          </cell>
        </row>
        <row r="131">
          <cell r="F131" t="str">
            <v>20402</v>
          </cell>
          <cell r="G131">
            <v>1133681.9799999997</v>
          </cell>
          <cell r="H131">
            <v>0</v>
          </cell>
          <cell r="I131">
            <v>15350.689999999999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83664.289999999994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48866.130000000005</v>
          </cell>
          <cell r="Z131">
            <v>37047.72</v>
          </cell>
          <cell r="AA131">
            <v>0</v>
          </cell>
          <cell r="AB131">
            <v>0</v>
          </cell>
          <cell r="AC131">
            <v>25052.74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2432.39</v>
          </cell>
          <cell r="AR131">
            <v>0</v>
          </cell>
          <cell r="AS131">
            <v>0</v>
          </cell>
          <cell r="AT131">
            <v>805.90000000000009</v>
          </cell>
          <cell r="AU131">
            <v>0</v>
          </cell>
          <cell r="AV131">
            <v>0</v>
          </cell>
          <cell r="AW131">
            <v>30351.530000000002</v>
          </cell>
          <cell r="AX131">
            <v>0</v>
          </cell>
          <cell r="AY131">
            <v>0</v>
          </cell>
          <cell r="AZ131">
            <v>0</v>
          </cell>
          <cell r="BA131">
            <v>118.3</v>
          </cell>
          <cell r="BB131">
            <v>409207.94999999995</v>
          </cell>
          <cell r="BC131">
            <v>93016.08</v>
          </cell>
          <cell r="BD131">
            <v>104988.26999999999</v>
          </cell>
          <cell r="BE131">
            <v>1984583.9699999997</v>
          </cell>
        </row>
        <row r="132">
          <cell r="F132" t="str">
            <v>20403</v>
          </cell>
          <cell r="G132">
            <v>183904.37</v>
          </cell>
          <cell r="H132">
            <v>0</v>
          </cell>
          <cell r="I132">
            <v>0</v>
          </cell>
          <cell r="J132">
            <v>0</v>
          </cell>
          <cell r="K132">
            <v>4542.59</v>
          </cell>
          <cell r="L132">
            <v>0</v>
          </cell>
          <cell r="M132">
            <v>0</v>
          </cell>
          <cell r="N132">
            <v>0</v>
          </cell>
          <cell r="O132">
            <v>7817.13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17885.07</v>
          </cell>
          <cell r="AA132">
            <v>12208.44</v>
          </cell>
          <cell r="AB132">
            <v>6031.81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9579.9700000000012</v>
          </cell>
          <cell r="AM132">
            <v>15114.57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113496.46999999999</v>
          </cell>
          <cell r="BC132">
            <v>2265.04</v>
          </cell>
          <cell r="BD132">
            <v>80079.659999999989</v>
          </cell>
          <cell r="BE132">
            <v>452925.11999999994</v>
          </cell>
        </row>
        <row r="133">
          <cell r="F133" t="str">
            <v>20404</v>
          </cell>
          <cell r="G133">
            <v>5474280.2000000011</v>
          </cell>
          <cell r="H133">
            <v>0</v>
          </cell>
          <cell r="I133">
            <v>122114.00000000001</v>
          </cell>
          <cell r="J133">
            <v>0</v>
          </cell>
          <cell r="K133">
            <v>297370.07</v>
          </cell>
          <cell r="L133">
            <v>5388</v>
          </cell>
          <cell r="M133">
            <v>0</v>
          </cell>
          <cell r="N133">
            <v>19837.57</v>
          </cell>
          <cell r="O133">
            <v>925940.1</v>
          </cell>
          <cell r="P133">
            <v>0</v>
          </cell>
          <cell r="Q133">
            <v>0</v>
          </cell>
          <cell r="R133">
            <v>0</v>
          </cell>
          <cell r="S133">
            <v>573326.25</v>
          </cell>
          <cell r="T133">
            <v>8875.3799999999992</v>
          </cell>
          <cell r="U133">
            <v>13980.74</v>
          </cell>
          <cell r="V133">
            <v>0</v>
          </cell>
          <cell r="W133">
            <v>0</v>
          </cell>
          <cell r="X133">
            <v>0</v>
          </cell>
          <cell r="Y133">
            <v>362601.56</v>
          </cell>
          <cell r="Z133">
            <v>123260.53</v>
          </cell>
          <cell r="AA133">
            <v>0</v>
          </cell>
          <cell r="AB133">
            <v>0</v>
          </cell>
          <cell r="AC133">
            <v>164978.32999999999</v>
          </cell>
          <cell r="AD133">
            <v>0</v>
          </cell>
          <cell r="AE133">
            <v>0</v>
          </cell>
          <cell r="AF133">
            <v>18386.8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23340.26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133794.02000000002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1619808.85</v>
          </cell>
          <cell r="BC133">
            <v>390725.14999999997</v>
          </cell>
          <cell r="BD133">
            <v>396524.24000000011</v>
          </cell>
          <cell r="BE133">
            <v>10674532.050000001</v>
          </cell>
        </row>
        <row r="134">
          <cell r="F134" t="str">
            <v>20405</v>
          </cell>
          <cell r="G134">
            <v>5957343.9099999992</v>
          </cell>
          <cell r="H134">
            <v>75506.44</v>
          </cell>
          <cell r="I134">
            <v>86491.27</v>
          </cell>
          <cell r="J134">
            <v>0</v>
          </cell>
          <cell r="K134">
            <v>223630.99</v>
          </cell>
          <cell r="L134">
            <v>0</v>
          </cell>
          <cell r="M134">
            <v>0</v>
          </cell>
          <cell r="N134">
            <v>29111.279999999999</v>
          </cell>
          <cell r="O134">
            <v>1248465.3999999999</v>
          </cell>
          <cell r="P134">
            <v>0</v>
          </cell>
          <cell r="Q134">
            <v>0</v>
          </cell>
          <cell r="R134">
            <v>0</v>
          </cell>
          <cell r="S134">
            <v>433524.34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252678.2</v>
          </cell>
          <cell r="Z134">
            <v>148632.49000000002</v>
          </cell>
          <cell r="AA134">
            <v>31961.980000000003</v>
          </cell>
          <cell r="AB134">
            <v>2644.5</v>
          </cell>
          <cell r="AC134">
            <v>191772.98</v>
          </cell>
          <cell r="AD134">
            <v>0</v>
          </cell>
          <cell r="AE134">
            <v>0</v>
          </cell>
          <cell r="AF134">
            <v>69799.490000000005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48561.74</v>
          </cell>
          <cell r="AL134">
            <v>161316.29999999999</v>
          </cell>
          <cell r="AM134">
            <v>8897.68</v>
          </cell>
          <cell r="AN134">
            <v>0</v>
          </cell>
          <cell r="AO134">
            <v>0</v>
          </cell>
          <cell r="AP134">
            <v>65349.219999999994</v>
          </cell>
          <cell r="AQ134">
            <v>23025</v>
          </cell>
          <cell r="AR134">
            <v>0</v>
          </cell>
          <cell r="AS134">
            <v>10140.27</v>
          </cell>
          <cell r="AT134">
            <v>0</v>
          </cell>
          <cell r="AU134">
            <v>0</v>
          </cell>
          <cell r="AV134">
            <v>0</v>
          </cell>
          <cell r="AW134">
            <v>163215.66999999998</v>
          </cell>
          <cell r="AX134">
            <v>0</v>
          </cell>
          <cell r="AY134">
            <v>0</v>
          </cell>
          <cell r="AZ134">
            <v>0</v>
          </cell>
          <cell r="BA134">
            <v>61341.58</v>
          </cell>
          <cell r="BB134">
            <v>1511946.6099999999</v>
          </cell>
          <cell r="BC134">
            <v>385319.29</v>
          </cell>
          <cell r="BD134">
            <v>583251.5299999998</v>
          </cell>
          <cell r="BE134">
            <v>11773928.159999998</v>
          </cell>
        </row>
        <row r="135">
          <cell r="F135" t="str">
            <v>20406</v>
          </cell>
          <cell r="G135">
            <v>1858904.57</v>
          </cell>
          <cell r="H135">
            <v>0</v>
          </cell>
          <cell r="I135">
            <v>38838</v>
          </cell>
          <cell r="J135">
            <v>0</v>
          </cell>
          <cell r="K135">
            <v>86703</v>
          </cell>
          <cell r="L135">
            <v>0</v>
          </cell>
          <cell r="M135">
            <v>0</v>
          </cell>
          <cell r="N135">
            <v>0</v>
          </cell>
          <cell r="O135">
            <v>316420.78000000003</v>
          </cell>
          <cell r="P135">
            <v>0</v>
          </cell>
          <cell r="Q135">
            <v>0</v>
          </cell>
          <cell r="R135">
            <v>0</v>
          </cell>
          <cell r="S135">
            <v>144051.07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130671.36</v>
          </cell>
          <cell r="Z135">
            <v>61356.280000000006</v>
          </cell>
          <cell r="AA135">
            <v>0</v>
          </cell>
          <cell r="AB135">
            <v>0</v>
          </cell>
          <cell r="AC135">
            <v>72617.62000000001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71441.56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1816.15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591989.66</v>
          </cell>
          <cell r="BC135">
            <v>163941.5</v>
          </cell>
          <cell r="BD135">
            <v>206624.77000000002</v>
          </cell>
          <cell r="BE135">
            <v>3745376.32</v>
          </cell>
        </row>
        <row r="136">
          <cell r="F136" t="str">
            <v>21014</v>
          </cell>
          <cell r="G136">
            <v>3642247.41</v>
          </cell>
          <cell r="H136">
            <v>0</v>
          </cell>
          <cell r="I136">
            <v>32444.05</v>
          </cell>
          <cell r="J136">
            <v>0</v>
          </cell>
          <cell r="K136">
            <v>165306</v>
          </cell>
          <cell r="L136">
            <v>0</v>
          </cell>
          <cell r="M136">
            <v>0</v>
          </cell>
          <cell r="N136">
            <v>0</v>
          </cell>
          <cell r="O136">
            <v>638270.57000000007</v>
          </cell>
          <cell r="P136">
            <v>155198.32999999999</v>
          </cell>
          <cell r="Q136">
            <v>0</v>
          </cell>
          <cell r="R136">
            <v>0</v>
          </cell>
          <cell r="S136">
            <v>274642.93999999994</v>
          </cell>
          <cell r="T136">
            <v>0</v>
          </cell>
          <cell r="U136">
            <v>5307</v>
          </cell>
          <cell r="V136">
            <v>0</v>
          </cell>
          <cell r="W136">
            <v>0</v>
          </cell>
          <cell r="X136">
            <v>0</v>
          </cell>
          <cell r="Y136">
            <v>99870.930000000008</v>
          </cell>
          <cell r="Z136">
            <v>30298.79</v>
          </cell>
          <cell r="AA136">
            <v>0</v>
          </cell>
          <cell r="AB136">
            <v>0</v>
          </cell>
          <cell r="AC136">
            <v>92959.23000000001</v>
          </cell>
          <cell r="AD136">
            <v>0</v>
          </cell>
          <cell r="AE136">
            <v>0</v>
          </cell>
          <cell r="AF136">
            <v>12465.73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8280</v>
          </cell>
          <cell r="AR136">
            <v>0</v>
          </cell>
          <cell r="AS136">
            <v>6424.5199999999995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1055351.6499999999</v>
          </cell>
          <cell r="BC136">
            <v>227266.19</v>
          </cell>
          <cell r="BD136">
            <v>209177.28</v>
          </cell>
          <cell r="BE136">
            <v>6655510.620000001</v>
          </cell>
        </row>
        <row r="137">
          <cell r="F137" t="str">
            <v>21036</v>
          </cell>
          <cell r="G137">
            <v>263839.39</v>
          </cell>
          <cell r="H137">
            <v>0</v>
          </cell>
          <cell r="I137">
            <v>2587</v>
          </cell>
          <cell r="J137">
            <v>0</v>
          </cell>
          <cell r="K137">
            <v>12168</v>
          </cell>
          <cell r="L137">
            <v>0</v>
          </cell>
          <cell r="M137">
            <v>0</v>
          </cell>
          <cell r="N137">
            <v>0</v>
          </cell>
          <cell r="O137">
            <v>55327.91</v>
          </cell>
          <cell r="P137">
            <v>5758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21729</v>
          </cell>
          <cell r="Z137">
            <v>26758.820000000003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155954.44</v>
          </cell>
          <cell r="BC137">
            <v>0</v>
          </cell>
          <cell r="BD137">
            <v>14369.36</v>
          </cell>
          <cell r="BE137">
            <v>558491.92000000004</v>
          </cell>
        </row>
        <row r="138">
          <cell r="F138" t="str">
            <v>21206</v>
          </cell>
          <cell r="G138">
            <v>2624254.12</v>
          </cell>
          <cell r="H138">
            <v>29211.86</v>
          </cell>
          <cell r="I138">
            <v>57300</v>
          </cell>
          <cell r="J138">
            <v>0</v>
          </cell>
          <cell r="K138">
            <v>131151</v>
          </cell>
          <cell r="L138">
            <v>81374.14</v>
          </cell>
          <cell r="M138">
            <v>2115.63</v>
          </cell>
          <cell r="N138">
            <v>0</v>
          </cell>
          <cell r="O138">
            <v>443266.13999999996</v>
          </cell>
          <cell r="P138">
            <v>100859.38</v>
          </cell>
          <cell r="Q138">
            <v>0</v>
          </cell>
          <cell r="R138">
            <v>0</v>
          </cell>
          <cell r="S138">
            <v>217456.53</v>
          </cell>
          <cell r="T138">
            <v>48442.38</v>
          </cell>
          <cell r="U138">
            <v>4220.76</v>
          </cell>
          <cell r="V138">
            <v>0</v>
          </cell>
          <cell r="W138">
            <v>0</v>
          </cell>
          <cell r="X138">
            <v>0</v>
          </cell>
          <cell r="Y138">
            <v>89272.939999999988</v>
          </cell>
          <cell r="Z138">
            <v>43495.789999999994</v>
          </cell>
          <cell r="AA138">
            <v>21355.809999999998</v>
          </cell>
          <cell r="AB138">
            <v>0</v>
          </cell>
          <cell r="AC138">
            <v>100434.02999999998</v>
          </cell>
          <cell r="AD138">
            <v>0</v>
          </cell>
          <cell r="AE138">
            <v>0</v>
          </cell>
          <cell r="AF138">
            <v>7400.52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6408.47</v>
          </cell>
          <cell r="AL138">
            <v>29865.919999999998</v>
          </cell>
          <cell r="AM138">
            <v>26946.030000000002</v>
          </cell>
          <cell r="AN138">
            <v>0</v>
          </cell>
          <cell r="AO138">
            <v>0</v>
          </cell>
          <cell r="AP138">
            <v>0</v>
          </cell>
          <cell r="AQ138">
            <v>9291.9500000000007</v>
          </cell>
          <cell r="AR138">
            <v>0</v>
          </cell>
          <cell r="AS138">
            <v>4922.42</v>
          </cell>
          <cell r="AT138">
            <v>0</v>
          </cell>
          <cell r="AU138">
            <v>0</v>
          </cell>
          <cell r="AV138">
            <v>0</v>
          </cell>
          <cell r="AW138">
            <v>499.45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905987.87999999977</v>
          </cell>
          <cell r="BC138">
            <v>218598.32</v>
          </cell>
          <cell r="BD138">
            <v>281438.55</v>
          </cell>
          <cell r="BE138">
            <v>5485570.0199999996</v>
          </cell>
        </row>
        <row r="139">
          <cell r="F139" t="str">
            <v>21214</v>
          </cell>
          <cell r="G139">
            <v>1980625.5699999998</v>
          </cell>
          <cell r="H139">
            <v>0</v>
          </cell>
          <cell r="I139">
            <v>36691.08</v>
          </cell>
          <cell r="J139">
            <v>0</v>
          </cell>
          <cell r="K139">
            <v>89766.080000000002</v>
          </cell>
          <cell r="L139">
            <v>2282.67</v>
          </cell>
          <cell r="M139">
            <v>2653.11</v>
          </cell>
          <cell r="N139">
            <v>73.25</v>
          </cell>
          <cell r="O139">
            <v>372860.57</v>
          </cell>
          <cell r="P139">
            <v>100439.40000000001</v>
          </cell>
          <cell r="Q139">
            <v>0</v>
          </cell>
          <cell r="R139">
            <v>0</v>
          </cell>
          <cell r="S139">
            <v>89418.39</v>
          </cell>
          <cell r="T139">
            <v>0</v>
          </cell>
          <cell r="U139">
            <v>2403.8000000000002</v>
          </cell>
          <cell r="V139">
            <v>0</v>
          </cell>
          <cell r="W139">
            <v>0</v>
          </cell>
          <cell r="X139">
            <v>0</v>
          </cell>
          <cell r="Y139">
            <v>128675.81</v>
          </cell>
          <cell r="Z139">
            <v>44169.08</v>
          </cell>
          <cell r="AA139">
            <v>0</v>
          </cell>
          <cell r="AB139">
            <v>0</v>
          </cell>
          <cell r="AC139">
            <v>72462.53</v>
          </cell>
          <cell r="AD139">
            <v>0</v>
          </cell>
          <cell r="AE139">
            <v>0</v>
          </cell>
          <cell r="AF139">
            <v>28058.880000000001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766174.29</v>
          </cell>
          <cell r="BC139">
            <v>167154.64000000001</v>
          </cell>
          <cell r="BD139">
            <v>212398.16999999998</v>
          </cell>
          <cell r="BE139">
            <v>4096307.3199999994</v>
          </cell>
        </row>
        <row r="140">
          <cell r="F140" t="str">
            <v>21226</v>
          </cell>
          <cell r="G140">
            <v>2854045.42</v>
          </cell>
          <cell r="H140">
            <v>0</v>
          </cell>
          <cell r="I140">
            <v>15025</v>
          </cell>
          <cell r="J140">
            <v>0</v>
          </cell>
          <cell r="K140">
            <v>135509</v>
          </cell>
          <cell r="L140">
            <v>54307</v>
          </cell>
          <cell r="M140">
            <v>0</v>
          </cell>
          <cell r="N140">
            <v>0</v>
          </cell>
          <cell r="O140">
            <v>306322.11</v>
          </cell>
          <cell r="P140">
            <v>113862.04</v>
          </cell>
          <cell r="Q140">
            <v>0</v>
          </cell>
          <cell r="R140">
            <v>0</v>
          </cell>
          <cell r="S140">
            <v>179463.06</v>
          </cell>
          <cell r="T140">
            <v>49564.94</v>
          </cell>
          <cell r="U140">
            <v>3298</v>
          </cell>
          <cell r="V140">
            <v>0</v>
          </cell>
          <cell r="W140">
            <v>0</v>
          </cell>
          <cell r="X140">
            <v>0</v>
          </cell>
          <cell r="Y140">
            <v>50499</v>
          </cell>
          <cell r="Z140">
            <v>58681.000000000007</v>
          </cell>
          <cell r="AA140">
            <v>0</v>
          </cell>
          <cell r="AB140">
            <v>0</v>
          </cell>
          <cell r="AC140">
            <v>52049.030000000006</v>
          </cell>
          <cell r="AD140">
            <v>0</v>
          </cell>
          <cell r="AE140">
            <v>0</v>
          </cell>
          <cell r="AF140">
            <v>22189.14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11520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3941.48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810106.30000000028</v>
          </cell>
          <cell r="BC140">
            <v>272179.05</v>
          </cell>
          <cell r="BD140">
            <v>337813.54000000004</v>
          </cell>
          <cell r="BE140">
            <v>5330375.1099999994</v>
          </cell>
        </row>
        <row r="141">
          <cell r="F141" t="str">
            <v>21232</v>
          </cell>
          <cell r="G141">
            <v>3486415.87</v>
          </cell>
          <cell r="H141">
            <v>107740.22</v>
          </cell>
          <cell r="I141">
            <v>64064</v>
          </cell>
          <cell r="J141">
            <v>0</v>
          </cell>
          <cell r="K141">
            <v>111254.43000000001</v>
          </cell>
          <cell r="L141">
            <v>88471</v>
          </cell>
          <cell r="M141">
            <v>2099</v>
          </cell>
          <cell r="N141">
            <v>6693</v>
          </cell>
          <cell r="O141">
            <v>707636.45000000007</v>
          </cell>
          <cell r="P141">
            <v>168088.95999999999</v>
          </cell>
          <cell r="Q141">
            <v>0</v>
          </cell>
          <cell r="R141">
            <v>0</v>
          </cell>
          <cell r="S141">
            <v>325389.43</v>
          </cell>
          <cell r="T141">
            <v>5004.49</v>
          </cell>
          <cell r="U141">
            <v>7443</v>
          </cell>
          <cell r="V141">
            <v>0</v>
          </cell>
          <cell r="W141">
            <v>0</v>
          </cell>
          <cell r="X141">
            <v>0</v>
          </cell>
          <cell r="Y141">
            <v>194590.54</v>
          </cell>
          <cell r="Z141">
            <v>47797.34</v>
          </cell>
          <cell r="AA141">
            <v>52435.05</v>
          </cell>
          <cell r="AB141">
            <v>0</v>
          </cell>
          <cell r="AC141">
            <v>183449.96</v>
          </cell>
          <cell r="AD141">
            <v>0</v>
          </cell>
          <cell r="AE141">
            <v>0</v>
          </cell>
          <cell r="AF141">
            <v>9500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11142</v>
          </cell>
          <cell r="AL141">
            <v>48768.71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4961.7700000000004</v>
          </cell>
          <cell r="AS141">
            <v>6007.09</v>
          </cell>
          <cell r="AT141">
            <v>0</v>
          </cell>
          <cell r="AU141">
            <v>0</v>
          </cell>
          <cell r="AV141">
            <v>0</v>
          </cell>
          <cell r="AW141">
            <v>840.01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1013064.0600000003</v>
          </cell>
          <cell r="BC141">
            <v>291388.26999999996</v>
          </cell>
          <cell r="BD141">
            <v>422443.62000000005</v>
          </cell>
          <cell r="BE141">
            <v>7366688.2699999996</v>
          </cell>
        </row>
        <row r="142">
          <cell r="F142" t="str">
            <v>21234</v>
          </cell>
          <cell r="G142">
            <v>448216.68</v>
          </cell>
          <cell r="H142">
            <v>0</v>
          </cell>
          <cell r="I142">
            <v>25403.54</v>
          </cell>
          <cell r="J142">
            <v>0</v>
          </cell>
          <cell r="K142">
            <v>27049</v>
          </cell>
          <cell r="L142">
            <v>0</v>
          </cell>
          <cell r="M142">
            <v>0</v>
          </cell>
          <cell r="N142">
            <v>0</v>
          </cell>
          <cell r="O142">
            <v>97110.91</v>
          </cell>
          <cell r="P142">
            <v>20717.75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47109.479999999996</v>
          </cell>
          <cell r="Z142">
            <v>22618.38</v>
          </cell>
          <cell r="AA142">
            <v>0</v>
          </cell>
          <cell r="AB142">
            <v>0</v>
          </cell>
          <cell r="AC142">
            <v>14459.219999999998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524.36</v>
          </cell>
          <cell r="AU142">
            <v>0</v>
          </cell>
          <cell r="AV142">
            <v>0</v>
          </cell>
          <cell r="AW142">
            <v>29887.870000000003</v>
          </cell>
          <cell r="AX142">
            <v>0</v>
          </cell>
          <cell r="AY142">
            <v>0</v>
          </cell>
          <cell r="AZ142">
            <v>0</v>
          </cell>
          <cell r="BA142">
            <v>4970.79</v>
          </cell>
          <cell r="BB142">
            <v>267258.30000000005</v>
          </cell>
          <cell r="BC142">
            <v>48019.96</v>
          </cell>
          <cell r="BD142">
            <v>153525.87999999998</v>
          </cell>
          <cell r="BE142">
            <v>1206872.1199999999</v>
          </cell>
        </row>
        <row r="143">
          <cell r="F143" t="str">
            <v>21237</v>
          </cell>
          <cell r="G143">
            <v>3825635.6599999992</v>
          </cell>
          <cell r="H143">
            <v>91689.5</v>
          </cell>
          <cell r="I143">
            <v>52689</v>
          </cell>
          <cell r="J143">
            <v>0</v>
          </cell>
          <cell r="K143">
            <v>178296</v>
          </cell>
          <cell r="L143">
            <v>105036</v>
          </cell>
          <cell r="M143">
            <v>0</v>
          </cell>
          <cell r="N143">
            <v>444.38</v>
          </cell>
          <cell r="O143">
            <v>708067.68</v>
          </cell>
          <cell r="P143">
            <v>189778</v>
          </cell>
          <cell r="Q143">
            <v>0</v>
          </cell>
          <cell r="R143">
            <v>0</v>
          </cell>
          <cell r="S143">
            <v>252880.33000000002</v>
          </cell>
          <cell r="T143">
            <v>29015.529999999995</v>
          </cell>
          <cell r="U143">
            <v>5543</v>
          </cell>
          <cell r="V143">
            <v>0</v>
          </cell>
          <cell r="W143">
            <v>0</v>
          </cell>
          <cell r="X143">
            <v>0</v>
          </cell>
          <cell r="Y143">
            <v>163133.02999999997</v>
          </cell>
          <cell r="Z143">
            <v>68454.12000000001</v>
          </cell>
          <cell r="AA143">
            <v>0</v>
          </cell>
          <cell r="AB143">
            <v>0</v>
          </cell>
          <cell r="AC143">
            <v>139917.63</v>
          </cell>
          <cell r="AD143">
            <v>0</v>
          </cell>
          <cell r="AE143">
            <v>0</v>
          </cell>
          <cell r="AF143">
            <v>9636.43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2986.23</v>
          </cell>
          <cell r="AL143">
            <v>19424.960000000003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16920</v>
          </cell>
          <cell r="AR143">
            <v>0</v>
          </cell>
          <cell r="AS143">
            <v>6521.6600000000008</v>
          </cell>
          <cell r="AT143">
            <v>0</v>
          </cell>
          <cell r="AU143">
            <v>0</v>
          </cell>
          <cell r="AV143">
            <v>0</v>
          </cell>
          <cell r="AW143">
            <v>8336.7799999999988</v>
          </cell>
          <cell r="AX143">
            <v>287</v>
          </cell>
          <cell r="AY143">
            <v>0</v>
          </cell>
          <cell r="AZ143">
            <v>0</v>
          </cell>
          <cell r="BA143">
            <v>0</v>
          </cell>
          <cell r="BB143">
            <v>1329667.2399999998</v>
          </cell>
          <cell r="BC143">
            <v>317205.55</v>
          </cell>
          <cell r="BD143">
            <v>409106.02999999997</v>
          </cell>
          <cell r="BE143">
            <v>7930671.7400000002</v>
          </cell>
        </row>
        <row r="144">
          <cell r="F144" t="str">
            <v>21300</v>
          </cell>
          <cell r="G144">
            <v>3377172.5199999996</v>
          </cell>
          <cell r="H144">
            <v>222462.86</v>
          </cell>
          <cell r="I144">
            <v>94102.6</v>
          </cell>
          <cell r="J144">
            <v>0</v>
          </cell>
          <cell r="K144">
            <v>183360</v>
          </cell>
          <cell r="L144">
            <v>73400.94</v>
          </cell>
          <cell r="M144">
            <v>1215</v>
          </cell>
          <cell r="N144">
            <v>729</v>
          </cell>
          <cell r="O144">
            <v>652797.94000000006</v>
          </cell>
          <cell r="P144">
            <v>185652.96000000002</v>
          </cell>
          <cell r="Q144">
            <v>0</v>
          </cell>
          <cell r="R144">
            <v>0</v>
          </cell>
          <cell r="S144">
            <v>379905.10000000009</v>
          </cell>
          <cell r="T144">
            <v>0</v>
          </cell>
          <cell r="U144">
            <v>7755.63</v>
          </cell>
          <cell r="V144">
            <v>0</v>
          </cell>
          <cell r="W144">
            <v>0</v>
          </cell>
          <cell r="X144">
            <v>0</v>
          </cell>
          <cell r="Y144">
            <v>226316.40999999997</v>
          </cell>
          <cell r="Z144">
            <v>87678.099999999991</v>
          </cell>
          <cell r="AA144">
            <v>0</v>
          </cell>
          <cell r="AB144">
            <v>0</v>
          </cell>
          <cell r="AC144">
            <v>170710.25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694.14</v>
          </cell>
          <cell r="AL144">
            <v>25077.280000000002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9300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1281181.3499999999</v>
          </cell>
          <cell r="BC144">
            <v>347686.57</v>
          </cell>
          <cell r="BD144">
            <v>502842.36</v>
          </cell>
          <cell r="BE144">
            <v>7830041.0099999998</v>
          </cell>
        </row>
        <row r="145">
          <cell r="F145" t="str">
            <v>21301</v>
          </cell>
          <cell r="G145">
            <v>1600976.29</v>
          </cell>
          <cell r="H145">
            <v>0</v>
          </cell>
          <cell r="I145">
            <v>28347.870000000003</v>
          </cell>
          <cell r="J145">
            <v>0</v>
          </cell>
          <cell r="K145">
            <v>81838</v>
          </cell>
          <cell r="L145">
            <v>18171</v>
          </cell>
          <cell r="M145">
            <v>0</v>
          </cell>
          <cell r="N145">
            <v>352</v>
          </cell>
          <cell r="O145">
            <v>260649.75</v>
          </cell>
          <cell r="P145">
            <v>61990.04</v>
          </cell>
          <cell r="Q145">
            <v>0</v>
          </cell>
          <cell r="R145">
            <v>0</v>
          </cell>
          <cell r="S145">
            <v>98248.800000000017</v>
          </cell>
          <cell r="T145">
            <v>0</v>
          </cell>
          <cell r="U145">
            <v>3234</v>
          </cell>
          <cell r="V145">
            <v>0</v>
          </cell>
          <cell r="W145">
            <v>0</v>
          </cell>
          <cell r="X145">
            <v>0</v>
          </cell>
          <cell r="Y145">
            <v>76767.25</v>
          </cell>
          <cell r="Z145">
            <v>38014</v>
          </cell>
          <cell r="AA145">
            <v>0</v>
          </cell>
          <cell r="AB145">
            <v>0</v>
          </cell>
          <cell r="AC145">
            <v>57500.659999999996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24934.14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9032.34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102.15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562281.14</v>
          </cell>
          <cell r="BC145">
            <v>142734.37000000002</v>
          </cell>
          <cell r="BD145">
            <v>141039.62999999995</v>
          </cell>
          <cell r="BE145">
            <v>3206213.43</v>
          </cell>
        </row>
        <row r="146">
          <cell r="F146" t="str">
            <v>21302</v>
          </cell>
          <cell r="G146">
            <v>11626921.289999999</v>
          </cell>
          <cell r="H146">
            <v>0</v>
          </cell>
          <cell r="I146">
            <v>165486.64000000001</v>
          </cell>
          <cell r="J146">
            <v>0</v>
          </cell>
          <cell r="K146">
            <v>914761.58000000007</v>
          </cell>
          <cell r="L146">
            <v>348493.19</v>
          </cell>
          <cell r="M146">
            <v>4717</v>
          </cell>
          <cell r="N146">
            <v>0</v>
          </cell>
          <cell r="O146">
            <v>3564026.85</v>
          </cell>
          <cell r="P146">
            <v>559008.90999999992</v>
          </cell>
          <cell r="Q146">
            <v>0</v>
          </cell>
          <cell r="R146">
            <v>0</v>
          </cell>
          <cell r="S146">
            <v>888165.84000000008</v>
          </cell>
          <cell r="T146">
            <v>0</v>
          </cell>
          <cell r="U146">
            <v>18297.97</v>
          </cell>
          <cell r="V146">
            <v>0</v>
          </cell>
          <cell r="W146">
            <v>0</v>
          </cell>
          <cell r="X146">
            <v>0</v>
          </cell>
          <cell r="Y146">
            <v>493121.2</v>
          </cell>
          <cell r="Z146">
            <v>177471.9</v>
          </cell>
          <cell r="AA146">
            <v>0</v>
          </cell>
          <cell r="AB146">
            <v>0</v>
          </cell>
          <cell r="AC146">
            <v>317349.61000000004</v>
          </cell>
          <cell r="AD146">
            <v>2343258.0199999996</v>
          </cell>
          <cell r="AE146">
            <v>222245.49</v>
          </cell>
          <cell r="AF146">
            <v>97864.840000000011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13494.55</v>
          </cell>
          <cell r="AL146">
            <v>87127.28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23040</v>
          </cell>
          <cell r="AR146">
            <v>0</v>
          </cell>
          <cell r="AS146">
            <v>24032.36</v>
          </cell>
          <cell r="AT146">
            <v>1083.52</v>
          </cell>
          <cell r="AU146">
            <v>0</v>
          </cell>
          <cell r="AV146">
            <v>0</v>
          </cell>
          <cell r="AW146">
            <v>303523.13000000006</v>
          </cell>
          <cell r="AX146">
            <v>0</v>
          </cell>
          <cell r="AY146">
            <v>0</v>
          </cell>
          <cell r="AZ146">
            <v>0</v>
          </cell>
          <cell r="BA146">
            <v>953.74</v>
          </cell>
          <cell r="BB146">
            <v>3596741.3399999994</v>
          </cell>
          <cell r="BC146">
            <v>927119.14</v>
          </cell>
          <cell r="BD146">
            <v>905557.45000000019</v>
          </cell>
          <cell r="BE146">
            <v>27623862.839999989</v>
          </cell>
        </row>
        <row r="147">
          <cell r="F147" t="str">
            <v>21303</v>
          </cell>
          <cell r="G147">
            <v>2103536.94</v>
          </cell>
          <cell r="H147">
            <v>0</v>
          </cell>
          <cell r="I147">
            <v>71175.3</v>
          </cell>
          <cell r="J147">
            <v>0</v>
          </cell>
          <cell r="K147">
            <v>96862.82</v>
          </cell>
          <cell r="L147">
            <v>55372.090000000004</v>
          </cell>
          <cell r="M147">
            <v>1857.24</v>
          </cell>
          <cell r="N147">
            <v>0</v>
          </cell>
          <cell r="O147">
            <v>307758.44999999995</v>
          </cell>
          <cell r="P147">
            <v>125489.17000000001</v>
          </cell>
          <cell r="Q147">
            <v>0</v>
          </cell>
          <cell r="R147">
            <v>0</v>
          </cell>
          <cell r="S147">
            <v>249960.45000000004</v>
          </cell>
          <cell r="T147">
            <v>19607.629999999997</v>
          </cell>
          <cell r="U147">
            <v>5155.6399999999994</v>
          </cell>
          <cell r="V147">
            <v>0</v>
          </cell>
          <cell r="W147">
            <v>0</v>
          </cell>
          <cell r="X147">
            <v>0</v>
          </cell>
          <cell r="Y147">
            <v>227535.9</v>
          </cell>
          <cell r="Z147">
            <v>30433.08</v>
          </cell>
          <cell r="AA147">
            <v>0</v>
          </cell>
          <cell r="AB147">
            <v>10318.85</v>
          </cell>
          <cell r="AC147">
            <v>69773.97</v>
          </cell>
          <cell r="AD147">
            <v>0</v>
          </cell>
          <cell r="AE147">
            <v>0</v>
          </cell>
          <cell r="AF147">
            <v>53067.92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1405.18</v>
          </cell>
          <cell r="AT147">
            <v>0</v>
          </cell>
          <cell r="AU147">
            <v>0</v>
          </cell>
          <cell r="AV147">
            <v>0</v>
          </cell>
          <cell r="AW147">
            <v>133473.47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840937.56999999983</v>
          </cell>
          <cell r="BC147">
            <v>217249.81</v>
          </cell>
          <cell r="BD147">
            <v>312966.61000000004</v>
          </cell>
          <cell r="BE147">
            <v>4933938.09</v>
          </cell>
        </row>
        <row r="148">
          <cell r="F148" t="str">
            <v>21401</v>
          </cell>
          <cell r="G148">
            <v>16079149.580000002</v>
          </cell>
          <cell r="H148">
            <v>114905.11</v>
          </cell>
          <cell r="I148">
            <v>305617.26999999996</v>
          </cell>
          <cell r="J148">
            <v>0</v>
          </cell>
          <cell r="K148">
            <v>676025.05999999994</v>
          </cell>
          <cell r="L148">
            <v>512861.06</v>
          </cell>
          <cell r="M148">
            <v>18015.810000000001</v>
          </cell>
          <cell r="N148">
            <v>4690.37</v>
          </cell>
          <cell r="O148">
            <v>3262232.18</v>
          </cell>
          <cell r="P148">
            <v>844789.48</v>
          </cell>
          <cell r="Q148">
            <v>0</v>
          </cell>
          <cell r="R148">
            <v>0</v>
          </cell>
          <cell r="S148">
            <v>1001029.7900000002</v>
          </cell>
          <cell r="T148">
            <v>0</v>
          </cell>
          <cell r="U148">
            <v>27107</v>
          </cell>
          <cell r="V148">
            <v>0</v>
          </cell>
          <cell r="W148">
            <v>0</v>
          </cell>
          <cell r="X148">
            <v>0</v>
          </cell>
          <cell r="Y148">
            <v>939513.65</v>
          </cell>
          <cell r="Z148">
            <v>271526.71000000002</v>
          </cell>
          <cell r="AA148">
            <v>39086.239999999998</v>
          </cell>
          <cell r="AB148">
            <v>0</v>
          </cell>
          <cell r="AC148">
            <v>820800.3600000001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31016.639999999999</v>
          </cell>
          <cell r="AL148">
            <v>240371.31</v>
          </cell>
          <cell r="AM148">
            <v>151835.67999999996</v>
          </cell>
          <cell r="AN148">
            <v>0</v>
          </cell>
          <cell r="AO148">
            <v>0</v>
          </cell>
          <cell r="AP148">
            <v>0</v>
          </cell>
          <cell r="AQ148">
            <v>12960</v>
          </cell>
          <cell r="AR148">
            <v>0</v>
          </cell>
          <cell r="AS148">
            <v>52321.450000000004</v>
          </cell>
          <cell r="AT148">
            <v>0</v>
          </cell>
          <cell r="AU148">
            <v>0</v>
          </cell>
          <cell r="AV148">
            <v>0</v>
          </cell>
          <cell r="AW148">
            <v>15976.83</v>
          </cell>
          <cell r="AX148">
            <v>0</v>
          </cell>
          <cell r="AY148">
            <v>0</v>
          </cell>
          <cell r="AZ148">
            <v>0</v>
          </cell>
          <cell r="BA148">
            <v>649096.30000000005</v>
          </cell>
          <cell r="BB148">
            <v>5494983.7999999998</v>
          </cell>
          <cell r="BC148">
            <v>1421270.37</v>
          </cell>
          <cell r="BD148">
            <v>1342208.09</v>
          </cell>
          <cell r="BE148">
            <v>34329390.139999993</v>
          </cell>
        </row>
        <row r="149">
          <cell r="F149" t="str">
            <v>22008</v>
          </cell>
          <cell r="G149">
            <v>913770.2799999998</v>
          </cell>
          <cell r="H149">
            <v>0</v>
          </cell>
          <cell r="I149">
            <v>11193.380000000001</v>
          </cell>
          <cell r="J149">
            <v>0</v>
          </cell>
          <cell r="K149">
            <v>47614</v>
          </cell>
          <cell r="L149">
            <v>0</v>
          </cell>
          <cell r="M149">
            <v>0</v>
          </cell>
          <cell r="N149">
            <v>0</v>
          </cell>
          <cell r="O149">
            <v>151666.76</v>
          </cell>
          <cell r="P149">
            <v>20627</v>
          </cell>
          <cell r="Q149">
            <v>0</v>
          </cell>
          <cell r="R149">
            <v>0</v>
          </cell>
          <cell r="S149">
            <v>76572.210000000006</v>
          </cell>
          <cell r="T149">
            <v>0</v>
          </cell>
          <cell r="U149">
            <v>1339</v>
          </cell>
          <cell r="V149">
            <v>0</v>
          </cell>
          <cell r="W149">
            <v>0</v>
          </cell>
          <cell r="X149">
            <v>0</v>
          </cell>
          <cell r="Y149">
            <v>41621.08</v>
          </cell>
          <cell r="Z149">
            <v>23594</v>
          </cell>
          <cell r="AA149">
            <v>0</v>
          </cell>
          <cell r="AB149">
            <v>0</v>
          </cell>
          <cell r="AC149">
            <v>15740.75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395.9</v>
          </cell>
          <cell r="AN149">
            <v>0</v>
          </cell>
          <cell r="AO149">
            <v>0</v>
          </cell>
          <cell r="AP149">
            <v>0</v>
          </cell>
          <cell r="AQ149">
            <v>3185.7999999999997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250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276410.51999999996</v>
          </cell>
          <cell r="BC149">
            <v>77536.479999999996</v>
          </cell>
          <cell r="BD149">
            <v>114957.66999999998</v>
          </cell>
          <cell r="BE149">
            <v>1776474.8299999998</v>
          </cell>
        </row>
        <row r="150">
          <cell r="F150" t="str">
            <v>22009</v>
          </cell>
          <cell r="G150">
            <v>3075949.8600000008</v>
          </cell>
          <cell r="H150">
            <v>0</v>
          </cell>
          <cell r="I150">
            <v>41836.35</v>
          </cell>
          <cell r="J150">
            <v>0</v>
          </cell>
          <cell r="K150">
            <v>143569.60000000001</v>
          </cell>
          <cell r="L150">
            <v>71829.240000000005</v>
          </cell>
          <cell r="M150">
            <v>0</v>
          </cell>
          <cell r="N150">
            <v>611</v>
          </cell>
          <cell r="O150">
            <v>361098.74</v>
          </cell>
          <cell r="P150">
            <v>91768.28</v>
          </cell>
          <cell r="Q150">
            <v>0</v>
          </cell>
          <cell r="R150">
            <v>0</v>
          </cell>
          <cell r="S150">
            <v>347210.11</v>
          </cell>
          <cell r="T150">
            <v>0</v>
          </cell>
          <cell r="U150">
            <v>4033.9300000000003</v>
          </cell>
          <cell r="V150">
            <v>0</v>
          </cell>
          <cell r="W150">
            <v>0</v>
          </cell>
          <cell r="X150">
            <v>0</v>
          </cell>
          <cell r="Y150">
            <v>86835.83</v>
          </cell>
          <cell r="Z150">
            <v>28219.32</v>
          </cell>
          <cell r="AA150">
            <v>0</v>
          </cell>
          <cell r="AB150">
            <v>0</v>
          </cell>
          <cell r="AC150">
            <v>58180.57</v>
          </cell>
          <cell r="AD150">
            <v>0</v>
          </cell>
          <cell r="AE150">
            <v>0</v>
          </cell>
          <cell r="AF150">
            <v>17010.91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7144.6000000000013</v>
          </cell>
          <cell r="AM150">
            <v>81747.710000000006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2685</v>
          </cell>
          <cell r="AU150">
            <v>1198.3699999999999</v>
          </cell>
          <cell r="AV150">
            <v>0</v>
          </cell>
          <cell r="AW150">
            <v>2691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1144090.6600000001</v>
          </cell>
          <cell r="BC150">
            <v>216806.78999999998</v>
          </cell>
          <cell r="BD150">
            <v>648989.35000000009</v>
          </cell>
          <cell r="BE150">
            <v>6433507.2200000007</v>
          </cell>
        </row>
        <row r="151">
          <cell r="F151" t="str">
            <v>22017</v>
          </cell>
          <cell r="G151">
            <v>1002729.3899999999</v>
          </cell>
          <cell r="H151">
            <v>0</v>
          </cell>
          <cell r="I151">
            <v>7937.2</v>
          </cell>
          <cell r="J151">
            <v>0</v>
          </cell>
          <cell r="K151">
            <v>57066.79</v>
          </cell>
          <cell r="L151">
            <v>0</v>
          </cell>
          <cell r="M151">
            <v>0</v>
          </cell>
          <cell r="N151">
            <v>0</v>
          </cell>
          <cell r="O151">
            <v>81970.679999999993</v>
          </cell>
          <cell r="P151">
            <v>25435.62</v>
          </cell>
          <cell r="Q151">
            <v>0</v>
          </cell>
          <cell r="R151">
            <v>0</v>
          </cell>
          <cell r="S151">
            <v>69837.8</v>
          </cell>
          <cell r="T151">
            <v>0</v>
          </cell>
          <cell r="U151">
            <v>15.08</v>
          </cell>
          <cell r="V151">
            <v>0</v>
          </cell>
          <cell r="W151">
            <v>0</v>
          </cell>
          <cell r="X151">
            <v>0</v>
          </cell>
          <cell r="Y151">
            <v>33446.83</v>
          </cell>
          <cell r="Z151">
            <v>12388.93</v>
          </cell>
          <cell r="AA151">
            <v>0</v>
          </cell>
          <cell r="AB151">
            <v>0</v>
          </cell>
          <cell r="AC151">
            <v>8423.5400000000009</v>
          </cell>
          <cell r="AD151">
            <v>0</v>
          </cell>
          <cell r="AE151">
            <v>0</v>
          </cell>
          <cell r="AF151">
            <v>527.14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4675</v>
          </cell>
          <cell r="AR151">
            <v>0</v>
          </cell>
          <cell r="AS151">
            <v>0</v>
          </cell>
          <cell r="AT151">
            <v>3740.1600000000003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496387.78</v>
          </cell>
          <cell r="BC151">
            <v>71783.41</v>
          </cell>
          <cell r="BD151">
            <v>180760.25999999998</v>
          </cell>
          <cell r="BE151">
            <v>2057125.6099999999</v>
          </cell>
        </row>
        <row r="152">
          <cell r="F152" t="str">
            <v>22073</v>
          </cell>
          <cell r="G152">
            <v>918971.87</v>
          </cell>
          <cell r="H152">
            <v>0</v>
          </cell>
          <cell r="I152">
            <v>6831.38</v>
          </cell>
          <cell r="J152">
            <v>0</v>
          </cell>
          <cell r="K152">
            <v>62135.46</v>
          </cell>
          <cell r="L152">
            <v>12606.4</v>
          </cell>
          <cell r="M152">
            <v>0</v>
          </cell>
          <cell r="N152">
            <v>0</v>
          </cell>
          <cell r="O152">
            <v>152793.23000000001</v>
          </cell>
          <cell r="P152">
            <v>22432.799999999999</v>
          </cell>
          <cell r="Q152">
            <v>0</v>
          </cell>
          <cell r="R152">
            <v>0</v>
          </cell>
          <cell r="S152">
            <v>108914.98</v>
          </cell>
          <cell r="T152">
            <v>0</v>
          </cell>
          <cell r="U152">
            <v>1397.98</v>
          </cell>
          <cell r="V152">
            <v>0</v>
          </cell>
          <cell r="W152">
            <v>0</v>
          </cell>
          <cell r="X152">
            <v>0</v>
          </cell>
          <cell r="Y152">
            <v>25737.75</v>
          </cell>
          <cell r="Z152">
            <v>43451.740000000005</v>
          </cell>
          <cell r="AA152">
            <v>0</v>
          </cell>
          <cell r="AB152">
            <v>0</v>
          </cell>
          <cell r="AC152">
            <v>12399.720000000001</v>
          </cell>
          <cell r="AD152">
            <v>0</v>
          </cell>
          <cell r="AE152">
            <v>0</v>
          </cell>
          <cell r="AF152">
            <v>17990.79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14083.26</v>
          </cell>
          <cell r="AR152">
            <v>0</v>
          </cell>
          <cell r="AS152">
            <v>876.14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485568.89999999997</v>
          </cell>
          <cell r="BC152">
            <v>63176.009999999987</v>
          </cell>
          <cell r="BD152">
            <v>176489.11</v>
          </cell>
          <cell r="BE152">
            <v>2125857.52</v>
          </cell>
        </row>
        <row r="153">
          <cell r="F153" t="str">
            <v>22105</v>
          </cell>
          <cell r="G153">
            <v>1554569.5399999996</v>
          </cell>
          <cell r="H153">
            <v>0</v>
          </cell>
          <cell r="I153">
            <v>13460</v>
          </cell>
          <cell r="J153">
            <v>0</v>
          </cell>
          <cell r="K153">
            <v>70082</v>
          </cell>
          <cell r="L153">
            <v>0</v>
          </cell>
          <cell r="M153">
            <v>0</v>
          </cell>
          <cell r="N153">
            <v>0</v>
          </cell>
          <cell r="O153">
            <v>214333.72999999998</v>
          </cell>
          <cell r="P153">
            <v>59283</v>
          </cell>
          <cell r="Q153">
            <v>0</v>
          </cell>
          <cell r="R153">
            <v>0</v>
          </cell>
          <cell r="S153">
            <v>105927.18</v>
          </cell>
          <cell r="T153">
            <v>0</v>
          </cell>
          <cell r="U153">
            <v>2168</v>
          </cell>
          <cell r="V153">
            <v>0</v>
          </cell>
          <cell r="W153">
            <v>0</v>
          </cell>
          <cell r="X153">
            <v>0</v>
          </cell>
          <cell r="Y153">
            <v>55915.650000000009</v>
          </cell>
          <cell r="Z153">
            <v>33799</v>
          </cell>
          <cell r="AA153">
            <v>0</v>
          </cell>
          <cell r="AB153">
            <v>0</v>
          </cell>
          <cell r="AC153">
            <v>23253.800000000003</v>
          </cell>
          <cell r="AD153">
            <v>0</v>
          </cell>
          <cell r="AE153">
            <v>0</v>
          </cell>
          <cell r="AF153">
            <v>20219.09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9409.5499999999993</v>
          </cell>
          <cell r="AR153">
            <v>0</v>
          </cell>
          <cell r="AS153">
            <v>1793.06</v>
          </cell>
          <cell r="AT153">
            <v>0</v>
          </cell>
          <cell r="AU153">
            <v>0</v>
          </cell>
          <cell r="AV153">
            <v>0</v>
          </cell>
          <cell r="AW153">
            <v>759.79</v>
          </cell>
          <cell r="AX153">
            <v>0</v>
          </cell>
          <cell r="AY153">
            <v>0</v>
          </cell>
          <cell r="AZ153">
            <v>0</v>
          </cell>
          <cell r="BA153">
            <v>187.75</v>
          </cell>
          <cell r="BB153">
            <v>623550.29999999993</v>
          </cell>
          <cell r="BC153">
            <v>110409.28000000003</v>
          </cell>
          <cell r="BD153">
            <v>279448.83</v>
          </cell>
          <cell r="BE153">
            <v>3178569.5499999989</v>
          </cell>
        </row>
        <row r="154">
          <cell r="F154" t="str">
            <v>22200</v>
          </cell>
          <cell r="G154">
            <v>1733534.2799999998</v>
          </cell>
          <cell r="H154">
            <v>0</v>
          </cell>
          <cell r="I154">
            <v>13040.14</v>
          </cell>
          <cell r="J154">
            <v>0</v>
          </cell>
          <cell r="K154">
            <v>86922.239999999991</v>
          </cell>
          <cell r="L154">
            <v>0</v>
          </cell>
          <cell r="M154">
            <v>0</v>
          </cell>
          <cell r="N154">
            <v>0</v>
          </cell>
          <cell r="O154">
            <v>172317.27000000002</v>
          </cell>
          <cell r="P154">
            <v>32454.15</v>
          </cell>
          <cell r="Q154">
            <v>0</v>
          </cell>
          <cell r="R154">
            <v>0</v>
          </cell>
          <cell r="S154">
            <v>69974.03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63152.45</v>
          </cell>
          <cell r="Z154">
            <v>45675.79</v>
          </cell>
          <cell r="AA154">
            <v>0</v>
          </cell>
          <cell r="AB154">
            <v>0</v>
          </cell>
          <cell r="AC154">
            <v>30806.42</v>
          </cell>
          <cell r="AD154">
            <v>0</v>
          </cell>
          <cell r="AE154">
            <v>0</v>
          </cell>
          <cell r="AF154">
            <v>35084.1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5283.9400000000005</v>
          </cell>
          <cell r="AR154">
            <v>0</v>
          </cell>
          <cell r="AS154">
            <v>0</v>
          </cell>
          <cell r="AT154">
            <v>499.96999999999997</v>
          </cell>
          <cell r="AU154">
            <v>0</v>
          </cell>
          <cell r="AV154">
            <v>0</v>
          </cell>
          <cell r="AW154">
            <v>382.28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744316.17999999993</v>
          </cell>
          <cell r="BC154">
            <v>136564.84</v>
          </cell>
          <cell r="BD154">
            <v>286635.14</v>
          </cell>
          <cell r="BE154">
            <v>3456643.2199999993</v>
          </cell>
        </row>
        <row r="155">
          <cell r="F155" t="str">
            <v>22204</v>
          </cell>
          <cell r="G155">
            <v>1204935.3900000001</v>
          </cell>
          <cell r="H155">
            <v>0</v>
          </cell>
          <cell r="I155">
            <v>10960.279999999999</v>
          </cell>
          <cell r="J155">
            <v>0</v>
          </cell>
          <cell r="K155">
            <v>59876.21</v>
          </cell>
          <cell r="L155">
            <v>5802.34</v>
          </cell>
          <cell r="M155">
            <v>0</v>
          </cell>
          <cell r="N155">
            <v>0</v>
          </cell>
          <cell r="O155">
            <v>185228.61</v>
          </cell>
          <cell r="P155">
            <v>24054.69</v>
          </cell>
          <cell r="Q155">
            <v>0</v>
          </cell>
          <cell r="R155">
            <v>0</v>
          </cell>
          <cell r="S155">
            <v>72089.8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22150.800000000003</v>
          </cell>
          <cell r="Z155">
            <v>22833.15</v>
          </cell>
          <cell r="AA155">
            <v>0</v>
          </cell>
          <cell r="AB155">
            <v>0</v>
          </cell>
          <cell r="AC155">
            <v>14498.779999999999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17557.650000000001</v>
          </cell>
          <cell r="AN155">
            <v>0</v>
          </cell>
          <cell r="AO155">
            <v>0</v>
          </cell>
          <cell r="AP155">
            <v>0</v>
          </cell>
          <cell r="AQ155">
            <v>4146.5199999999995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10815.48</v>
          </cell>
          <cell r="BB155">
            <v>518277.87999999995</v>
          </cell>
          <cell r="BC155">
            <v>104983.01999999999</v>
          </cell>
          <cell r="BD155">
            <v>179102.15</v>
          </cell>
          <cell r="BE155">
            <v>2457312.75</v>
          </cell>
        </row>
        <row r="156">
          <cell r="F156" t="str">
            <v>22207</v>
          </cell>
          <cell r="G156">
            <v>2751856.4099999997</v>
          </cell>
          <cell r="H156">
            <v>0</v>
          </cell>
          <cell r="I156">
            <v>17018.96</v>
          </cell>
          <cell r="J156">
            <v>0</v>
          </cell>
          <cell r="K156">
            <v>140269.11000000002</v>
          </cell>
          <cell r="L156">
            <v>47197.72</v>
          </cell>
          <cell r="M156">
            <v>0</v>
          </cell>
          <cell r="N156">
            <v>0</v>
          </cell>
          <cell r="O156">
            <v>385483.66000000003</v>
          </cell>
          <cell r="P156">
            <v>152049.96</v>
          </cell>
          <cell r="Q156">
            <v>0</v>
          </cell>
          <cell r="R156">
            <v>0</v>
          </cell>
          <cell r="S156">
            <v>256495.68000000002</v>
          </cell>
          <cell r="T156">
            <v>18105.86</v>
          </cell>
          <cell r="U156">
            <v>2603.37</v>
          </cell>
          <cell r="V156">
            <v>0</v>
          </cell>
          <cell r="W156">
            <v>0</v>
          </cell>
          <cell r="X156">
            <v>0</v>
          </cell>
          <cell r="Y156">
            <v>72393.960000000006</v>
          </cell>
          <cell r="Z156">
            <v>75365.819999999992</v>
          </cell>
          <cell r="AA156">
            <v>0</v>
          </cell>
          <cell r="AB156">
            <v>0</v>
          </cell>
          <cell r="AC156">
            <v>144798.29999999999</v>
          </cell>
          <cell r="AD156">
            <v>0</v>
          </cell>
          <cell r="AE156">
            <v>0</v>
          </cell>
          <cell r="AF156">
            <v>28064.46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27131.71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1060564.43</v>
          </cell>
          <cell r="BC156">
            <v>188852.88999999998</v>
          </cell>
          <cell r="BD156">
            <v>384575.98</v>
          </cell>
          <cell r="BE156">
            <v>5752828.2799999993</v>
          </cell>
        </row>
        <row r="157">
          <cell r="F157" t="str">
            <v>23042</v>
          </cell>
          <cell r="G157">
            <v>1248449.72</v>
          </cell>
          <cell r="H157">
            <v>0</v>
          </cell>
          <cell r="I157">
            <v>14120</v>
          </cell>
          <cell r="J157">
            <v>0</v>
          </cell>
          <cell r="K157">
            <v>44960</v>
          </cell>
          <cell r="L157">
            <v>31696</v>
          </cell>
          <cell r="M157">
            <v>0</v>
          </cell>
          <cell r="N157">
            <v>0</v>
          </cell>
          <cell r="O157">
            <v>117322.94</v>
          </cell>
          <cell r="P157">
            <v>40321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45125</v>
          </cell>
          <cell r="Z157">
            <v>28677.809999999998</v>
          </cell>
          <cell r="AA157">
            <v>0</v>
          </cell>
          <cell r="AB157">
            <v>0</v>
          </cell>
          <cell r="AC157">
            <v>21330.15</v>
          </cell>
          <cell r="AD157">
            <v>0</v>
          </cell>
          <cell r="AE157">
            <v>0</v>
          </cell>
          <cell r="AF157">
            <v>9782.67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1635.31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429454.43</v>
          </cell>
          <cell r="BC157">
            <v>77799.360000000001</v>
          </cell>
          <cell r="BD157">
            <v>72311.97</v>
          </cell>
          <cell r="BE157">
            <v>2182986.36</v>
          </cell>
        </row>
        <row r="158">
          <cell r="F158" t="str">
            <v>23054</v>
          </cell>
          <cell r="G158">
            <v>1128975.8699999999</v>
          </cell>
          <cell r="H158">
            <v>0</v>
          </cell>
          <cell r="I158">
            <v>3370.6</v>
          </cell>
          <cell r="J158">
            <v>0</v>
          </cell>
          <cell r="K158">
            <v>47445.89</v>
          </cell>
          <cell r="L158">
            <v>32508.57</v>
          </cell>
          <cell r="M158">
            <v>0</v>
          </cell>
          <cell r="N158">
            <v>0</v>
          </cell>
          <cell r="O158">
            <v>145176.40999999997</v>
          </cell>
          <cell r="P158">
            <v>22597.88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25882.600000000002</v>
          </cell>
          <cell r="Z158">
            <v>4622.3</v>
          </cell>
          <cell r="AA158">
            <v>0</v>
          </cell>
          <cell r="AB158">
            <v>0</v>
          </cell>
          <cell r="AC158">
            <v>16008.849999999999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30296.109999999997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338111.10000000003</v>
          </cell>
          <cell r="BC158">
            <v>81679.25999999998</v>
          </cell>
          <cell r="BD158">
            <v>95999.310000000027</v>
          </cell>
          <cell r="BE158">
            <v>1972674.7500000002</v>
          </cell>
        </row>
        <row r="159">
          <cell r="F159" t="str">
            <v>23309</v>
          </cell>
          <cell r="G159">
            <v>19874740.039999995</v>
          </cell>
          <cell r="H159">
            <v>323035.06</v>
          </cell>
          <cell r="I159">
            <v>220338.63999999998</v>
          </cell>
          <cell r="J159">
            <v>0</v>
          </cell>
          <cell r="K159">
            <v>1113900.72</v>
          </cell>
          <cell r="L159">
            <v>484440.06999999995</v>
          </cell>
          <cell r="M159">
            <v>15045.630000000001</v>
          </cell>
          <cell r="N159">
            <v>94270.409999999989</v>
          </cell>
          <cell r="O159">
            <v>4084512.3</v>
          </cell>
          <cell r="P159">
            <v>888966</v>
          </cell>
          <cell r="Q159">
            <v>0</v>
          </cell>
          <cell r="R159">
            <v>0</v>
          </cell>
          <cell r="S159">
            <v>1969101.33</v>
          </cell>
          <cell r="T159">
            <v>190369.86999999997</v>
          </cell>
          <cell r="U159">
            <v>44234.000000000007</v>
          </cell>
          <cell r="V159">
            <v>0</v>
          </cell>
          <cell r="W159">
            <v>0</v>
          </cell>
          <cell r="X159">
            <v>0</v>
          </cell>
          <cell r="Y159">
            <v>892916.23</v>
          </cell>
          <cell r="Z159">
            <v>298244.23</v>
          </cell>
          <cell r="AA159">
            <v>0</v>
          </cell>
          <cell r="AB159">
            <v>0</v>
          </cell>
          <cell r="AC159">
            <v>758827.7</v>
          </cell>
          <cell r="AD159">
            <v>81429.000000000015</v>
          </cell>
          <cell r="AE159">
            <v>0</v>
          </cell>
          <cell r="AF159">
            <v>170477.62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47638.340000000004</v>
          </cell>
          <cell r="AL159">
            <v>270268.23</v>
          </cell>
          <cell r="AM159">
            <v>0</v>
          </cell>
          <cell r="AN159">
            <v>0</v>
          </cell>
          <cell r="AO159">
            <v>67910.39</v>
          </cell>
          <cell r="AP159">
            <v>0</v>
          </cell>
          <cell r="AQ159">
            <v>32408</v>
          </cell>
          <cell r="AR159">
            <v>0</v>
          </cell>
          <cell r="AS159">
            <v>37400.660000000003</v>
          </cell>
          <cell r="AT159">
            <v>0</v>
          </cell>
          <cell r="AU159">
            <v>0</v>
          </cell>
          <cell r="AV159">
            <v>0</v>
          </cell>
          <cell r="AW159">
            <v>427844.53</v>
          </cell>
          <cell r="AX159">
            <v>0</v>
          </cell>
          <cell r="AY159">
            <v>0</v>
          </cell>
          <cell r="AZ159">
            <v>0</v>
          </cell>
          <cell r="BA159">
            <v>549266.3600000001</v>
          </cell>
          <cell r="BB159">
            <v>6418855.75</v>
          </cell>
          <cell r="BC159">
            <v>1344307.75</v>
          </cell>
          <cell r="BD159">
            <v>2030528.8</v>
          </cell>
          <cell r="BE159">
            <v>42731277.659999996</v>
          </cell>
        </row>
        <row r="160">
          <cell r="F160" t="str">
            <v>23311</v>
          </cell>
          <cell r="G160">
            <v>1333775.2</v>
          </cell>
          <cell r="H160">
            <v>0</v>
          </cell>
          <cell r="I160">
            <v>17100</v>
          </cell>
          <cell r="J160">
            <v>0</v>
          </cell>
          <cell r="K160">
            <v>61602</v>
          </cell>
          <cell r="L160">
            <v>0</v>
          </cell>
          <cell r="M160">
            <v>0</v>
          </cell>
          <cell r="N160">
            <v>0</v>
          </cell>
          <cell r="O160">
            <v>56095.270000000004</v>
          </cell>
          <cell r="P160">
            <v>28352.82</v>
          </cell>
          <cell r="Q160">
            <v>0</v>
          </cell>
          <cell r="R160">
            <v>0</v>
          </cell>
          <cell r="S160">
            <v>47337.33</v>
          </cell>
          <cell r="T160">
            <v>0</v>
          </cell>
          <cell r="U160">
            <v>1929.49</v>
          </cell>
          <cell r="V160">
            <v>0</v>
          </cell>
          <cell r="W160">
            <v>0</v>
          </cell>
          <cell r="X160">
            <v>0</v>
          </cell>
          <cell r="Y160">
            <v>61363.75</v>
          </cell>
          <cell r="Z160">
            <v>26870.54</v>
          </cell>
          <cell r="AA160">
            <v>0</v>
          </cell>
          <cell r="AB160">
            <v>0</v>
          </cell>
          <cell r="AC160">
            <v>36642.119999999995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29237.7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482280.69</v>
          </cell>
          <cell r="BC160">
            <v>125304.85999999999</v>
          </cell>
          <cell r="BD160">
            <v>178270.76000000004</v>
          </cell>
          <cell r="BE160">
            <v>2486162.5300000003</v>
          </cell>
        </row>
        <row r="161">
          <cell r="F161" t="str">
            <v>23402</v>
          </cell>
          <cell r="G161">
            <v>4268398.9399999995</v>
          </cell>
          <cell r="H161">
            <v>0</v>
          </cell>
          <cell r="I161">
            <v>125135.99999999999</v>
          </cell>
          <cell r="J161">
            <v>0</v>
          </cell>
          <cell r="K161">
            <v>147982.34999999998</v>
          </cell>
          <cell r="L161">
            <v>73635.03</v>
          </cell>
          <cell r="M161">
            <v>0</v>
          </cell>
          <cell r="N161">
            <v>19013.53</v>
          </cell>
          <cell r="O161">
            <v>782648.57000000007</v>
          </cell>
          <cell r="P161">
            <v>147269.65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377433.64000000007</v>
          </cell>
          <cell r="Z161">
            <v>65982.249999999985</v>
          </cell>
          <cell r="AA161">
            <v>0</v>
          </cell>
          <cell r="AB161">
            <v>0</v>
          </cell>
          <cell r="AC161">
            <v>132040.16999999998</v>
          </cell>
          <cell r="AD161">
            <v>0</v>
          </cell>
          <cell r="AE161">
            <v>0</v>
          </cell>
          <cell r="AF161">
            <v>9283.82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4113.59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965678.41999999993</v>
          </cell>
          <cell r="BC161">
            <v>280820.76</v>
          </cell>
          <cell r="BD161">
            <v>544264.53000000014</v>
          </cell>
          <cell r="BE161">
            <v>7943701.25</v>
          </cell>
        </row>
        <row r="162">
          <cell r="F162" t="str">
            <v>23403</v>
          </cell>
          <cell r="G162">
            <v>9351437.4499999993</v>
          </cell>
          <cell r="H162">
            <v>452852.72000000003</v>
          </cell>
          <cell r="I162">
            <v>88636.599999999991</v>
          </cell>
          <cell r="J162">
            <v>0</v>
          </cell>
          <cell r="K162">
            <v>423891</v>
          </cell>
          <cell r="L162">
            <v>255815.97999999998</v>
          </cell>
          <cell r="M162">
            <v>2323.98</v>
          </cell>
          <cell r="N162">
            <v>0</v>
          </cell>
          <cell r="O162">
            <v>2105478.2599999998</v>
          </cell>
          <cell r="P162">
            <v>479270.39</v>
          </cell>
          <cell r="Q162">
            <v>0</v>
          </cell>
          <cell r="R162">
            <v>10506.77</v>
          </cell>
          <cell r="S162">
            <v>629681.74999999988</v>
          </cell>
          <cell r="T162">
            <v>48006.05999999999</v>
          </cell>
          <cell r="U162">
            <v>10069</v>
          </cell>
          <cell r="V162">
            <v>0</v>
          </cell>
          <cell r="W162">
            <v>0</v>
          </cell>
          <cell r="X162">
            <v>0</v>
          </cell>
          <cell r="Y162">
            <v>271024.69</v>
          </cell>
          <cell r="Z162">
            <v>114289.94000000002</v>
          </cell>
          <cell r="AA162">
            <v>0</v>
          </cell>
          <cell r="AB162">
            <v>0</v>
          </cell>
          <cell r="AC162">
            <v>260959.51</v>
          </cell>
          <cell r="AD162">
            <v>0</v>
          </cell>
          <cell r="AE162">
            <v>0</v>
          </cell>
          <cell r="AF162">
            <v>115221.67999999998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11999.41</v>
          </cell>
          <cell r="AL162">
            <v>80928.81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37080</v>
          </cell>
          <cell r="AR162">
            <v>7852.69</v>
          </cell>
          <cell r="AS162">
            <v>16508.099999999999</v>
          </cell>
          <cell r="AT162">
            <v>0</v>
          </cell>
          <cell r="AU162">
            <v>0</v>
          </cell>
          <cell r="AV162">
            <v>0</v>
          </cell>
          <cell r="AW162">
            <v>15178.14</v>
          </cell>
          <cell r="AX162">
            <v>0</v>
          </cell>
          <cell r="AY162">
            <v>0</v>
          </cell>
          <cell r="AZ162">
            <v>0</v>
          </cell>
          <cell r="BA162">
            <v>37313.21</v>
          </cell>
          <cell r="BB162">
            <v>2720104.129999999</v>
          </cell>
          <cell r="BC162">
            <v>728309.83000000007</v>
          </cell>
          <cell r="BD162">
            <v>1540870.4300000002</v>
          </cell>
          <cell r="BE162">
            <v>19815610.530000001</v>
          </cell>
        </row>
        <row r="163">
          <cell r="F163" t="str">
            <v>23404</v>
          </cell>
          <cell r="G163">
            <v>2343289.7399999998</v>
          </cell>
          <cell r="H163">
            <v>0</v>
          </cell>
          <cell r="I163">
            <v>36206.79</v>
          </cell>
          <cell r="J163">
            <v>0</v>
          </cell>
          <cell r="K163">
            <v>63080.18</v>
          </cell>
          <cell r="L163">
            <v>317.45</v>
          </cell>
          <cell r="M163">
            <v>1411.17</v>
          </cell>
          <cell r="N163">
            <v>0</v>
          </cell>
          <cell r="O163">
            <v>558967.64</v>
          </cell>
          <cell r="P163">
            <v>86374.499999999985</v>
          </cell>
          <cell r="Q163">
            <v>0</v>
          </cell>
          <cell r="R163">
            <v>21798.949999999997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104644.85</v>
          </cell>
          <cell r="Z163">
            <v>35144.54</v>
          </cell>
          <cell r="AA163">
            <v>0</v>
          </cell>
          <cell r="AB163">
            <v>0</v>
          </cell>
          <cell r="AC163">
            <v>87889.82</v>
          </cell>
          <cell r="AD163">
            <v>0</v>
          </cell>
          <cell r="AE163">
            <v>0</v>
          </cell>
          <cell r="AF163">
            <v>23014.97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27079.120000000003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24360.83</v>
          </cell>
          <cell r="AX163">
            <v>0</v>
          </cell>
          <cell r="AY163">
            <v>0</v>
          </cell>
          <cell r="AZ163">
            <v>0</v>
          </cell>
          <cell r="BA163">
            <v>1075.6199999999999</v>
          </cell>
          <cell r="BB163">
            <v>569369.92999999993</v>
          </cell>
          <cell r="BC163">
            <v>178901.41999999998</v>
          </cell>
          <cell r="BD163">
            <v>400153.31000000006</v>
          </cell>
          <cell r="BE163">
            <v>4563080.83</v>
          </cell>
        </row>
        <row r="164">
          <cell r="F164" t="str">
            <v>24014</v>
          </cell>
          <cell r="G164">
            <v>1625927.6900000002</v>
          </cell>
          <cell r="H164">
            <v>0</v>
          </cell>
          <cell r="I164">
            <v>55725</v>
          </cell>
          <cell r="J164">
            <v>0</v>
          </cell>
          <cell r="K164">
            <v>30720</v>
          </cell>
          <cell r="L164">
            <v>16477</v>
          </cell>
          <cell r="M164">
            <v>0</v>
          </cell>
          <cell r="N164">
            <v>0</v>
          </cell>
          <cell r="O164">
            <v>149975.40000000002</v>
          </cell>
          <cell r="P164">
            <v>34362.879999999997</v>
          </cell>
          <cell r="Q164">
            <v>0</v>
          </cell>
          <cell r="R164">
            <v>40442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143115.15</v>
          </cell>
          <cell r="Z164">
            <v>24951.829999999998</v>
          </cell>
          <cell r="AA164">
            <v>0</v>
          </cell>
          <cell r="AB164">
            <v>0</v>
          </cell>
          <cell r="AC164">
            <v>41307.279999999999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17294.489999999998</v>
          </cell>
          <cell r="AO164">
            <v>33571.42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7255.54</v>
          </cell>
          <cell r="BB164">
            <v>743490.23</v>
          </cell>
          <cell r="BC164">
            <v>165237.57</v>
          </cell>
          <cell r="BD164">
            <v>132141.73000000004</v>
          </cell>
          <cell r="BE164">
            <v>3261995.21</v>
          </cell>
        </row>
        <row r="165">
          <cell r="F165" t="str">
            <v>24019</v>
          </cell>
          <cell r="G165">
            <v>6690646.580000001</v>
          </cell>
          <cell r="H165">
            <v>4562055.0599999996</v>
          </cell>
          <cell r="I165">
            <v>229896</v>
          </cell>
          <cell r="J165">
            <v>0</v>
          </cell>
          <cell r="K165">
            <v>537999.99</v>
          </cell>
          <cell r="L165">
            <v>108844.00000000001</v>
          </cell>
          <cell r="M165">
            <v>2361.66</v>
          </cell>
          <cell r="N165">
            <v>10920.2</v>
          </cell>
          <cell r="O165">
            <v>2212190.2099999995</v>
          </cell>
          <cell r="P165">
            <v>406742.38999999996</v>
          </cell>
          <cell r="Q165">
            <v>0</v>
          </cell>
          <cell r="R165">
            <v>44657.99</v>
          </cell>
          <cell r="S165">
            <v>768545.1</v>
          </cell>
          <cell r="T165">
            <v>53980.549999999996</v>
          </cell>
          <cell r="U165">
            <v>24996.480000000003</v>
          </cell>
          <cell r="V165">
            <v>0</v>
          </cell>
          <cell r="W165">
            <v>0</v>
          </cell>
          <cell r="X165">
            <v>0</v>
          </cell>
          <cell r="Y165">
            <v>600721.21</v>
          </cell>
          <cell r="Z165">
            <v>544369.19000000006</v>
          </cell>
          <cell r="AA165">
            <v>29393.449999999997</v>
          </cell>
          <cell r="AB165">
            <v>0</v>
          </cell>
          <cell r="AC165">
            <v>410928.03000000009</v>
          </cell>
          <cell r="AD165">
            <v>0</v>
          </cell>
          <cell r="AE165">
            <v>0</v>
          </cell>
          <cell r="AF165">
            <v>20802.870000000003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14052.49</v>
          </cell>
          <cell r="AL165">
            <v>63126.159999999996</v>
          </cell>
          <cell r="AM165">
            <v>0</v>
          </cell>
          <cell r="AN165">
            <v>19040.060000000001</v>
          </cell>
          <cell r="AO165">
            <v>88416.650000000009</v>
          </cell>
          <cell r="AP165">
            <v>0</v>
          </cell>
          <cell r="AQ165">
            <v>0</v>
          </cell>
          <cell r="AR165">
            <v>0</v>
          </cell>
          <cell r="AS165">
            <v>20351.07</v>
          </cell>
          <cell r="AT165">
            <v>9359.02</v>
          </cell>
          <cell r="AU165">
            <v>0</v>
          </cell>
          <cell r="AV165">
            <v>0</v>
          </cell>
          <cell r="AW165">
            <v>348072.58999999997</v>
          </cell>
          <cell r="AX165">
            <v>0</v>
          </cell>
          <cell r="AY165">
            <v>0</v>
          </cell>
          <cell r="AZ165">
            <v>0</v>
          </cell>
          <cell r="BA165">
            <v>14512.89</v>
          </cell>
          <cell r="BB165">
            <v>2475707.66</v>
          </cell>
          <cell r="BC165">
            <v>514835.98999999993</v>
          </cell>
          <cell r="BD165">
            <v>572427.57999999996</v>
          </cell>
          <cell r="BE165">
            <v>21399953.119999997</v>
          </cell>
        </row>
        <row r="166">
          <cell r="F166" t="str">
            <v>24105</v>
          </cell>
          <cell r="G166">
            <v>4292375.8199999994</v>
          </cell>
          <cell r="H166">
            <v>197122.63999999998</v>
          </cell>
          <cell r="I166">
            <v>277360.94999999995</v>
          </cell>
          <cell r="J166">
            <v>0</v>
          </cell>
          <cell r="K166">
            <v>202604</v>
          </cell>
          <cell r="L166">
            <v>112753.73999999999</v>
          </cell>
          <cell r="M166">
            <v>0</v>
          </cell>
          <cell r="N166">
            <v>12760.51</v>
          </cell>
          <cell r="O166">
            <v>846832.8899999999</v>
          </cell>
          <cell r="P166">
            <v>253923.29</v>
          </cell>
          <cell r="Q166">
            <v>0</v>
          </cell>
          <cell r="R166">
            <v>6750</v>
          </cell>
          <cell r="S166">
            <v>352535.74</v>
          </cell>
          <cell r="T166">
            <v>53899.75</v>
          </cell>
          <cell r="U166">
            <v>11254.01</v>
          </cell>
          <cell r="V166">
            <v>0</v>
          </cell>
          <cell r="W166">
            <v>0</v>
          </cell>
          <cell r="X166">
            <v>0</v>
          </cell>
          <cell r="Y166">
            <v>560804.03999999992</v>
          </cell>
          <cell r="Z166">
            <v>91004.290000000008</v>
          </cell>
          <cell r="AA166">
            <v>21429.77</v>
          </cell>
          <cell r="AB166">
            <v>0</v>
          </cell>
          <cell r="AC166">
            <v>214744.94000000003</v>
          </cell>
          <cell r="AD166">
            <v>126940.66</v>
          </cell>
          <cell r="AE166">
            <v>0</v>
          </cell>
          <cell r="AF166">
            <v>246695.18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10774.94</v>
          </cell>
          <cell r="AL166">
            <v>72473</v>
          </cell>
          <cell r="AM166">
            <v>0</v>
          </cell>
          <cell r="AN166">
            <v>6410.81</v>
          </cell>
          <cell r="AO166">
            <v>28001.870000000003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106529.87999999999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1211059.8899999999</v>
          </cell>
          <cell r="BC166">
            <v>354184.83</v>
          </cell>
          <cell r="BD166">
            <v>376975.5</v>
          </cell>
          <cell r="BE166">
            <v>10048202.939999999</v>
          </cell>
        </row>
        <row r="167">
          <cell r="F167" t="str">
            <v>24111</v>
          </cell>
          <cell r="G167">
            <v>4087928.84</v>
          </cell>
          <cell r="H167">
            <v>0</v>
          </cell>
          <cell r="I167">
            <v>273456</v>
          </cell>
          <cell r="J167">
            <v>0</v>
          </cell>
          <cell r="K167">
            <v>184949</v>
          </cell>
          <cell r="L167">
            <v>104192</v>
          </cell>
          <cell r="M167">
            <v>0</v>
          </cell>
          <cell r="N167">
            <v>7386.9999999999991</v>
          </cell>
          <cell r="O167">
            <v>775158.03</v>
          </cell>
          <cell r="P167">
            <v>197286.16</v>
          </cell>
          <cell r="Q167">
            <v>0</v>
          </cell>
          <cell r="R167">
            <v>0</v>
          </cell>
          <cell r="S167">
            <v>409608.94</v>
          </cell>
          <cell r="T167">
            <v>10515.84</v>
          </cell>
          <cell r="U167">
            <v>12866</v>
          </cell>
          <cell r="V167">
            <v>0</v>
          </cell>
          <cell r="W167">
            <v>0</v>
          </cell>
          <cell r="X167">
            <v>0</v>
          </cell>
          <cell r="Y167">
            <v>574032.28</v>
          </cell>
          <cell r="Z167">
            <v>262939.51</v>
          </cell>
          <cell r="AA167">
            <v>124664.89000000001</v>
          </cell>
          <cell r="AB167">
            <v>0</v>
          </cell>
          <cell r="AC167">
            <v>317208.69999999995</v>
          </cell>
          <cell r="AD167">
            <v>0</v>
          </cell>
          <cell r="AE167">
            <v>0</v>
          </cell>
          <cell r="AF167">
            <v>46455.19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66119.850000000006</v>
          </cell>
          <cell r="AL167">
            <v>301658.73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40088.75</v>
          </cell>
          <cell r="BB167">
            <v>1667392.8499999999</v>
          </cell>
          <cell r="BC167">
            <v>424579.29000000004</v>
          </cell>
          <cell r="BD167">
            <v>170946.31</v>
          </cell>
          <cell r="BE167">
            <v>10059434.160000002</v>
          </cell>
        </row>
        <row r="168">
          <cell r="F168" t="str">
            <v>24122</v>
          </cell>
          <cell r="G168">
            <v>1767314.9300000002</v>
          </cell>
          <cell r="H168">
            <v>0</v>
          </cell>
          <cell r="I168">
            <v>30956.949999999997</v>
          </cell>
          <cell r="J168">
            <v>0</v>
          </cell>
          <cell r="K168">
            <v>85391</v>
          </cell>
          <cell r="L168">
            <v>10798.82</v>
          </cell>
          <cell r="M168">
            <v>0</v>
          </cell>
          <cell r="N168">
            <v>0</v>
          </cell>
          <cell r="O168">
            <v>174377.43000000002</v>
          </cell>
          <cell r="P168">
            <v>48375.88</v>
          </cell>
          <cell r="Q168">
            <v>0</v>
          </cell>
          <cell r="R168">
            <v>0</v>
          </cell>
          <cell r="S168">
            <v>192147.87000000002</v>
          </cell>
          <cell r="T168">
            <v>0</v>
          </cell>
          <cell r="U168">
            <v>3316.8900000000003</v>
          </cell>
          <cell r="V168">
            <v>0</v>
          </cell>
          <cell r="W168">
            <v>0</v>
          </cell>
          <cell r="X168">
            <v>0</v>
          </cell>
          <cell r="Y168">
            <v>43404.01</v>
          </cell>
          <cell r="Z168">
            <v>85572.12000000001</v>
          </cell>
          <cell r="AA168">
            <v>28898.510000000002</v>
          </cell>
          <cell r="AB168">
            <v>0</v>
          </cell>
          <cell r="AC168">
            <v>71172.990000000005</v>
          </cell>
          <cell r="AD168">
            <v>0</v>
          </cell>
          <cell r="AE168">
            <v>0</v>
          </cell>
          <cell r="AF168">
            <v>10564.300000000001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10550.740000000002</v>
          </cell>
          <cell r="AL168">
            <v>27319.890000000003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3750</v>
          </cell>
          <cell r="AT168">
            <v>4650</v>
          </cell>
          <cell r="AU168">
            <v>0</v>
          </cell>
          <cell r="AV168">
            <v>0</v>
          </cell>
          <cell r="AW168">
            <v>26927.040000000001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825492.72</v>
          </cell>
          <cell r="BC168">
            <v>173083.02</v>
          </cell>
          <cell r="BD168">
            <v>122532.51</v>
          </cell>
          <cell r="BE168">
            <v>3746597.6200000006</v>
          </cell>
        </row>
        <row r="169">
          <cell r="F169" t="str">
            <v>24350</v>
          </cell>
          <cell r="G169">
            <v>3143254.11</v>
          </cell>
          <cell r="H169">
            <v>0</v>
          </cell>
          <cell r="I169">
            <v>69453.26999999999</v>
          </cell>
          <cell r="J169">
            <v>0</v>
          </cell>
          <cell r="K169">
            <v>122362</v>
          </cell>
          <cell r="L169">
            <v>0</v>
          </cell>
          <cell r="M169">
            <v>0</v>
          </cell>
          <cell r="N169">
            <v>5204.96</v>
          </cell>
          <cell r="O169">
            <v>221461.57000000004</v>
          </cell>
          <cell r="P169">
            <v>0</v>
          </cell>
          <cell r="Q169">
            <v>0</v>
          </cell>
          <cell r="R169">
            <v>0</v>
          </cell>
          <cell r="S169">
            <v>246864.13999999998</v>
          </cell>
          <cell r="T169">
            <v>8568.2000000000007</v>
          </cell>
          <cell r="U169">
            <v>5191.7099999999991</v>
          </cell>
          <cell r="V169">
            <v>0</v>
          </cell>
          <cell r="W169">
            <v>0</v>
          </cell>
          <cell r="X169">
            <v>0</v>
          </cell>
          <cell r="Y169">
            <v>169448.33000000002</v>
          </cell>
          <cell r="Z169">
            <v>59571.24</v>
          </cell>
          <cell r="AA169">
            <v>0</v>
          </cell>
          <cell r="AB169">
            <v>0</v>
          </cell>
          <cell r="AC169">
            <v>67032.28</v>
          </cell>
          <cell r="AD169">
            <v>0</v>
          </cell>
          <cell r="AE169">
            <v>0</v>
          </cell>
          <cell r="AF169">
            <v>10351.450000000001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10070.130000000001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12445.49</v>
          </cell>
          <cell r="AR169">
            <v>0</v>
          </cell>
          <cell r="AS169">
            <v>12655.11</v>
          </cell>
          <cell r="AT169">
            <v>0</v>
          </cell>
          <cell r="AU169">
            <v>0</v>
          </cell>
          <cell r="AV169">
            <v>0</v>
          </cell>
          <cell r="AW169">
            <v>105982.64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1132622.48</v>
          </cell>
          <cell r="BC169">
            <v>199018.05</v>
          </cell>
          <cell r="BD169">
            <v>415174.31</v>
          </cell>
          <cell r="BE169">
            <v>6016731.4699999988</v>
          </cell>
        </row>
        <row r="170">
          <cell r="F170" t="str">
            <v>24404</v>
          </cell>
          <cell r="G170">
            <v>4874846.5200000005</v>
          </cell>
          <cell r="H170">
            <v>0</v>
          </cell>
          <cell r="I170">
            <v>161386.79</v>
          </cell>
          <cell r="J170">
            <v>0</v>
          </cell>
          <cell r="K170">
            <v>219457</v>
          </cell>
          <cell r="L170">
            <v>107263</v>
          </cell>
          <cell r="M170">
            <v>0</v>
          </cell>
          <cell r="N170">
            <v>12180.91</v>
          </cell>
          <cell r="O170">
            <v>697264.12</v>
          </cell>
          <cell r="P170">
            <v>217810</v>
          </cell>
          <cell r="Q170">
            <v>0</v>
          </cell>
          <cell r="R170">
            <v>0</v>
          </cell>
          <cell r="S170">
            <v>352125.5</v>
          </cell>
          <cell r="T170">
            <v>0</v>
          </cell>
          <cell r="U170">
            <v>11116</v>
          </cell>
          <cell r="V170">
            <v>0</v>
          </cell>
          <cell r="W170">
            <v>0</v>
          </cell>
          <cell r="X170">
            <v>0</v>
          </cell>
          <cell r="Y170">
            <v>341005.82</v>
          </cell>
          <cell r="Z170">
            <v>110797.91000000002</v>
          </cell>
          <cell r="AA170">
            <v>60187.659999999996</v>
          </cell>
          <cell r="AB170">
            <v>0</v>
          </cell>
          <cell r="AC170">
            <v>233425.74000000002</v>
          </cell>
          <cell r="AD170">
            <v>0</v>
          </cell>
          <cell r="AE170">
            <v>0</v>
          </cell>
          <cell r="AF170">
            <v>54737.93</v>
          </cell>
          <cell r="AG170">
            <v>0</v>
          </cell>
          <cell r="AH170">
            <v>0</v>
          </cell>
          <cell r="AI170">
            <v>0</v>
          </cell>
          <cell r="AJ170">
            <v>151.57</v>
          </cell>
          <cell r="AK170">
            <v>32595.47</v>
          </cell>
          <cell r="AL170">
            <v>106680.94999999998</v>
          </cell>
          <cell r="AM170">
            <v>0</v>
          </cell>
          <cell r="AN170">
            <v>0</v>
          </cell>
          <cell r="AO170">
            <v>0</v>
          </cell>
          <cell r="AP170">
            <v>36812.370000000003</v>
          </cell>
          <cell r="AQ170">
            <v>26494.299999999996</v>
          </cell>
          <cell r="AR170">
            <v>0</v>
          </cell>
          <cell r="AS170">
            <v>7686.55</v>
          </cell>
          <cell r="AT170">
            <v>0</v>
          </cell>
          <cell r="AU170">
            <v>0</v>
          </cell>
          <cell r="AV170">
            <v>0</v>
          </cell>
          <cell r="AW170">
            <v>6218.9199999999992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1644060.35</v>
          </cell>
          <cell r="BC170">
            <v>410357.39999999991</v>
          </cell>
          <cell r="BD170">
            <v>633787.98</v>
          </cell>
          <cell r="BE170">
            <v>10358450.760000002</v>
          </cell>
        </row>
        <row r="171">
          <cell r="F171" t="str">
            <v>24410</v>
          </cell>
          <cell r="G171">
            <v>3157398.77</v>
          </cell>
          <cell r="H171">
            <v>0</v>
          </cell>
          <cell r="I171">
            <v>111842.99999999999</v>
          </cell>
          <cell r="J171">
            <v>0</v>
          </cell>
          <cell r="K171">
            <v>129492</v>
          </cell>
          <cell r="L171">
            <v>68201.739999999991</v>
          </cell>
          <cell r="M171">
            <v>2803</v>
          </cell>
          <cell r="N171">
            <v>6042</v>
          </cell>
          <cell r="O171">
            <v>489151.98</v>
          </cell>
          <cell r="P171">
            <v>125237.43999999999</v>
          </cell>
          <cell r="Q171">
            <v>0</v>
          </cell>
          <cell r="R171">
            <v>0</v>
          </cell>
          <cell r="S171">
            <v>340230.62</v>
          </cell>
          <cell r="T171">
            <v>0</v>
          </cell>
          <cell r="U171">
            <v>7783</v>
          </cell>
          <cell r="V171">
            <v>0</v>
          </cell>
          <cell r="W171">
            <v>0</v>
          </cell>
          <cell r="X171">
            <v>0</v>
          </cell>
          <cell r="Y171">
            <v>305265.87</v>
          </cell>
          <cell r="Z171">
            <v>53806.859999999993</v>
          </cell>
          <cell r="AA171">
            <v>26587.06</v>
          </cell>
          <cell r="AB171">
            <v>0</v>
          </cell>
          <cell r="AC171">
            <v>157306.65000000002</v>
          </cell>
          <cell r="AD171">
            <v>0</v>
          </cell>
          <cell r="AE171">
            <v>0</v>
          </cell>
          <cell r="AF171">
            <v>18583.18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13267.279999999999</v>
          </cell>
          <cell r="AL171">
            <v>70863.88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14367.439999999999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9682.23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1175933.19</v>
          </cell>
          <cell r="BC171">
            <v>297760.23</v>
          </cell>
          <cell r="BD171">
            <v>205552.50999999998</v>
          </cell>
          <cell r="BE171">
            <v>6787159.9300000016</v>
          </cell>
        </row>
        <row r="172">
          <cell r="F172" t="str">
            <v>25101</v>
          </cell>
          <cell r="G172">
            <v>4508117.459999999</v>
          </cell>
          <cell r="H172">
            <v>0</v>
          </cell>
          <cell r="I172">
            <v>74971.72</v>
          </cell>
          <cell r="J172">
            <v>0</v>
          </cell>
          <cell r="K172">
            <v>240165.56999999998</v>
          </cell>
          <cell r="L172">
            <v>0</v>
          </cell>
          <cell r="M172">
            <v>0</v>
          </cell>
          <cell r="N172">
            <v>24341.41</v>
          </cell>
          <cell r="O172">
            <v>1071534.43</v>
          </cell>
          <cell r="P172">
            <v>0</v>
          </cell>
          <cell r="Q172">
            <v>0</v>
          </cell>
          <cell r="R172">
            <v>0</v>
          </cell>
          <cell r="S172">
            <v>424316.94000000006</v>
          </cell>
          <cell r="T172">
            <v>10342.280000000001</v>
          </cell>
          <cell r="U172">
            <v>9662</v>
          </cell>
          <cell r="V172">
            <v>0</v>
          </cell>
          <cell r="W172">
            <v>0</v>
          </cell>
          <cell r="X172">
            <v>0</v>
          </cell>
          <cell r="Y172">
            <v>238666.21</v>
          </cell>
          <cell r="Z172">
            <v>71185.2</v>
          </cell>
          <cell r="AA172">
            <v>31666.479999999996</v>
          </cell>
          <cell r="AB172">
            <v>0</v>
          </cell>
          <cell r="AC172">
            <v>254167.77000000002</v>
          </cell>
          <cell r="AD172">
            <v>0</v>
          </cell>
          <cell r="AE172">
            <v>0</v>
          </cell>
          <cell r="AF172">
            <v>195092.15000000002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18568.37</v>
          </cell>
          <cell r="AL172">
            <v>25626.1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6869.2500000000009</v>
          </cell>
          <cell r="AT172">
            <v>2782.8</v>
          </cell>
          <cell r="AU172">
            <v>0</v>
          </cell>
          <cell r="AV172">
            <v>0</v>
          </cell>
          <cell r="AW172">
            <v>104734.23</v>
          </cell>
          <cell r="AX172">
            <v>0</v>
          </cell>
          <cell r="AY172">
            <v>0</v>
          </cell>
          <cell r="AZ172">
            <v>0</v>
          </cell>
          <cell r="BA172">
            <v>7221</v>
          </cell>
          <cell r="BB172">
            <v>1782300.8599999999</v>
          </cell>
          <cell r="BC172">
            <v>387679.23000000004</v>
          </cell>
          <cell r="BD172">
            <v>663750.56000000006</v>
          </cell>
          <cell r="BE172">
            <v>10153762.020000001</v>
          </cell>
        </row>
        <row r="173">
          <cell r="F173" t="str">
            <v>25116</v>
          </cell>
          <cell r="G173">
            <v>2932564.2699999996</v>
          </cell>
          <cell r="H173">
            <v>842131.69000000006</v>
          </cell>
          <cell r="I173">
            <v>66810</v>
          </cell>
          <cell r="J173">
            <v>0</v>
          </cell>
          <cell r="K173">
            <v>251984.77</v>
          </cell>
          <cell r="L173">
            <v>99598.11</v>
          </cell>
          <cell r="M173">
            <v>0</v>
          </cell>
          <cell r="N173">
            <v>4954.7</v>
          </cell>
          <cell r="O173">
            <v>454354.78</v>
          </cell>
          <cell r="P173">
            <v>142392.99999999997</v>
          </cell>
          <cell r="Q173">
            <v>0</v>
          </cell>
          <cell r="R173">
            <v>0</v>
          </cell>
          <cell r="S173">
            <v>284666.05</v>
          </cell>
          <cell r="T173">
            <v>0</v>
          </cell>
          <cell r="U173">
            <v>7387.84</v>
          </cell>
          <cell r="V173">
            <v>0</v>
          </cell>
          <cell r="W173">
            <v>0</v>
          </cell>
          <cell r="X173">
            <v>0</v>
          </cell>
          <cell r="Y173">
            <v>204952</v>
          </cell>
          <cell r="Z173">
            <v>78743.259999999995</v>
          </cell>
          <cell r="AA173">
            <v>0</v>
          </cell>
          <cell r="AB173">
            <v>0</v>
          </cell>
          <cell r="AC173">
            <v>176054.44</v>
          </cell>
          <cell r="AD173">
            <v>0</v>
          </cell>
          <cell r="AE173">
            <v>0</v>
          </cell>
          <cell r="AF173">
            <v>185091.12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6415.26</v>
          </cell>
          <cell r="AL173">
            <v>52313.340000000004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360</v>
          </cell>
          <cell r="AR173">
            <v>0</v>
          </cell>
          <cell r="AS173">
            <v>8828.9500000000007</v>
          </cell>
          <cell r="AT173">
            <v>0</v>
          </cell>
          <cell r="AU173">
            <v>0</v>
          </cell>
          <cell r="AV173">
            <v>0</v>
          </cell>
          <cell r="AW173">
            <v>39450.480000000003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1020018.46</v>
          </cell>
          <cell r="BC173">
            <v>289435.21999999991</v>
          </cell>
          <cell r="BD173">
            <v>360810.31000000006</v>
          </cell>
          <cell r="BE173">
            <v>7509318.0499999989</v>
          </cell>
        </row>
        <row r="174">
          <cell r="F174" t="str">
            <v>25118</v>
          </cell>
          <cell r="G174">
            <v>2707780.79</v>
          </cell>
          <cell r="H174">
            <v>0</v>
          </cell>
          <cell r="I174">
            <v>48264.12000000001</v>
          </cell>
          <cell r="J174">
            <v>0</v>
          </cell>
          <cell r="K174">
            <v>302980.59999999998</v>
          </cell>
          <cell r="L174">
            <v>76840.340000000011</v>
          </cell>
          <cell r="M174">
            <v>0</v>
          </cell>
          <cell r="N174">
            <v>3318.01</v>
          </cell>
          <cell r="O174">
            <v>544555.1100000001</v>
          </cell>
          <cell r="P174">
            <v>95869.96</v>
          </cell>
          <cell r="Q174">
            <v>0</v>
          </cell>
          <cell r="R174">
            <v>0</v>
          </cell>
          <cell r="S174">
            <v>197506.81</v>
          </cell>
          <cell r="T174">
            <v>3468.9900000000002</v>
          </cell>
          <cell r="U174">
            <v>4273.8700000000008</v>
          </cell>
          <cell r="V174">
            <v>0</v>
          </cell>
          <cell r="W174">
            <v>0</v>
          </cell>
          <cell r="X174">
            <v>0</v>
          </cell>
          <cell r="Y174">
            <v>144057.09999999998</v>
          </cell>
          <cell r="Z174">
            <v>52934.32</v>
          </cell>
          <cell r="AA174">
            <v>33356.82</v>
          </cell>
          <cell r="AB174">
            <v>0</v>
          </cell>
          <cell r="AC174">
            <v>112019.1</v>
          </cell>
          <cell r="AD174">
            <v>0</v>
          </cell>
          <cell r="AE174">
            <v>0</v>
          </cell>
          <cell r="AF174">
            <v>591202.43999999994</v>
          </cell>
          <cell r="AG174">
            <v>21129.68</v>
          </cell>
          <cell r="AH174">
            <v>0</v>
          </cell>
          <cell r="AI174">
            <v>0</v>
          </cell>
          <cell r="AJ174">
            <v>0</v>
          </cell>
          <cell r="AK174">
            <v>15166.45</v>
          </cell>
          <cell r="AL174">
            <v>65771.990000000005</v>
          </cell>
          <cell r="AM174">
            <v>0</v>
          </cell>
          <cell r="AN174">
            <v>0</v>
          </cell>
          <cell r="AO174">
            <v>12459.82</v>
          </cell>
          <cell r="AP174">
            <v>0</v>
          </cell>
          <cell r="AQ174">
            <v>10486.65</v>
          </cell>
          <cell r="AR174">
            <v>0</v>
          </cell>
          <cell r="AS174">
            <v>3398.23</v>
          </cell>
          <cell r="AT174">
            <v>0</v>
          </cell>
          <cell r="AU174">
            <v>0</v>
          </cell>
          <cell r="AV174">
            <v>0</v>
          </cell>
          <cell r="AW174">
            <v>129373.79999999999</v>
          </cell>
          <cell r="AX174">
            <v>0</v>
          </cell>
          <cell r="AY174">
            <v>0</v>
          </cell>
          <cell r="AZ174">
            <v>51678.709999999992</v>
          </cell>
          <cell r="BA174">
            <v>0</v>
          </cell>
          <cell r="BB174">
            <v>1008729.8600000002</v>
          </cell>
          <cell r="BC174">
            <v>285156.64</v>
          </cell>
          <cell r="BD174">
            <v>330009.56</v>
          </cell>
          <cell r="BE174">
            <v>6851789.7699999996</v>
          </cell>
        </row>
        <row r="175">
          <cell r="F175" t="str">
            <v>25155</v>
          </cell>
          <cell r="G175">
            <v>2090743.3599999996</v>
          </cell>
          <cell r="H175">
            <v>8154.33</v>
          </cell>
          <cell r="I175">
            <v>6447.74</v>
          </cell>
          <cell r="J175">
            <v>0</v>
          </cell>
          <cell r="K175">
            <v>88393</v>
          </cell>
          <cell r="L175">
            <v>0</v>
          </cell>
          <cell r="M175">
            <v>0</v>
          </cell>
          <cell r="N175">
            <v>0</v>
          </cell>
          <cell r="O175">
            <v>320416.92</v>
          </cell>
          <cell r="P175">
            <v>26440.06</v>
          </cell>
          <cell r="Q175">
            <v>0</v>
          </cell>
          <cell r="R175">
            <v>0</v>
          </cell>
          <cell r="S175">
            <v>113209.84999999999</v>
          </cell>
          <cell r="T175">
            <v>0</v>
          </cell>
          <cell r="U175">
            <v>2001.91</v>
          </cell>
          <cell r="V175">
            <v>0</v>
          </cell>
          <cell r="W175">
            <v>0</v>
          </cell>
          <cell r="X175">
            <v>0</v>
          </cell>
          <cell r="Y175">
            <v>67806.080000000002</v>
          </cell>
          <cell r="Z175">
            <v>19400.72</v>
          </cell>
          <cell r="AA175">
            <v>33940.450000000004</v>
          </cell>
          <cell r="AB175">
            <v>0</v>
          </cell>
          <cell r="AC175">
            <v>51649.049999999996</v>
          </cell>
          <cell r="AD175">
            <v>1050666.24</v>
          </cell>
          <cell r="AE175">
            <v>147381.07</v>
          </cell>
          <cell r="AF175">
            <v>27956.670000000002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6159.14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69717.55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644043.05999999994</v>
          </cell>
          <cell r="BC175">
            <v>172731.14</v>
          </cell>
          <cell r="BD175">
            <v>290469.71999999997</v>
          </cell>
          <cell r="BE175">
            <v>5237728.0599999987</v>
          </cell>
        </row>
        <row r="176">
          <cell r="F176" t="str">
            <v>25160</v>
          </cell>
          <cell r="G176">
            <v>1848981.0600000003</v>
          </cell>
          <cell r="H176">
            <v>0</v>
          </cell>
          <cell r="I176">
            <v>27183.000000000004</v>
          </cell>
          <cell r="J176">
            <v>0</v>
          </cell>
          <cell r="K176">
            <v>140649.99</v>
          </cell>
          <cell r="L176">
            <v>2455.9700000000003</v>
          </cell>
          <cell r="M176">
            <v>0</v>
          </cell>
          <cell r="N176">
            <v>0</v>
          </cell>
          <cell r="O176">
            <v>380169.18</v>
          </cell>
          <cell r="P176">
            <v>71443.459999999992</v>
          </cell>
          <cell r="Q176">
            <v>0</v>
          </cell>
          <cell r="R176">
            <v>0</v>
          </cell>
          <cell r="S176">
            <v>275489.58999999997</v>
          </cell>
          <cell r="T176">
            <v>0</v>
          </cell>
          <cell r="U176">
            <v>3008.44</v>
          </cell>
          <cell r="V176">
            <v>0</v>
          </cell>
          <cell r="W176">
            <v>0</v>
          </cell>
          <cell r="X176">
            <v>0</v>
          </cell>
          <cell r="Y176">
            <v>89149.430000000008</v>
          </cell>
          <cell r="Z176">
            <v>26534.65</v>
          </cell>
          <cell r="AA176">
            <v>0</v>
          </cell>
          <cell r="AB176">
            <v>0</v>
          </cell>
          <cell r="AC176">
            <v>43127.659999999996</v>
          </cell>
          <cell r="AD176">
            <v>0</v>
          </cell>
          <cell r="AE176">
            <v>0</v>
          </cell>
          <cell r="AF176">
            <v>38333.83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213.76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1430.99</v>
          </cell>
          <cell r="AU176">
            <v>0</v>
          </cell>
          <cell r="AV176">
            <v>0</v>
          </cell>
          <cell r="AW176">
            <v>14618.53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622136.66000000015</v>
          </cell>
          <cell r="BC176">
            <v>164838.14000000001</v>
          </cell>
          <cell r="BD176">
            <v>412490.06000000006</v>
          </cell>
          <cell r="BE176">
            <v>4162254.4000000004</v>
          </cell>
        </row>
        <row r="177">
          <cell r="F177" t="str">
            <v>25200</v>
          </cell>
          <cell r="G177">
            <v>894031.08000000007</v>
          </cell>
          <cell r="H177">
            <v>0</v>
          </cell>
          <cell r="I177">
            <v>0</v>
          </cell>
          <cell r="J177">
            <v>0</v>
          </cell>
          <cell r="K177">
            <v>56238.710000000006</v>
          </cell>
          <cell r="L177">
            <v>0</v>
          </cell>
          <cell r="M177">
            <v>0</v>
          </cell>
          <cell r="N177">
            <v>0</v>
          </cell>
          <cell r="O177">
            <v>34828.759999999995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16862.66</v>
          </cell>
          <cell r="AA177">
            <v>0</v>
          </cell>
          <cell r="AB177">
            <v>0</v>
          </cell>
          <cell r="AC177">
            <v>22449.82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3030.64</v>
          </cell>
          <cell r="AN177">
            <v>0</v>
          </cell>
          <cell r="AO177">
            <v>0</v>
          </cell>
          <cell r="AP177">
            <v>0</v>
          </cell>
          <cell r="AQ177">
            <v>142.31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167.86</v>
          </cell>
          <cell r="AX177">
            <v>0</v>
          </cell>
          <cell r="AY177">
            <v>0</v>
          </cell>
          <cell r="AZ177">
            <v>0</v>
          </cell>
          <cell r="BA177">
            <v>18349.34</v>
          </cell>
          <cell r="BB177">
            <v>325106.49</v>
          </cell>
          <cell r="BC177">
            <v>69393.989999999991</v>
          </cell>
          <cell r="BD177">
            <v>119077.87</v>
          </cell>
          <cell r="BE177">
            <v>1559679.5299999998</v>
          </cell>
        </row>
        <row r="178">
          <cell r="F178" t="str">
            <v>26056</v>
          </cell>
          <cell r="G178">
            <v>4803825.3500000006</v>
          </cell>
          <cell r="H178">
            <v>265841.96999999997</v>
          </cell>
          <cell r="I178">
            <v>128996</v>
          </cell>
          <cell r="J178">
            <v>0</v>
          </cell>
          <cell r="K178">
            <v>234952</v>
          </cell>
          <cell r="L178">
            <v>183068.65</v>
          </cell>
          <cell r="M178">
            <v>0</v>
          </cell>
          <cell r="N178">
            <v>2584</v>
          </cell>
          <cell r="O178">
            <v>1071043.4000000001</v>
          </cell>
          <cell r="P178">
            <v>293719.77999999997</v>
          </cell>
          <cell r="Q178">
            <v>0</v>
          </cell>
          <cell r="R178">
            <v>0</v>
          </cell>
          <cell r="S178">
            <v>624855.97</v>
          </cell>
          <cell r="T178">
            <v>17906.43</v>
          </cell>
          <cell r="U178">
            <v>16519.650000000001</v>
          </cell>
          <cell r="V178">
            <v>0</v>
          </cell>
          <cell r="W178">
            <v>0</v>
          </cell>
          <cell r="X178">
            <v>0</v>
          </cell>
          <cell r="Y178">
            <v>346523.13</v>
          </cell>
          <cell r="Z178">
            <v>118420.00000000001</v>
          </cell>
          <cell r="AA178">
            <v>0</v>
          </cell>
          <cell r="AB178">
            <v>0</v>
          </cell>
          <cell r="AC178">
            <v>227996.30000000002</v>
          </cell>
          <cell r="AD178">
            <v>0</v>
          </cell>
          <cell r="AE178">
            <v>0</v>
          </cell>
          <cell r="AF178">
            <v>51950.270000000011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24913.61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10141.01</v>
          </cell>
          <cell r="AT178">
            <v>11572.18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1552597.44</v>
          </cell>
          <cell r="BC178">
            <v>491150.86</v>
          </cell>
          <cell r="BD178">
            <v>890390.63</v>
          </cell>
          <cell r="BE178">
            <v>11368968.629999999</v>
          </cell>
        </row>
        <row r="179">
          <cell r="F179" t="str">
            <v>26059</v>
          </cell>
          <cell r="G179">
            <v>1650735.21</v>
          </cell>
          <cell r="H179">
            <v>0</v>
          </cell>
          <cell r="I179">
            <v>33544.53</v>
          </cell>
          <cell r="J179">
            <v>0</v>
          </cell>
          <cell r="K179">
            <v>80299.280000000013</v>
          </cell>
          <cell r="L179">
            <v>30286.66</v>
          </cell>
          <cell r="M179">
            <v>0</v>
          </cell>
          <cell r="N179">
            <v>3350.21</v>
          </cell>
          <cell r="O179">
            <v>206172.19</v>
          </cell>
          <cell r="P179">
            <v>64610.54</v>
          </cell>
          <cell r="Q179">
            <v>0</v>
          </cell>
          <cell r="R179">
            <v>7708.15</v>
          </cell>
          <cell r="S179">
            <v>97203.779999999984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142355.06</v>
          </cell>
          <cell r="Z179">
            <v>45853.670000000006</v>
          </cell>
          <cell r="AA179">
            <v>0</v>
          </cell>
          <cell r="AB179">
            <v>0</v>
          </cell>
          <cell r="AC179">
            <v>55935.26</v>
          </cell>
          <cell r="AD179">
            <v>0</v>
          </cell>
          <cell r="AE179">
            <v>0</v>
          </cell>
          <cell r="AF179">
            <v>27063.03</v>
          </cell>
          <cell r="AG179">
            <v>0</v>
          </cell>
          <cell r="AH179">
            <v>4434.3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21419.35</v>
          </cell>
          <cell r="AP179">
            <v>4216.84</v>
          </cell>
          <cell r="AQ179">
            <v>10994.670000000002</v>
          </cell>
          <cell r="AR179">
            <v>0</v>
          </cell>
          <cell r="AS179">
            <v>0</v>
          </cell>
          <cell r="AT179">
            <v>1856.65</v>
          </cell>
          <cell r="AU179">
            <v>0</v>
          </cell>
          <cell r="AV179">
            <v>0</v>
          </cell>
          <cell r="AW179">
            <v>43197.999999999993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770894.30999999982</v>
          </cell>
          <cell r="BC179">
            <v>135639.26999999999</v>
          </cell>
          <cell r="BD179">
            <v>227792.36000000004</v>
          </cell>
          <cell r="BE179">
            <v>3665563.3199999984</v>
          </cell>
        </row>
        <row r="180">
          <cell r="F180" t="str">
            <v>26070</v>
          </cell>
          <cell r="G180">
            <v>1556990.67</v>
          </cell>
          <cell r="H180">
            <v>0</v>
          </cell>
          <cell r="I180">
            <v>35310.880000000005</v>
          </cell>
          <cell r="J180">
            <v>0</v>
          </cell>
          <cell r="K180">
            <v>76109.7</v>
          </cell>
          <cell r="L180">
            <v>32384.920000000002</v>
          </cell>
          <cell r="M180">
            <v>3574.56</v>
          </cell>
          <cell r="N180">
            <v>7147.0700000000006</v>
          </cell>
          <cell r="O180">
            <v>179540.45</v>
          </cell>
          <cell r="P180">
            <v>74890.22</v>
          </cell>
          <cell r="Q180">
            <v>0</v>
          </cell>
          <cell r="R180">
            <v>0</v>
          </cell>
          <cell r="S180">
            <v>152812.79</v>
          </cell>
          <cell r="T180">
            <v>20483.169999999998</v>
          </cell>
          <cell r="U180">
            <v>2320.44</v>
          </cell>
          <cell r="V180">
            <v>0</v>
          </cell>
          <cell r="W180">
            <v>0</v>
          </cell>
          <cell r="X180">
            <v>0</v>
          </cell>
          <cell r="Y180">
            <v>128924.92</v>
          </cell>
          <cell r="Z180">
            <v>93520.9</v>
          </cell>
          <cell r="AA180">
            <v>0</v>
          </cell>
          <cell r="AB180">
            <v>0</v>
          </cell>
          <cell r="AC180">
            <v>50419.839999999997</v>
          </cell>
          <cell r="AD180">
            <v>0</v>
          </cell>
          <cell r="AE180">
            <v>0</v>
          </cell>
          <cell r="AF180">
            <v>14295.07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7700.77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26531.78</v>
          </cell>
          <cell r="AX180">
            <v>0</v>
          </cell>
          <cell r="AY180">
            <v>0</v>
          </cell>
          <cell r="AZ180">
            <v>0</v>
          </cell>
          <cell r="BA180">
            <v>4317.7299999999996</v>
          </cell>
          <cell r="BB180">
            <v>925179.06000000017</v>
          </cell>
          <cell r="BC180">
            <v>175547.77999999997</v>
          </cell>
          <cell r="BD180">
            <v>299999.65000000002</v>
          </cell>
          <cell r="BE180">
            <v>3868002.3699999987</v>
          </cell>
        </row>
        <row r="181">
          <cell r="F181" t="str">
            <v>27001</v>
          </cell>
          <cell r="G181">
            <v>12918996.880000003</v>
          </cell>
          <cell r="H181">
            <v>7705247.5599999987</v>
          </cell>
          <cell r="I181">
            <v>128333.23999999999</v>
          </cell>
          <cell r="J181">
            <v>0</v>
          </cell>
          <cell r="K181">
            <v>1335141.3600000001</v>
          </cell>
          <cell r="L181">
            <v>310460.69</v>
          </cell>
          <cell r="M181">
            <v>0</v>
          </cell>
          <cell r="N181">
            <v>5249</v>
          </cell>
          <cell r="O181">
            <v>2647362.04</v>
          </cell>
          <cell r="P181">
            <v>722313.94</v>
          </cell>
          <cell r="Q181">
            <v>0</v>
          </cell>
          <cell r="R181">
            <v>0</v>
          </cell>
          <cell r="S181">
            <v>974689.12000000011</v>
          </cell>
          <cell r="T181">
            <v>113747.40999999999</v>
          </cell>
          <cell r="U181">
            <v>13888.9</v>
          </cell>
          <cell r="V181">
            <v>0</v>
          </cell>
          <cell r="W181">
            <v>0</v>
          </cell>
          <cell r="X181">
            <v>0</v>
          </cell>
          <cell r="Y181">
            <v>229142.39999999997</v>
          </cell>
          <cell r="Z181">
            <v>96483.22</v>
          </cell>
          <cell r="AA181">
            <v>0</v>
          </cell>
          <cell r="AB181">
            <v>0</v>
          </cell>
          <cell r="AC181">
            <v>97288.319999999992</v>
          </cell>
          <cell r="AD181">
            <v>0</v>
          </cell>
          <cell r="AE181">
            <v>0</v>
          </cell>
          <cell r="AF181">
            <v>128778.14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56553.829999999994</v>
          </cell>
          <cell r="AM181">
            <v>99654.180000000008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6128.67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4770510.2999999989</v>
          </cell>
          <cell r="BC181">
            <v>806758.55999999994</v>
          </cell>
          <cell r="BD181">
            <v>1131469.8999999999</v>
          </cell>
          <cell r="BE181">
            <v>34298197.659999996</v>
          </cell>
        </row>
        <row r="182">
          <cell r="F182" t="str">
            <v>27003</v>
          </cell>
          <cell r="G182">
            <v>98369933.859999999</v>
          </cell>
          <cell r="H182">
            <v>514114.96</v>
          </cell>
          <cell r="I182">
            <v>946939.92</v>
          </cell>
          <cell r="K182">
            <v>5067946</v>
          </cell>
          <cell r="L182">
            <v>1426870.95</v>
          </cell>
          <cell r="M182">
            <v>3228.84</v>
          </cell>
          <cell r="N182">
            <v>39124.870000000003</v>
          </cell>
          <cell r="O182">
            <v>21112901.799999997</v>
          </cell>
          <cell r="P182">
            <v>4772280.33</v>
          </cell>
          <cell r="S182">
            <v>7190135.4499999993</v>
          </cell>
          <cell r="T182">
            <v>448714.55</v>
          </cell>
          <cell r="U182">
            <v>92050.39</v>
          </cell>
          <cell r="V182">
            <v>0</v>
          </cell>
          <cell r="Y182">
            <v>667514.94999999995</v>
          </cell>
          <cell r="Z182">
            <v>498676.30999999994</v>
          </cell>
          <cell r="AC182">
            <v>1375701.27</v>
          </cell>
          <cell r="AF182">
            <v>625818.68999999994</v>
          </cell>
          <cell r="AK182">
            <v>87432.140000000014</v>
          </cell>
          <cell r="AL182">
            <v>957916.31</v>
          </cell>
          <cell r="AM182">
            <v>307112.21000000002</v>
          </cell>
          <cell r="AN182">
            <v>675.17</v>
          </cell>
          <cell r="AO182">
            <v>43020.89</v>
          </cell>
          <cell r="AP182">
            <v>10900.759999999998</v>
          </cell>
          <cell r="AS182">
            <v>166627.84000000003</v>
          </cell>
          <cell r="AT182">
            <v>97868.000000000015</v>
          </cell>
          <cell r="AV182">
            <v>101739.11</v>
          </cell>
          <cell r="AW182">
            <v>99537.4</v>
          </cell>
          <cell r="BA182">
            <v>797873.13000000012</v>
          </cell>
          <cell r="BB182">
            <v>26585188.930000011</v>
          </cell>
          <cell r="BC182">
            <v>4901824.6900000004</v>
          </cell>
          <cell r="BD182">
            <v>8517621.1499999985</v>
          </cell>
          <cell r="BE182">
            <v>185827290.86999997</v>
          </cell>
        </row>
        <row r="183">
          <cell r="F183" t="str">
            <v>27010</v>
          </cell>
          <cell r="G183">
            <v>160152394.95000002</v>
          </cell>
          <cell r="H183">
            <v>160665.85</v>
          </cell>
          <cell r="I183">
            <v>4870382.76</v>
          </cell>
          <cell r="J183">
            <v>4234797.93</v>
          </cell>
          <cell r="K183">
            <v>5778227.8899999997</v>
          </cell>
          <cell r="L183">
            <v>143251.54</v>
          </cell>
          <cell r="M183">
            <v>3399</v>
          </cell>
          <cell r="N183">
            <v>177377.39</v>
          </cell>
          <cell r="O183">
            <v>33787885.720000006</v>
          </cell>
          <cell r="P183">
            <v>7251173.0499999998</v>
          </cell>
          <cell r="S183">
            <v>10065491.950000001</v>
          </cell>
          <cell r="T183">
            <v>211850.38</v>
          </cell>
          <cell r="U183">
            <v>305839.32</v>
          </cell>
          <cell r="W183">
            <v>86137.55</v>
          </cell>
          <cell r="Y183">
            <v>10127903.740000002</v>
          </cell>
          <cell r="Z183">
            <v>2190822.8500000006</v>
          </cell>
          <cell r="AB183">
            <v>26942.45</v>
          </cell>
          <cell r="AC183">
            <v>5709713.7600000007</v>
          </cell>
          <cell r="AD183">
            <v>654256.06000000006</v>
          </cell>
          <cell r="AF183">
            <v>1307251.1200000001</v>
          </cell>
          <cell r="AG183">
            <v>106858.56999999999</v>
          </cell>
          <cell r="AH183">
            <v>4939180.8899999997</v>
          </cell>
          <cell r="AK183">
            <v>366821.6</v>
          </cell>
          <cell r="AL183">
            <v>1955646</v>
          </cell>
          <cell r="AO183">
            <v>118999.09999999999</v>
          </cell>
          <cell r="AP183">
            <v>50741.1</v>
          </cell>
          <cell r="AR183">
            <v>143081.52000000002</v>
          </cell>
          <cell r="AS183">
            <v>282855.90000000002</v>
          </cell>
          <cell r="AT183">
            <v>300791.77</v>
          </cell>
          <cell r="AW183">
            <v>3645070.15</v>
          </cell>
          <cell r="BA183">
            <v>485677.97000000009</v>
          </cell>
          <cell r="BB183">
            <v>42026763.149999999</v>
          </cell>
          <cell r="BC183">
            <v>11749525.499999998</v>
          </cell>
          <cell r="BD183">
            <v>9695602.5500000007</v>
          </cell>
          <cell r="BE183">
            <v>323113381.02999997</v>
          </cell>
        </row>
        <row r="184">
          <cell r="F184" t="str">
            <v>27019</v>
          </cell>
          <cell r="G184">
            <v>1056053.25</v>
          </cell>
          <cell r="H184">
            <v>0</v>
          </cell>
          <cell r="I184">
            <v>0</v>
          </cell>
          <cell r="J184">
            <v>0</v>
          </cell>
          <cell r="K184">
            <v>41667.199999999997</v>
          </cell>
          <cell r="L184">
            <v>0</v>
          </cell>
          <cell r="M184">
            <v>0</v>
          </cell>
          <cell r="N184">
            <v>0</v>
          </cell>
          <cell r="O184">
            <v>143376.45000000001</v>
          </cell>
          <cell r="P184">
            <v>31603.410000000003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41443.72</v>
          </cell>
          <cell r="AA184">
            <v>0</v>
          </cell>
          <cell r="AB184">
            <v>0</v>
          </cell>
          <cell r="AC184">
            <v>12654.339999999998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4298.3100000000004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1249.56</v>
          </cell>
          <cell r="AT184">
            <v>0</v>
          </cell>
          <cell r="AU184">
            <v>0</v>
          </cell>
          <cell r="AV184">
            <v>0</v>
          </cell>
          <cell r="AW184">
            <v>248.8</v>
          </cell>
          <cell r="AX184">
            <v>0</v>
          </cell>
          <cell r="AY184">
            <v>0</v>
          </cell>
          <cell r="AZ184">
            <v>0</v>
          </cell>
          <cell r="BA184">
            <v>922.80000000000007</v>
          </cell>
          <cell r="BB184">
            <v>419010.27000000008</v>
          </cell>
          <cell r="BC184">
            <v>58724.13</v>
          </cell>
          <cell r="BD184">
            <v>75780.429999999993</v>
          </cell>
          <cell r="BE184">
            <v>1887032.67</v>
          </cell>
        </row>
        <row r="185">
          <cell r="F185" t="str">
            <v>27083</v>
          </cell>
          <cell r="G185">
            <v>26869537.120000001</v>
          </cell>
          <cell r="H185">
            <v>0</v>
          </cell>
          <cell r="I185">
            <v>190893.37</v>
          </cell>
          <cell r="J185">
            <v>0</v>
          </cell>
          <cell r="K185">
            <v>1104787.0699999998</v>
          </cell>
          <cell r="L185">
            <v>82114.27</v>
          </cell>
          <cell r="M185">
            <v>913.64</v>
          </cell>
          <cell r="N185">
            <v>1267.28</v>
          </cell>
          <cell r="O185">
            <v>5287396.18</v>
          </cell>
          <cell r="P185">
            <v>1326981.03</v>
          </cell>
          <cell r="Q185">
            <v>0</v>
          </cell>
          <cell r="R185">
            <v>15223</v>
          </cell>
          <cell r="S185">
            <v>1213357.8900000001</v>
          </cell>
          <cell r="T185">
            <v>0</v>
          </cell>
          <cell r="U185">
            <v>27752.58</v>
          </cell>
          <cell r="V185">
            <v>0</v>
          </cell>
          <cell r="W185">
            <v>0</v>
          </cell>
          <cell r="X185">
            <v>0</v>
          </cell>
          <cell r="Y185">
            <v>406921.06999999995</v>
          </cell>
          <cell r="Z185">
            <v>168806.05</v>
          </cell>
          <cell r="AA185">
            <v>0</v>
          </cell>
          <cell r="AB185">
            <v>0</v>
          </cell>
          <cell r="AC185">
            <v>466328.52</v>
          </cell>
          <cell r="AD185">
            <v>0</v>
          </cell>
          <cell r="AE185">
            <v>0</v>
          </cell>
          <cell r="AF185">
            <v>64355.99</v>
          </cell>
          <cell r="AG185">
            <v>0</v>
          </cell>
          <cell r="AH185">
            <v>0</v>
          </cell>
          <cell r="AI185">
            <v>222539.80999999997</v>
          </cell>
          <cell r="AJ185">
            <v>0</v>
          </cell>
          <cell r="AK185">
            <v>21257.4</v>
          </cell>
          <cell r="AL185">
            <v>132828.49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26258.05</v>
          </cell>
          <cell r="AR185">
            <v>57297.429999999993</v>
          </cell>
          <cell r="AS185">
            <v>46078.47</v>
          </cell>
          <cell r="AT185">
            <v>0</v>
          </cell>
          <cell r="AU185">
            <v>0</v>
          </cell>
          <cell r="AV185">
            <v>0</v>
          </cell>
          <cell r="AW185">
            <v>344947.99000000005</v>
          </cell>
          <cell r="AX185">
            <v>0</v>
          </cell>
          <cell r="AY185">
            <v>18101.510000000002</v>
          </cell>
          <cell r="AZ185">
            <v>0</v>
          </cell>
          <cell r="BA185">
            <v>266711.43</v>
          </cell>
          <cell r="BB185">
            <v>6634081.8500000024</v>
          </cell>
          <cell r="BC185">
            <v>2004329.5799999998</v>
          </cell>
          <cell r="BD185">
            <v>1553972.65</v>
          </cell>
          <cell r="BE185">
            <v>48555039.719999999</v>
          </cell>
        </row>
        <row r="186">
          <cell r="F186" t="str">
            <v>27320</v>
          </cell>
          <cell r="G186">
            <v>40861120.750000007</v>
          </cell>
          <cell r="H186">
            <v>379782.77</v>
          </cell>
          <cell r="I186">
            <v>233350.62</v>
          </cell>
          <cell r="J186">
            <v>0</v>
          </cell>
          <cell r="K186">
            <v>1591396</v>
          </cell>
          <cell r="L186">
            <v>749754.2</v>
          </cell>
          <cell r="M186">
            <v>5198</v>
          </cell>
          <cell r="N186">
            <v>1098</v>
          </cell>
          <cell r="O186">
            <v>6706971.0800000001</v>
          </cell>
          <cell r="P186">
            <v>1343617.47</v>
          </cell>
          <cell r="Q186">
            <v>0</v>
          </cell>
          <cell r="R186">
            <v>0</v>
          </cell>
          <cell r="S186">
            <v>2285869.4899999998</v>
          </cell>
          <cell r="T186">
            <v>221132.75000000003</v>
          </cell>
          <cell r="U186">
            <v>30594</v>
          </cell>
          <cell r="V186">
            <v>0</v>
          </cell>
          <cell r="W186">
            <v>0</v>
          </cell>
          <cell r="X186">
            <v>0</v>
          </cell>
          <cell r="Y186">
            <v>294108.60000000003</v>
          </cell>
          <cell r="Z186">
            <v>434792.77999999997</v>
          </cell>
          <cell r="AA186">
            <v>0</v>
          </cell>
          <cell r="AB186">
            <v>0</v>
          </cell>
          <cell r="AC186">
            <v>641061.98</v>
          </cell>
          <cell r="AD186">
            <v>0</v>
          </cell>
          <cell r="AE186">
            <v>0</v>
          </cell>
          <cell r="AF186">
            <v>361315.28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3788.46</v>
          </cell>
          <cell r="AL186">
            <v>165579.19</v>
          </cell>
          <cell r="AM186">
            <v>0</v>
          </cell>
          <cell r="AN186">
            <v>0</v>
          </cell>
          <cell r="AO186">
            <v>0</v>
          </cell>
          <cell r="AP186">
            <v>11443.630000000001</v>
          </cell>
          <cell r="AQ186">
            <v>0</v>
          </cell>
          <cell r="AR186">
            <v>0</v>
          </cell>
          <cell r="AS186">
            <v>69872.91</v>
          </cell>
          <cell r="AT186">
            <v>0</v>
          </cell>
          <cell r="AU186">
            <v>0</v>
          </cell>
          <cell r="AV186">
            <v>0</v>
          </cell>
          <cell r="AW186">
            <v>253489.13</v>
          </cell>
          <cell r="AX186">
            <v>0</v>
          </cell>
          <cell r="AY186">
            <v>0</v>
          </cell>
          <cell r="AZ186">
            <v>610515.73</v>
          </cell>
          <cell r="BA186">
            <v>1146186.9300000002</v>
          </cell>
          <cell r="BB186">
            <v>9947291.1999999993</v>
          </cell>
          <cell r="BC186">
            <v>2729814.9200000004</v>
          </cell>
          <cell r="BD186">
            <v>3322352.82</v>
          </cell>
          <cell r="BE186">
            <v>74401498.689999998</v>
          </cell>
        </row>
        <row r="187">
          <cell r="F187" t="str">
            <v>27343</v>
          </cell>
          <cell r="G187">
            <v>8139530.379999998</v>
          </cell>
          <cell r="H187">
            <v>0</v>
          </cell>
          <cell r="I187">
            <v>34926</v>
          </cell>
          <cell r="J187">
            <v>0</v>
          </cell>
          <cell r="K187">
            <v>290402</v>
          </cell>
          <cell r="L187">
            <v>61639</v>
          </cell>
          <cell r="M187">
            <v>0</v>
          </cell>
          <cell r="N187">
            <v>0</v>
          </cell>
          <cell r="O187">
            <v>1640576.5700000003</v>
          </cell>
          <cell r="P187">
            <v>296433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45685.01</v>
          </cell>
          <cell r="Z187">
            <v>27769.109999999997</v>
          </cell>
          <cell r="AA187">
            <v>0</v>
          </cell>
          <cell r="AB187">
            <v>0</v>
          </cell>
          <cell r="AC187">
            <v>33487.870000000003</v>
          </cell>
          <cell r="AD187">
            <v>0</v>
          </cell>
          <cell r="AE187">
            <v>0</v>
          </cell>
          <cell r="AF187">
            <v>114350.15999999999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1288.5</v>
          </cell>
          <cell r="AL187">
            <v>16008.5</v>
          </cell>
          <cell r="AM187">
            <v>0</v>
          </cell>
          <cell r="AN187">
            <v>0</v>
          </cell>
          <cell r="AO187">
            <v>0</v>
          </cell>
          <cell r="AP187">
            <v>781.18</v>
          </cell>
          <cell r="AQ187">
            <v>0</v>
          </cell>
          <cell r="AR187">
            <v>4206.1400000000003</v>
          </cell>
          <cell r="AS187">
            <v>12673.28</v>
          </cell>
          <cell r="AT187">
            <v>0</v>
          </cell>
          <cell r="AU187">
            <v>0</v>
          </cell>
          <cell r="AV187">
            <v>0</v>
          </cell>
          <cell r="AW187">
            <v>78010.720000000001</v>
          </cell>
          <cell r="AX187">
            <v>0</v>
          </cell>
          <cell r="AY187">
            <v>0</v>
          </cell>
          <cell r="AZ187">
            <v>0</v>
          </cell>
          <cell r="BA187">
            <v>120945.92000000001</v>
          </cell>
          <cell r="BB187">
            <v>2163985.42</v>
          </cell>
          <cell r="BC187">
            <v>271538.27</v>
          </cell>
          <cell r="BD187">
            <v>626247.37000000011</v>
          </cell>
          <cell r="BE187">
            <v>13980484.399999999</v>
          </cell>
        </row>
        <row r="188">
          <cell r="F188" t="str">
            <v>27344</v>
          </cell>
          <cell r="G188">
            <v>10355036</v>
          </cell>
          <cell r="H188">
            <v>171567.59</v>
          </cell>
          <cell r="I188">
            <v>38360</v>
          </cell>
          <cell r="J188">
            <v>0</v>
          </cell>
          <cell r="K188">
            <v>565359.04</v>
          </cell>
          <cell r="L188">
            <v>204855</v>
          </cell>
          <cell r="M188">
            <v>0</v>
          </cell>
          <cell r="N188">
            <v>0</v>
          </cell>
          <cell r="O188">
            <v>1871925.1500000001</v>
          </cell>
          <cell r="P188">
            <v>375723.69000000006</v>
          </cell>
          <cell r="Q188">
            <v>0</v>
          </cell>
          <cell r="R188">
            <v>0</v>
          </cell>
          <cell r="S188">
            <v>582345.78999999992</v>
          </cell>
          <cell r="T188">
            <v>34644.770000000004</v>
          </cell>
          <cell r="U188">
            <v>8745.25</v>
          </cell>
          <cell r="V188">
            <v>0</v>
          </cell>
          <cell r="W188">
            <v>0</v>
          </cell>
          <cell r="X188">
            <v>0</v>
          </cell>
          <cell r="Y188">
            <v>106022.95999999999</v>
          </cell>
          <cell r="Z188">
            <v>74193.000000000015</v>
          </cell>
          <cell r="AA188">
            <v>0</v>
          </cell>
          <cell r="AB188">
            <v>0</v>
          </cell>
          <cell r="AC188">
            <v>184363.78</v>
          </cell>
          <cell r="AD188">
            <v>0</v>
          </cell>
          <cell r="AE188">
            <v>0</v>
          </cell>
          <cell r="AF188">
            <v>49810.19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27957.760000000002</v>
          </cell>
          <cell r="AM188">
            <v>632.57999999999993</v>
          </cell>
          <cell r="AN188">
            <v>0</v>
          </cell>
          <cell r="AO188">
            <v>0</v>
          </cell>
          <cell r="AP188">
            <v>54430.33</v>
          </cell>
          <cell r="AQ188">
            <v>1383.31</v>
          </cell>
          <cell r="AR188">
            <v>1200</v>
          </cell>
          <cell r="AS188">
            <v>20530.05</v>
          </cell>
          <cell r="AT188">
            <v>24738.959999999999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71923.61</v>
          </cell>
          <cell r="BB188">
            <v>3199485.4900000007</v>
          </cell>
          <cell r="BC188">
            <v>548800</v>
          </cell>
          <cell r="BD188">
            <v>912866.73</v>
          </cell>
          <cell r="BE188">
            <v>19486901.030000001</v>
          </cell>
        </row>
        <row r="189">
          <cell r="F189" t="str">
            <v>27400</v>
          </cell>
          <cell r="G189">
            <v>58606163.929999992</v>
          </cell>
          <cell r="H189">
            <v>53691.86</v>
          </cell>
          <cell r="I189">
            <v>1949791.0000000002</v>
          </cell>
          <cell r="J189">
            <v>206132</v>
          </cell>
          <cell r="K189">
            <v>2281371</v>
          </cell>
          <cell r="L189">
            <v>1002953</v>
          </cell>
          <cell r="M189">
            <v>8892</v>
          </cell>
          <cell r="N189">
            <v>86189.27</v>
          </cell>
          <cell r="O189">
            <v>12672925.609999999</v>
          </cell>
          <cell r="P189">
            <v>2397626.5499999998</v>
          </cell>
          <cell r="Q189">
            <v>1940220.0899999999</v>
          </cell>
          <cell r="R189">
            <v>630867</v>
          </cell>
          <cell r="S189">
            <v>2849956.27</v>
          </cell>
          <cell r="T189">
            <v>379099.43999999994</v>
          </cell>
          <cell r="U189">
            <v>174591</v>
          </cell>
          <cell r="Y189">
            <v>4435833.1600000011</v>
          </cell>
          <cell r="Z189">
            <v>846176.92</v>
          </cell>
          <cell r="AB189">
            <v>8175</v>
          </cell>
          <cell r="AC189">
            <v>2814324.1799999997</v>
          </cell>
          <cell r="AD189">
            <v>86639.200000000012</v>
          </cell>
          <cell r="AE189">
            <v>17039.09</v>
          </cell>
          <cell r="AF189">
            <v>961505.11</v>
          </cell>
          <cell r="AH189">
            <v>806333.84000000008</v>
          </cell>
          <cell r="AK189">
            <v>256627</v>
          </cell>
          <cell r="AL189">
            <v>1663549.29</v>
          </cell>
          <cell r="AM189">
            <v>1100628.77</v>
          </cell>
          <cell r="AO189">
            <v>57023.999999999993</v>
          </cell>
          <cell r="AP189">
            <v>157377.58999999997</v>
          </cell>
          <cell r="AR189">
            <v>15470</v>
          </cell>
          <cell r="AS189">
            <v>474840.55000000005</v>
          </cell>
          <cell r="AT189">
            <v>47651.329999999994</v>
          </cell>
          <cell r="AW189">
            <v>3585357.61</v>
          </cell>
          <cell r="BA189">
            <v>278642.55999999994</v>
          </cell>
          <cell r="BB189">
            <v>20858218.610000003</v>
          </cell>
          <cell r="BC189">
            <v>5091008.7200000007</v>
          </cell>
          <cell r="BD189">
            <v>5631251.5299999984</v>
          </cell>
          <cell r="BE189">
            <v>134434144.07999998</v>
          </cell>
        </row>
        <row r="190">
          <cell r="F190" t="str">
            <v>27401</v>
          </cell>
          <cell r="G190">
            <v>44192962.450000003</v>
          </cell>
          <cell r="H190">
            <v>218337.62</v>
          </cell>
          <cell r="I190">
            <v>316884</v>
          </cell>
          <cell r="J190">
            <v>0</v>
          </cell>
          <cell r="K190">
            <v>1841598</v>
          </cell>
          <cell r="L190">
            <v>438055.00000000006</v>
          </cell>
          <cell r="M190">
            <v>2519.11</v>
          </cell>
          <cell r="N190">
            <v>117</v>
          </cell>
          <cell r="O190">
            <v>8424756.5999999996</v>
          </cell>
          <cell r="P190">
            <v>2030985</v>
          </cell>
          <cell r="Q190">
            <v>0</v>
          </cell>
          <cell r="R190">
            <v>0</v>
          </cell>
          <cell r="S190">
            <v>3157870.1</v>
          </cell>
          <cell r="T190">
            <v>266632.29999999993</v>
          </cell>
          <cell r="U190">
            <v>38109</v>
          </cell>
          <cell r="V190">
            <v>0</v>
          </cell>
          <cell r="W190">
            <v>0</v>
          </cell>
          <cell r="X190">
            <v>0</v>
          </cell>
          <cell r="Y190">
            <v>496095.59000000008</v>
          </cell>
          <cell r="Z190">
            <v>369725.52000000008</v>
          </cell>
          <cell r="AA190">
            <v>0</v>
          </cell>
          <cell r="AB190">
            <v>0</v>
          </cell>
          <cell r="AC190">
            <v>569101.29</v>
          </cell>
          <cell r="AD190">
            <v>0</v>
          </cell>
          <cell r="AE190">
            <v>0</v>
          </cell>
          <cell r="AF190">
            <v>405342.06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12022.580000000002</v>
          </cell>
          <cell r="AL190">
            <v>38498.869999999995</v>
          </cell>
          <cell r="AM190">
            <v>277933.58</v>
          </cell>
          <cell r="AN190">
            <v>0</v>
          </cell>
          <cell r="AO190">
            <v>293785</v>
          </cell>
          <cell r="AP190">
            <v>364032.01000000007</v>
          </cell>
          <cell r="AQ190">
            <v>64353.700000000004</v>
          </cell>
          <cell r="AR190">
            <v>42949.600000000006</v>
          </cell>
          <cell r="AS190">
            <v>82229.08</v>
          </cell>
          <cell r="AT190">
            <v>36687</v>
          </cell>
          <cell r="AU190">
            <v>0</v>
          </cell>
          <cell r="AV190">
            <v>0</v>
          </cell>
          <cell r="AW190">
            <v>62512.320000000007</v>
          </cell>
          <cell r="AX190">
            <v>27473.8</v>
          </cell>
          <cell r="AY190">
            <v>0</v>
          </cell>
          <cell r="AZ190">
            <v>0</v>
          </cell>
          <cell r="BA190">
            <v>461660.44</v>
          </cell>
          <cell r="BB190">
            <v>9999309.8000000026</v>
          </cell>
          <cell r="BC190">
            <v>2170513.4300000002</v>
          </cell>
          <cell r="BD190">
            <v>3938070.4999999995</v>
          </cell>
          <cell r="BE190">
            <v>80641122.350000009</v>
          </cell>
        </row>
        <row r="191">
          <cell r="F191" t="str">
            <v>27402</v>
          </cell>
          <cell r="G191">
            <v>34076055.050000004</v>
          </cell>
          <cell r="H191">
            <v>1136870.3800000001</v>
          </cell>
          <cell r="I191">
            <v>712283.04</v>
          </cell>
          <cell r="J191">
            <v>0</v>
          </cell>
          <cell r="K191">
            <v>2779872.71</v>
          </cell>
          <cell r="L191">
            <v>969713.1</v>
          </cell>
          <cell r="M191">
            <v>4180.16</v>
          </cell>
          <cell r="N191">
            <v>53734.84</v>
          </cell>
          <cell r="O191">
            <v>8446407.870000001</v>
          </cell>
          <cell r="P191">
            <v>1354529.6199999999</v>
          </cell>
          <cell r="Q191">
            <v>0</v>
          </cell>
          <cell r="R191">
            <v>1021.7</v>
          </cell>
          <cell r="S191">
            <v>2486787.5500000003</v>
          </cell>
          <cell r="T191">
            <v>16667.34</v>
          </cell>
          <cell r="U191">
            <v>62431.5</v>
          </cell>
          <cell r="V191">
            <v>0</v>
          </cell>
          <cell r="W191">
            <v>0</v>
          </cell>
          <cell r="X191">
            <v>0</v>
          </cell>
          <cell r="Y191">
            <v>1557266.88</v>
          </cell>
          <cell r="Z191">
            <v>460837.45999999996</v>
          </cell>
          <cell r="AA191">
            <v>0</v>
          </cell>
          <cell r="AB191">
            <v>200391.04000000004</v>
          </cell>
          <cell r="AC191">
            <v>1464235.24</v>
          </cell>
          <cell r="AD191">
            <v>0</v>
          </cell>
          <cell r="AE191">
            <v>0</v>
          </cell>
          <cell r="AF191">
            <v>493034.86999999994</v>
          </cell>
          <cell r="AG191">
            <v>0</v>
          </cell>
          <cell r="AH191">
            <v>929763.54</v>
          </cell>
          <cell r="AI191">
            <v>0</v>
          </cell>
          <cell r="AJ191">
            <v>0</v>
          </cell>
          <cell r="AK191">
            <v>92189.96</v>
          </cell>
          <cell r="AL191">
            <v>903844.88</v>
          </cell>
          <cell r="AM191">
            <v>326757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47880.23</v>
          </cell>
          <cell r="AT191">
            <v>48223.51</v>
          </cell>
          <cell r="AU191">
            <v>0</v>
          </cell>
          <cell r="AV191">
            <v>0</v>
          </cell>
          <cell r="AW191">
            <v>165525.48000000001</v>
          </cell>
          <cell r="AX191">
            <v>0</v>
          </cell>
          <cell r="AY191">
            <v>54863.500000000007</v>
          </cell>
          <cell r="AZ191">
            <v>0</v>
          </cell>
          <cell r="BA191">
            <v>110489.32</v>
          </cell>
          <cell r="BB191">
            <v>8909258.2799999975</v>
          </cell>
          <cell r="BC191">
            <v>2938239.4999999995</v>
          </cell>
          <cell r="BD191">
            <v>3252946.0500000007</v>
          </cell>
          <cell r="BE191">
            <v>74056301.599999994</v>
          </cell>
        </row>
        <row r="192">
          <cell r="F192" t="str">
            <v>27403</v>
          </cell>
          <cell r="G192">
            <v>80558363.359999999</v>
          </cell>
          <cell r="H192">
            <v>2620835.08</v>
          </cell>
          <cell r="I192">
            <v>908488.46</v>
          </cell>
          <cell r="J192">
            <v>0</v>
          </cell>
          <cell r="K192">
            <v>3539471.3099999996</v>
          </cell>
          <cell r="L192">
            <v>339580</v>
          </cell>
          <cell r="M192">
            <v>2906.07</v>
          </cell>
          <cell r="N192">
            <v>9634.31</v>
          </cell>
          <cell r="O192">
            <v>17986054.249999996</v>
          </cell>
          <cell r="P192">
            <v>3917000.88</v>
          </cell>
          <cell r="Q192">
            <v>0</v>
          </cell>
          <cell r="R192">
            <v>39286</v>
          </cell>
          <cell r="S192">
            <v>6628980.5199999996</v>
          </cell>
          <cell r="T192">
            <v>730482.2300000001</v>
          </cell>
          <cell r="U192">
            <v>112932</v>
          </cell>
          <cell r="V192">
            <v>231212.45999999996</v>
          </cell>
          <cell r="W192">
            <v>1434312.2</v>
          </cell>
          <cell r="X192">
            <v>0</v>
          </cell>
          <cell r="Y192">
            <v>2295898.66</v>
          </cell>
          <cell r="Z192">
            <v>568710.29</v>
          </cell>
          <cell r="AA192">
            <v>0</v>
          </cell>
          <cell r="AB192">
            <v>215483.30000000002</v>
          </cell>
          <cell r="AC192">
            <v>1775284.5000000002</v>
          </cell>
          <cell r="AD192">
            <v>0</v>
          </cell>
          <cell r="AE192">
            <v>0</v>
          </cell>
          <cell r="AF192">
            <v>322052.72000000003</v>
          </cell>
          <cell r="AG192">
            <v>0</v>
          </cell>
          <cell r="AH192">
            <v>218559.26</v>
          </cell>
          <cell r="AI192">
            <v>0</v>
          </cell>
          <cell r="AJ192">
            <v>0</v>
          </cell>
          <cell r="AK192">
            <v>59701.56</v>
          </cell>
          <cell r="AL192">
            <v>213567</v>
          </cell>
          <cell r="AM192">
            <v>0</v>
          </cell>
          <cell r="AN192">
            <v>0</v>
          </cell>
          <cell r="AO192">
            <v>0</v>
          </cell>
          <cell r="AP192">
            <v>372297.96</v>
          </cell>
          <cell r="AQ192">
            <v>0</v>
          </cell>
          <cell r="AR192">
            <v>4326.82</v>
          </cell>
          <cell r="AS192">
            <v>178008.45</v>
          </cell>
          <cell r="AT192">
            <v>98049.25</v>
          </cell>
          <cell r="AU192">
            <v>0</v>
          </cell>
          <cell r="AV192">
            <v>0</v>
          </cell>
          <cell r="AW192">
            <v>1421767.7200000002</v>
          </cell>
          <cell r="AX192">
            <v>0</v>
          </cell>
          <cell r="AY192">
            <v>180749.78</v>
          </cell>
          <cell r="AZ192">
            <v>0</v>
          </cell>
          <cell r="BA192">
            <v>494038.46999999991</v>
          </cell>
          <cell r="BB192">
            <v>20977231.109999999</v>
          </cell>
          <cell r="BC192">
            <v>5588735.7500000009</v>
          </cell>
          <cell r="BD192">
            <v>9964095.8200000003</v>
          </cell>
          <cell r="BE192">
            <v>164008097.54999995</v>
          </cell>
        </row>
        <row r="193">
          <cell r="F193" t="str">
            <v>27404</v>
          </cell>
          <cell r="G193">
            <v>9748172.9100000001</v>
          </cell>
          <cell r="H193">
            <v>0</v>
          </cell>
          <cell r="I193">
            <v>55483</v>
          </cell>
          <cell r="J193">
            <v>0</v>
          </cell>
          <cell r="K193">
            <v>403418.39</v>
          </cell>
          <cell r="L193">
            <v>23072</v>
          </cell>
          <cell r="M193">
            <v>0</v>
          </cell>
          <cell r="N193">
            <v>0</v>
          </cell>
          <cell r="O193">
            <v>1624324.0300000003</v>
          </cell>
          <cell r="P193">
            <v>420948.00000000006</v>
          </cell>
          <cell r="Q193">
            <v>0</v>
          </cell>
          <cell r="R193">
            <v>0</v>
          </cell>
          <cell r="S193">
            <v>499879.5400000001</v>
          </cell>
          <cell r="T193">
            <v>7470.86</v>
          </cell>
          <cell r="U193">
            <v>10107</v>
          </cell>
          <cell r="V193">
            <v>44426.34</v>
          </cell>
          <cell r="W193">
            <v>0</v>
          </cell>
          <cell r="X193">
            <v>0</v>
          </cell>
          <cell r="Y193">
            <v>166595.13</v>
          </cell>
          <cell r="Z193">
            <v>79525.459999999992</v>
          </cell>
          <cell r="AA193">
            <v>0</v>
          </cell>
          <cell r="AB193">
            <v>0</v>
          </cell>
          <cell r="AC193">
            <v>179459.98</v>
          </cell>
          <cell r="AD193">
            <v>0</v>
          </cell>
          <cell r="AE193">
            <v>0</v>
          </cell>
          <cell r="AF193">
            <v>24071.040000000001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10852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26460</v>
          </cell>
          <cell r="AR193">
            <v>2253.9299999999998</v>
          </cell>
          <cell r="AS193">
            <v>25849.85</v>
          </cell>
          <cell r="AT193">
            <v>0</v>
          </cell>
          <cell r="AU193">
            <v>7574.04</v>
          </cell>
          <cell r="AV193">
            <v>0</v>
          </cell>
          <cell r="AW193">
            <v>846.35</v>
          </cell>
          <cell r="AX193">
            <v>0</v>
          </cell>
          <cell r="AY193">
            <v>0</v>
          </cell>
          <cell r="AZ193">
            <v>0</v>
          </cell>
          <cell r="BA193">
            <v>19356.189999999999</v>
          </cell>
          <cell r="BB193">
            <v>3138378.11</v>
          </cell>
          <cell r="BC193">
            <v>713596.60999999987</v>
          </cell>
          <cell r="BD193">
            <v>1032599.8400000001</v>
          </cell>
          <cell r="BE193">
            <v>18264720.600000001</v>
          </cell>
        </row>
        <row r="194">
          <cell r="F194" t="str">
            <v>27416</v>
          </cell>
          <cell r="G194">
            <v>16482067.530000001</v>
          </cell>
          <cell r="H194">
            <v>1263568.1299999999</v>
          </cell>
          <cell r="I194">
            <v>112047.01999999999</v>
          </cell>
          <cell r="J194">
            <v>0</v>
          </cell>
          <cell r="K194">
            <v>904286</v>
          </cell>
          <cell r="L194">
            <v>263257</v>
          </cell>
          <cell r="M194">
            <v>1003.82</v>
          </cell>
          <cell r="N194">
            <v>363.31</v>
          </cell>
          <cell r="O194">
            <v>3394327.4200000004</v>
          </cell>
          <cell r="P194">
            <v>919454.62</v>
          </cell>
          <cell r="Q194">
            <v>0</v>
          </cell>
          <cell r="R194">
            <v>0</v>
          </cell>
          <cell r="S194">
            <v>2310916.2400000002</v>
          </cell>
          <cell r="T194">
            <v>0</v>
          </cell>
          <cell r="U194">
            <v>22089</v>
          </cell>
          <cell r="V194">
            <v>0</v>
          </cell>
          <cell r="W194">
            <v>0</v>
          </cell>
          <cell r="X194">
            <v>0</v>
          </cell>
          <cell r="Y194">
            <v>330638.17</v>
          </cell>
          <cell r="Z194">
            <v>96554.87999999999</v>
          </cell>
          <cell r="AA194">
            <v>0</v>
          </cell>
          <cell r="AB194">
            <v>0</v>
          </cell>
          <cell r="AC194">
            <v>311115.02</v>
          </cell>
          <cell r="AD194">
            <v>0</v>
          </cell>
          <cell r="AE194">
            <v>0</v>
          </cell>
          <cell r="AF194">
            <v>142793.71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7830.03</v>
          </cell>
          <cell r="AL194">
            <v>28989.67</v>
          </cell>
          <cell r="AM194">
            <v>0</v>
          </cell>
          <cell r="AN194">
            <v>0</v>
          </cell>
          <cell r="AO194">
            <v>52439.850000000006</v>
          </cell>
          <cell r="AP194">
            <v>59607.25</v>
          </cell>
          <cell r="AQ194">
            <v>0</v>
          </cell>
          <cell r="AR194">
            <v>5715.97</v>
          </cell>
          <cell r="AS194">
            <v>28140.7</v>
          </cell>
          <cell r="AT194">
            <v>0</v>
          </cell>
          <cell r="AU194">
            <v>0</v>
          </cell>
          <cell r="AV194">
            <v>0</v>
          </cell>
          <cell r="AW194">
            <v>10897.9</v>
          </cell>
          <cell r="AX194">
            <v>0</v>
          </cell>
          <cell r="AY194">
            <v>0</v>
          </cell>
          <cell r="AZ194">
            <v>98533.739999999991</v>
          </cell>
          <cell r="BA194">
            <v>275768.76999999996</v>
          </cell>
          <cell r="BB194">
            <v>5464343.5300000012</v>
          </cell>
          <cell r="BC194">
            <v>1193556.0999999999</v>
          </cell>
          <cell r="BD194">
            <v>1970617.2300000002</v>
          </cell>
          <cell r="BE194">
            <v>35750922.609999999</v>
          </cell>
        </row>
        <row r="195">
          <cell r="F195" t="str">
            <v>27417</v>
          </cell>
          <cell r="G195">
            <v>16551341.460000003</v>
          </cell>
          <cell r="H195">
            <v>187243.68000000002</v>
          </cell>
          <cell r="I195">
            <v>168990.00999999998</v>
          </cell>
          <cell r="J195">
            <v>0</v>
          </cell>
          <cell r="K195">
            <v>696678</v>
          </cell>
          <cell r="L195">
            <v>398207</v>
          </cell>
          <cell r="M195">
            <v>0</v>
          </cell>
          <cell r="N195">
            <v>3436.19</v>
          </cell>
          <cell r="O195">
            <v>2652508.3199999994</v>
          </cell>
          <cell r="P195">
            <v>685195</v>
          </cell>
          <cell r="Q195">
            <v>0</v>
          </cell>
          <cell r="R195">
            <v>0</v>
          </cell>
          <cell r="S195">
            <v>1518858.99</v>
          </cell>
          <cell r="T195">
            <v>81326.559999999998</v>
          </cell>
          <cell r="U195">
            <v>16450.150000000001</v>
          </cell>
          <cell r="V195">
            <v>0</v>
          </cell>
          <cell r="W195">
            <v>0</v>
          </cell>
          <cell r="X195">
            <v>0</v>
          </cell>
          <cell r="Y195">
            <v>364977.86</v>
          </cell>
          <cell r="Z195">
            <v>101849.85999999999</v>
          </cell>
          <cell r="AA195">
            <v>0</v>
          </cell>
          <cell r="AB195">
            <v>0</v>
          </cell>
          <cell r="AC195">
            <v>349606.76</v>
          </cell>
          <cell r="AD195">
            <v>0</v>
          </cell>
          <cell r="AE195">
            <v>0</v>
          </cell>
          <cell r="AF195">
            <v>108141.53000000001</v>
          </cell>
          <cell r="AG195">
            <v>0</v>
          </cell>
          <cell r="AH195">
            <v>0</v>
          </cell>
          <cell r="AI195">
            <v>43079.729999999996</v>
          </cell>
          <cell r="AJ195">
            <v>0</v>
          </cell>
          <cell r="AK195">
            <v>45138.710000000006</v>
          </cell>
          <cell r="AL195">
            <v>385772.50999999995</v>
          </cell>
          <cell r="AM195">
            <v>0</v>
          </cell>
          <cell r="AN195">
            <v>2503.0099999999998</v>
          </cell>
          <cell r="AO195">
            <v>54930.829999999994</v>
          </cell>
          <cell r="AP195">
            <v>0</v>
          </cell>
          <cell r="AQ195">
            <v>22512.999999999996</v>
          </cell>
          <cell r="AR195">
            <v>0</v>
          </cell>
          <cell r="AS195">
            <v>41788.160000000003</v>
          </cell>
          <cell r="AT195">
            <v>44133.11</v>
          </cell>
          <cell r="AU195">
            <v>0</v>
          </cell>
          <cell r="AV195">
            <v>0</v>
          </cell>
          <cell r="AW195">
            <v>56753.89</v>
          </cell>
          <cell r="AX195">
            <v>0</v>
          </cell>
          <cell r="AY195">
            <v>0</v>
          </cell>
          <cell r="AZ195">
            <v>0</v>
          </cell>
          <cell r="BA195">
            <v>29335.75</v>
          </cell>
          <cell r="BB195">
            <v>5088583.2699999986</v>
          </cell>
          <cell r="BC195">
            <v>1146940.96</v>
          </cell>
          <cell r="BD195">
            <v>1677922.0900000005</v>
          </cell>
          <cell r="BE195">
            <v>32524206.390000004</v>
          </cell>
        </row>
        <row r="196">
          <cell r="F196" t="str">
            <v>28010</v>
          </cell>
          <cell r="G196">
            <v>196240.7</v>
          </cell>
          <cell r="K196">
            <v>12264</v>
          </cell>
          <cell r="O196">
            <v>14491.330000000002</v>
          </cell>
          <cell r="P196">
            <v>2531</v>
          </cell>
          <cell r="AM196">
            <v>844.01</v>
          </cell>
          <cell r="AW196">
            <v>28773.84</v>
          </cell>
          <cell r="BB196">
            <v>124754.89000000001</v>
          </cell>
          <cell r="BE196">
            <v>379899.77</v>
          </cell>
        </row>
        <row r="197">
          <cell r="F197" t="str">
            <v>28137</v>
          </cell>
          <cell r="G197">
            <v>3009520.14</v>
          </cell>
          <cell r="H197">
            <v>1123103.57</v>
          </cell>
          <cell r="I197">
            <v>37647.97</v>
          </cell>
          <cell r="J197">
            <v>0</v>
          </cell>
          <cell r="K197">
            <v>164477</v>
          </cell>
          <cell r="L197">
            <v>0</v>
          </cell>
          <cell r="M197">
            <v>0</v>
          </cell>
          <cell r="N197">
            <v>0</v>
          </cell>
          <cell r="O197">
            <v>793726.04999999981</v>
          </cell>
          <cell r="P197">
            <v>111327.1</v>
          </cell>
          <cell r="Q197">
            <v>0</v>
          </cell>
          <cell r="R197">
            <v>0</v>
          </cell>
          <cell r="S197">
            <v>103584.56</v>
          </cell>
          <cell r="T197">
            <v>873.11</v>
          </cell>
          <cell r="U197">
            <v>4835</v>
          </cell>
          <cell r="V197">
            <v>0</v>
          </cell>
          <cell r="W197">
            <v>0</v>
          </cell>
          <cell r="X197">
            <v>0</v>
          </cell>
          <cell r="Y197">
            <v>127426.91</v>
          </cell>
          <cell r="Z197">
            <v>21069</v>
          </cell>
          <cell r="AA197">
            <v>0</v>
          </cell>
          <cell r="AB197">
            <v>0</v>
          </cell>
          <cell r="AC197">
            <v>55261.93</v>
          </cell>
          <cell r="AD197">
            <v>0</v>
          </cell>
          <cell r="AE197">
            <v>0</v>
          </cell>
          <cell r="AF197">
            <v>106626.95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11222.16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2226.9300000000003</v>
          </cell>
          <cell r="AU197">
            <v>0</v>
          </cell>
          <cell r="AV197">
            <v>0</v>
          </cell>
          <cell r="AW197">
            <v>72749.599999999991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1127158.1000000001</v>
          </cell>
          <cell r="BC197">
            <v>186239.55</v>
          </cell>
          <cell r="BD197">
            <v>115509.78000000003</v>
          </cell>
          <cell r="BE197">
            <v>7174585.4099999983</v>
          </cell>
        </row>
        <row r="198">
          <cell r="F198" t="str">
            <v>28144</v>
          </cell>
          <cell r="G198">
            <v>1737919.8899999997</v>
          </cell>
          <cell r="H198">
            <v>44729.57</v>
          </cell>
          <cell r="I198">
            <v>20088.78</v>
          </cell>
          <cell r="J198">
            <v>0</v>
          </cell>
          <cell r="K198">
            <v>74708</v>
          </cell>
          <cell r="L198">
            <v>19378</v>
          </cell>
          <cell r="M198">
            <v>0</v>
          </cell>
          <cell r="N198">
            <v>0</v>
          </cell>
          <cell r="O198">
            <v>145026.67000000001</v>
          </cell>
          <cell r="P198">
            <v>52179.68</v>
          </cell>
          <cell r="Q198">
            <v>0</v>
          </cell>
          <cell r="R198">
            <v>0</v>
          </cell>
          <cell r="S198">
            <v>29139.55</v>
          </cell>
          <cell r="T198">
            <v>0</v>
          </cell>
          <cell r="U198">
            <v>2413</v>
          </cell>
          <cell r="V198">
            <v>0</v>
          </cell>
          <cell r="W198">
            <v>0</v>
          </cell>
          <cell r="X198">
            <v>0</v>
          </cell>
          <cell r="Y198">
            <v>65871.98</v>
          </cell>
          <cell r="Z198">
            <v>12408</v>
          </cell>
          <cell r="AA198">
            <v>0</v>
          </cell>
          <cell r="AB198">
            <v>0</v>
          </cell>
          <cell r="AC198">
            <v>29537.21</v>
          </cell>
          <cell r="AD198">
            <v>0</v>
          </cell>
          <cell r="AE198">
            <v>0</v>
          </cell>
          <cell r="AF198">
            <v>121494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5113.05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126676.90999999997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776216.54999999993</v>
          </cell>
          <cell r="BC198">
            <v>153588.21000000002</v>
          </cell>
          <cell r="BD198">
            <v>125967.50999999998</v>
          </cell>
          <cell r="BE198">
            <v>3542456.5599999991</v>
          </cell>
        </row>
        <row r="199">
          <cell r="F199" t="str">
            <v>28149</v>
          </cell>
          <cell r="G199">
            <v>4541924.1500000004</v>
          </cell>
          <cell r="H199">
            <v>153648.19</v>
          </cell>
          <cell r="I199">
            <v>18813</v>
          </cell>
          <cell r="J199">
            <v>0</v>
          </cell>
          <cell r="K199">
            <v>174865</v>
          </cell>
          <cell r="L199">
            <v>82065</v>
          </cell>
          <cell r="M199">
            <v>0</v>
          </cell>
          <cell r="N199">
            <v>0</v>
          </cell>
          <cell r="O199">
            <v>784501.30999999982</v>
          </cell>
          <cell r="P199">
            <v>182048.37999999998</v>
          </cell>
          <cell r="Q199">
            <v>0</v>
          </cell>
          <cell r="R199">
            <v>0</v>
          </cell>
          <cell r="S199">
            <v>121701.54</v>
          </cell>
          <cell r="T199">
            <v>0</v>
          </cell>
          <cell r="U199">
            <v>1276.02</v>
          </cell>
          <cell r="V199">
            <v>0</v>
          </cell>
          <cell r="W199">
            <v>0</v>
          </cell>
          <cell r="X199">
            <v>0</v>
          </cell>
          <cell r="Y199">
            <v>57059</v>
          </cell>
          <cell r="Z199">
            <v>21699.25</v>
          </cell>
          <cell r="AA199">
            <v>0</v>
          </cell>
          <cell r="AB199">
            <v>0</v>
          </cell>
          <cell r="AC199">
            <v>76226.31</v>
          </cell>
          <cell r="AD199">
            <v>0</v>
          </cell>
          <cell r="AE199">
            <v>0</v>
          </cell>
          <cell r="AF199">
            <v>5789.61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3736</v>
          </cell>
          <cell r="AL199">
            <v>38620.479999999996</v>
          </cell>
          <cell r="AM199">
            <v>0</v>
          </cell>
          <cell r="AN199">
            <v>0</v>
          </cell>
          <cell r="AO199">
            <v>0</v>
          </cell>
          <cell r="AP199">
            <v>6619.04</v>
          </cell>
          <cell r="AQ199">
            <v>0</v>
          </cell>
          <cell r="AR199">
            <v>4966.42</v>
          </cell>
          <cell r="AS199">
            <v>5709.23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33323.369999999995</v>
          </cell>
          <cell r="BA199">
            <v>0</v>
          </cell>
          <cell r="BB199">
            <v>1699708.0500000003</v>
          </cell>
          <cell r="BC199">
            <v>323693.2</v>
          </cell>
          <cell r="BD199">
            <v>242144.81</v>
          </cell>
          <cell r="BE199">
            <v>8580137.3600000013</v>
          </cell>
        </row>
        <row r="200">
          <cell r="F200" t="str">
            <v>29011</v>
          </cell>
          <cell r="G200">
            <v>3243335.4</v>
          </cell>
          <cell r="H200">
            <v>102478.40000000001</v>
          </cell>
          <cell r="I200">
            <v>139969</v>
          </cell>
          <cell r="J200">
            <v>0</v>
          </cell>
          <cell r="K200">
            <v>140814.99999999997</v>
          </cell>
          <cell r="L200">
            <v>0</v>
          </cell>
          <cell r="M200">
            <v>173.12</v>
          </cell>
          <cell r="N200">
            <v>2306</v>
          </cell>
          <cell r="O200">
            <v>758536</v>
          </cell>
          <cell r="P200">
            <v>228373</v>
          </cell>
          <cell r="Q200">
            <v>0</v>
          </cell>
          <cell r="R200">
            <v>0</v>
          </cell>
          <cell r="S200">
            <v>150258.47</v>
          </cell>
          <cell r="T200">
            <v>16412.989999999998</v>
          </cell>
          <cell r="U200">
            <v>9194.49</v>
          </cell>
          <cell r="V200">
            <v>0</v>
          </cell>
          <cell r="W200">
            <v>0</v>
          </cell>
          <cell r="X200">
            <v>0</v>
          </cell>
          <cell r="Y200">
            <v>283183.90000000002</v>
          </cell>
          <cell r="Z200">
            <v>92153.42</v>
          </cell>
          <cell r="AA200">
            <v>0</v>
          </cell>
          <cell r="AB200">
            <v>0</v>
          </cell>
          <cell r="AC200">
            <v>119319.02</v>
          </cell>
          <cell r="AD200">
            <v>0</v>
          </cell>
          <cell r="AE200">
            <v>0</v>
          </cell>
          <cell r="AF200">
            <v>12499.519999999999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7967</v>
          </cell>
          <cell r="AU200">
            <v>0</v>
          </cell>
          <cell r="AV200">
            <v>0</v>
          </cell>
          <cell r="AW200">
            <v>28576.880000000001</v>
          </cell>
          <cell r="AX200">
            <v>0</v>
          </cell>
          <cell r="AY200">
            <v>9840.66</v>
          </cell>
          <cell r="AZ200">
            <v>0</v>
          </cell>
          <cell r="BA200">
            <v>1763.85</v>
          </cell>
          <cell r="BB200">
            <v>1218705.7200000002</v>
          </cell>
          <cell r="BC200">
            <v>255696.55</v>
          </cell>
          <cell r="BD200">
            <v>496756.48000000004</v>
          </cell>
          <cell r="BE200">
            <v>7318314.8700000001</v>
          </cell>
        </row>
        <row r="201">
          <cell r="F201" t="str">
            <v>29100</v>
          </cell>
          <cell r="G201">
            <v>17993596.879999995</v>
          </cell>
          <cell r="H201">
            <v>886.38</v>
          </cell>
          <cell r="I201">
            <v>180694.34999999998</v>
          </cell>
          <cell r="J201">
            <v>0</v>
          </cell>
          <cell r="K201">
            <v>0</v>
          </cell>
          <cell r="L201">
            <v>452274.14999999997</v>
          </cell>
          <cell r="M201">
            <v>0</v>
          </cell>
          <cell r="N201">
            <v>1595.66</v>
          </cell>
          <cell r="O201">
            <v>3806359.6500000004</v>
          </cell>
          <cell r="P201">
            <v>894555.45000000007</v>
          </cell>
          <cell r="Q201">
            <v>0</v>
          </cell>
          <cell r="R201">
            <v>0</v>
          </cell>
          <cell r="S201">
            <v>1770236.0100000002</v>
          </cell>
          <cell r="T201">
            <v>175456.08</v>
          </cell>
          <cell r="U201">
            <v>18679.030000000002</v>
          </cell>
          <cell r="V201">
            <v>0</v>
          </cell>
          <cell r="W201">
            <v>0</v>
          </cell>
          <cell r="X201">
            <v>0</v>
          </cell>
          <cell r="Y201">
            <v>714357.84000000008</v>
          </cell>
          <cell r="Z201">
            <v>127919.42</v>
          </cell>
          <cell r="AA201">
            <v>183699.67</v>
          </cell>
          <cell r="AB201">
            <v>0</v>
          </cell>
          <cell r="AC201">
            <v>483867.89999999997</v>
          </cell>
          <cell r="AD201">
            <v>0</v>
          </cell>
          <cell r="AE201">
            <v>0</v>
          </cell>
          <cell r="AF201">
            <v>246774.15999999997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109170.44</v>
          </cell>
          <cell r="AL201">
            <v>550460.65</v>
          </cell>
          <cell r="AM201">
            <v>0</v>
          </cell>
          <cell r="AN201">
            <v>0</v>
          </cell>
          <cell r="AO201">
            <v>0</v>
          </cell>
          <cell r="AP201">
            <v>214312.34</v>
          </cell>
          <cell r="AQ201">
            <v>79755.960000000006</v>
          </cell>
          <cell r="AR201">
            <v>0</v>
          </cell>
          <cell r="AS201">
            <v>29485.93</v>
          </cell>
          <cell r="AT201">
            <v>0</v>
          </cell>
          <cell r="AU201">
            <v>0</v>
          </cell>
          <cell r="AV201">
            <v>0</v>
          </cell>
          <cell r="AW201">
            <v>252132.38000000003</v>
          </cell>
          <cell r="AX201">
            <v>0</v>
          </cell>
          <cell r="AY201">
            <v>0</v>
          </cell>
          <cell r="AZ201">
            <v>0</v>
          </cell>
          <cell r="BA201">
            <v>42504.29</v>
          </cell>
          <cell r="BB201">
            <v>5369278.2799999984</v>
          </cell>
          <cell r="BC201">
            <v>1425431.6400000001</v>
          </cell>
          <cell r="BD201">
            <v>1592545.02</v>
          </cell>
          <cell r="BE201">
            <v>36716029.559999995</v>
          </cell>
        </row>
        <row r="202">
          <cell r="F202" t="str">
            <v>29101</v>
          </cell>
          <cell r="G202">
            <v>19102333.050000004</v>
          </cell>
          <cell r="H202">
            <v>284470.42</v>
          </cell>
          <cell r="I202">
            <v>228242.40000000002</v>
          </cell>
          <cell r="J202">
            <v>0</v>
          </cell>
          <cell r="K202">
            <v>849114</v>
          </cell>
          <cell r="L202">
            <v>394027</v>
          </cell>
          <cell r="M202">
            <v>0</v>
          </cell>
          <cell r="N202">
            <v>3265</v>
          </cell>
          <cell r="O202">
            <v>4731669.9099999983</v>
          </cell>
          <cell r="P202">
            <v>976657.79999999993</v>
          </cell>
          <cell r="Q202">
            <v>0</v>
          </cell>
          <cell r="R202">
            <v>0</v>
          </cell>
          <cell r="S202">
            <v>1774579.6399999997</v>
          </cell>
          <cell r="T202">
            <v>34893.839999999997</v>
          </cell>
          <cell r="U202">
            <v>25282.019999999997</v>
          </cell>
          <cell r="V202">
            <v>0</v>
          </cell>
          <cell r="W202">
            <v>0</v>
          </cell>
          <cell r="X202">
            <v>0</v>
          </cell>
          <cell r="Y202">
            <v>637330.71000000008</v>
          </cell>
          <cell r="Z202">
            <v>152485</v>
          </cell>
          <cell r="AA202">
            <v>61615.650000000016</v>
          </cell>
          <cell r="AB202">
            <v>0</v>
          </cell>
          <cell r="AC202">
            <v>534097.15</v>
          </cell>
          <cell r="AD202">
            <v>0</v>
          </cell>
          <cell r="AE202">
            <v>0</v>
          </cell>
          <cell r="AF202">
            <v>229408.36999999997</v>
          </cell>
          <cell r="AG202">
            <v>0</v>
          </cell>
          <cell r="AH202">
            <v>0</v>
          </cell>
          <cell r="AI202">
            <v>34426.79</v>
          </cell>
          <cell r="AJ202">
            <v>0</v>
          </cell>
          <cell r="AK202">
            <v>33578.33</v>
          </cell>
          <cell r="AL202">
            <v>183977.16999999998</v>
          </cell>
          <cell r="AM202">
            <v>88284.66</v>
          </cell>
          <cell r="AN202">
            <v>0</v>
          </cell>
          <cell r="AO202">
            <v>0</v>
          </cell>
          <cell r="AP202">
            <v>0</v>
          </cell>
          <cell r="AQ202">
            <v>58981.29</v>
          </cell>
          <cell r="AR202">
            <v>0</v>
          </cell>
          <cell r="AS202">
            <v>34791.360000000001</v>
          </cell>
          <cell r="AT202">
            <v>0</v>
          </cell>
          <cell r="AU202">
            <v>20905.809999999998</v>
          </cell>
          <cell r="AV202">
            <v>0</v>
          </cell>
          <cell r="AW202">
            <v>53611</v>
          </cell>
          <cell r="AX202">
            <v>0</v>
          </cell>
          <cell r="AY202">
            <v>0</v>
          </cell>
          <cell r="AZ202">
            <v>0</v>
          </cell>
          <cell r="BA202">
            <v>152424.4</v>
          </cell>
          <cell r="BB202">
            <v>5107868.5999999996</v>
          </cell>
          <cell r="BC202">
            <v>1534393.7300000002</v>
          </cell>
          <cell r="BD202">
            <v>1957460.8400000003</v>
          </cell>
          <cell r="BE202">
            <v>39280175.939999998</v>
          </cell>
        </row>
        <row r="203">
          <cell r="F203" t="str">
            <v>29103</v>
          </cell>
          <cell r="G203">
            <v>14597144.679999998</v>
          </cell>
          <cell r="H203">
            <v>598143.63</v>
          </cell>
          <cell r="I203">
            <v>181919</v>
          </cell>
          <cell r="J203">
            <v>0</v>
          </cell>
          <cell r="K203">
            <v>540802</v>
          </cell>
          <cell r="L203">
            <v>275646</v>
          </cell>
          <cell r="M203">
            <v>699.01</v>
          </cell>
          <cell r="N203">
            <v>746.6</v>
          </cell>
          <cell r="O203">
            <v>2044274.19</v>
          </cell>
          <cell r="P203">
            <v>648592</v>
          </cell>
          <cell r="Q203">
            <v>0</v>
          </cell>
          <cell r="R203">
            <v>0</v>
          </cell>
          <cell r="S203">
            <v>796087.22999999986</v>
          </cell>
          <cell r="T203">
            <v>0</v>
          </cell>
          <cell r="U203">
            <v>16065</v>
          </cell>
          <cell r="V203">
            <v>0</v>
          </cell>
          <cell r="W203">
            <v>0</v>
          </cell>
          <cell r="X203">
            <v>0</v>
          </cell>
          <cell r="Y203">
            <v>245588.15</v>
          </cell>
          <cell r="Z203">
            <v>128649.1</v>
          </cell>
          <cell r="AA203">
            <v>0</v>
          </cell>
          <cell r="AB203">
            <v>0</v>
          </cell>
          <cell r="AC203">
            <v>208202.86000000002</v>
          </cell>
          <cell r="AD203">
            <v>0</v>
          </cell>
          <cell r="AE203">
            <v>0</v>
          </cell>
          <cell r="AF203">
            <v>190463.48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12431.61</v>
          </cell>
          <cell r="AL203">
            <v>43610.75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21939.96</v>
          </cell>
          <cell r="AR203">
            <v>0</v>
          </cell>
          <cell r="AS203">
            <v>21363.590000000004</v>
          </cell>
          <cell r="AT203">
            <v>0</v>
          </cell>
          <cell r="AU203">
            <v>0</v>
          </cell>
          <cell r="AV203">
            <v>0</v>
          </cell>
          <cell r="AW203">
            <v>60838.1</v>
          </cell>
          <cell r="AX203">
            <v>0</v>
          </cell>
          <cell r="AY203">
            <v>0</v>
          </cell>
          <cell r="AZ203">
            <v>0</v>
          </cell>
          <cell r="BA203">
            <v>126613.51</v>
          </cell>
          <cell r="BB203">
            <v>3608584.7200000007</v>
          </cell>
          <cell r="BC203">
            <v>789967.35999999999</v>
          </cell>
          <cell r="BD203">
            <v>821991.49</v>
          </cell>
          <cell r="BE203">
            <v>25980364.02</v>
          </cell>
        </row>
        <row r="204">
          <cell r="F204" t="str">
            <v>29311</v>
          </cell>
          <cell r="G204">
            <v>5540341.1200000001</v>
          </cell>
          <cell r="H204">
            <v>0</v>
          </cell>
          <cell r="I204">
            <v>45878.39</v>
          </cell>
          <cell r="J204">
            <v>0</v>
          </cell>
          <cell r="K204">
            <v>144050.16</v>
          </cell>
          <cell r="L204">
            <v>60627.200000000004</v>
          </cell>
          <cell r="M204">
            <v>0</v>
          </cell>
          <cell r="N204">
            <v>39425.25</v>
          </cell>
          <cell r="O204">
            <v>562772.13</v>
          </cell>
          <cell r="P204">
            <v>128365.58</v>
          </cell>
          <cell r="Q204">
            <v>0</v>
          </cell>
          <cell r="R204">
            <v>45405.39</v>
          </cell>
          <cell r="S204">
            <v>4900.68</v>
          </cell>
          <cell r="T204">
            <v>0</v>
          </cell>
          <cell r="U204">
            <v>0</v>
          </cell>
          <cell r="V204">
            <v>0</v>
          </cell>
          <cell r="W204">
            <v>385377.77000000008</v>
          </cell>
          <cell r="X204">
            <v>0</v>
          </cell>
          <cell r="Y204">
            <v>155838.06</v>
          </cell>
          <cell r="Z204">
            <v>51977.29</v>
          </cell>
          <cell r="AA204">
            <v>0</v>
          </cell>
          <cell r="AB204">
            <v>0</v>
          </cell>
          <cell r="AC204">
            <v>79963.62</v>
          </cell>
          <cell r="AD204">
            <v>0</v>
          </cell>
          <cell r="AE204">
            <v>0</v>
          </cell>
          <cell r="AF204">
            <v>13370.130000000001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1502.98</v>
          </cell>
          <cell r="AL204">
            <v>10862.52</v>
          </cell>
          <cell r="AM204">
            <v>0</v>
          </cell>
          <cell r="AN204">
            <v>0</v>
          </cell>
          <cell r="AO204">
            <v>37813.71</v>
          </cell>
          <cell r="AP204">
            <v>0</v>
          </cell>
          <cell r="AQ204">
            <v>25741.46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186794.61000000002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1566218.28</v>
          </cell>
          <cell r="BC204">
            <v>343197.05</v>
          </cell>
          <cell r="BD204">
            <v>387895.26999999996</v>
          </cell>
          <cell r="BE204">
            <v>9818318.6500000004</v>
          </cell>
        </row>
        <row r="205">
          <cell r="F205" t="str">
            <v>29317</v>
          </cell>
          <cell r="G205">
            <v>2393286.2299999995</v>
          </cell>
          <cell r="H205">
            <v>0</v>
          </cell>
          <cell r="I205">
            <v>25131.699999999997</v>
          </cell>
          <cell r="J205">
            <v>0</v>
          </cell>
          <cell r="K205">
            <v>86914.05</v>
          </cell>
          <cell r="L205">
            <v>24511</v>
          </cell>
          <cell r="M205">
            <v>0</v>
          </cell>
          <cell r="N205">
            <v>936</v>
          </cell>
          <cell r="O205">
            <v>305393.22000000003</v>
          </cell>
          <cell r="P205">
            <v>95412.040000000008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59809.98</v>
          </cell>
          <cell r="Z205">
            <v>13514.010000000002</v>
          </cell>
          <cell r="AA205">
            <v>22585.940000000002</v>
          </cell>
          <cell r="AB205">
            <v>0</v>
          </cell>
          <cell r="AC205">
            <v>35920.15</v>
          </cell>
          <cell r="AD205">
            <v>0</v>
          </cell>
          <cell r="AE205">
            <v>0</v>
          </cell>
          <cell r="AF205">
            <v>6546.46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16892.2</v>
          </cell>
          <cell r="AM205">
            <v>0</v>
          </cell>
          <cell r="AN205">
            <v>0</v>
          </cell>
          <cell r="AO205">
            <v>0</v>
          </cell>
          <cell r="AP205">
            <v>32904.97</v>
          </cell>
          <cell r="AQ205">
            <v>0</v>
          </cell>
          <cell r="AR205">
            <v>0</v>
          </cell>
          <cell r="AS205">
            <v>3663.8799999999997</v>
          </cell>
          <cell r="AT205">
            <v>348.37</v>
          </cell>
          <cell r="AU205">
            <v>0</v>
          </cell>
          <cell r="AV205">
            <v>0</v>
          </cell>
          <cell r="AW205">
            <v>101536.97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872064.71</v>
          </cell>
          <cell r="BC205">
            <v>124477.23000000001</v>
          </cell>
          <cell r="BD205">
            <v>147119.85</v>
          </cell>
          <cell r="BE205">
            <v>4368968.96</v>
          </cell>
        </row>
        <row r="206">
          <cell r="F206" t="str">
            <v>29320</v>
          </cell>
          <cell r="G206">
            <v>29423303.119999997</v>
          </cell>
          <cell r="H206">
            <v>1507297.3800000001</v>
          </cell>
          <cell r="I206">
            <v>492319</v>
          </cell>
          <cell r="J206">
            <v>427700.52000000008</v>
          </cell>
          <cell r="K206">
            <v>1227087</v>
          </cell>
          <cell r="L206">
            <v>747553</v>
          </cell>
          <cell r="M206">
            <v>0</v>
          </cell>
          <cell r="N206">
            <v>68789.039999999994</v>
          </cell>
          <cell r="O206">
            <v>7362976.5999999996</v>
          </cell>
          <cell r="P206">
            <v>1653504</v>
          </cell>
          <cell r="Q206">
            <v>0</v>
          </cell>
          <cell r="R206">
            <v>0</v>
          </cell>
          <cell r="S206">
            <v>1852323.14</v>
          </cell>
          <cell r="T206">
            <v>0</v>
          </cell>
          <cell r="U206">
            <v>49614.1</v>
          </cell>
          <cell r="V206">
            <v>0</v>
          </cell>
          <cell r="W206">
            <v>751256.25</v>
          </cell>
          <cell r="X206">
            <v>24155</v>
          </cell>
          <cell r="Y206">
            <v>1589170.74</v>
          </cell>
          <cell r="Z206">
            <v>503445.13</v>
          </cell>
          <cell r="AA206">
            <v>370957.48999999993</v>
          </cell>
          <cell r="AB206">
            <v>0</v>
          </cell>
          <cell r="AC206">
            <v>1428753.0200000003</v>
          </cell>
          <cell r="AD206">
            <v>0</v>
          </cell>
          <cell r="AE206">
            <v>0</v>
          </cell>
          <cell r="AF206">
            <v>489094.85000000003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319268.82999999996</v>
          </cell>
          <cell r="AL206">
            <v>1214809.2100000002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49043.479999999996</v>
          </cell>
          <cell r="AT206">
            <v>0</v>
          </cell>
          <cell r="AU206">
            <v>0</v>
          </cell>
          <cell r="AV206">
            <v>0</v>
          </cell>
          <cell r="AW206">
            <v>359160.68</v>
          </cell>
          <cell r="AX206">
            <v>0</v>
          </cell>
          <cell r="AY206">
            <v>0</v>
          </cell>
          <cell r="AZ206">
            <v>0</v>
          </cell>
          <cell r="BA206">
            <v>78687.3</v>
          </cell>
          <cell r="BB206">
            <v>7937204.8200000003</v>
          </cell>
          <cell r="BC206">
            <v>2414201.23</v>
          </cell>
          <cell r="BD206">
            <v>2196080.8099999996</v>
          </cell>
          <cell r="BE206">
            <v>64537755.740000002</v>
          </cell>
        </row>
        <row r="207">
          <cell r="F207" t="str">
            <v>30002</v>
          </cell>
          <cell r="G207">
            <v>397483.84</v>
          </cell>
          <cell r="H207">
            <v>0</v>
          </cell>
          <cell r="I207">
            <v>7330.92</v>
          </cell>
          <cell r="J207">
            <v>0</v>
          </cell>
          <cell r="K207">
            <v>17831</v>
          </cell>
          <cell r="L207">
            <v>0</v>
          </cell>
          <cell r="M207">
            <v>0</v>
          </cell>
          <cell r="N207">
            <v>0</v>
          </cell>
          <cell r="O207">
            <v>46414.31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17627.04</v>
          </cell>
          <cell r="Z207">
            <v>21864.409999999996</v>
          </cell>
          <cell r="AA207">
            <v>0</v>
          </cell>
          <cell r="AB207">
            <v>0</v>
          </cell>
          <cell r="AC207">
            <v>9269.57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9156.5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1331</v>
          </cell>
          <cell r="BB207">
            <v>229718.19</v>
          </cell>
          <cell r="BC207">
            <v>58132.270000000004</v>
          </cell>
          <cell r="BD207">
            <v>65614.700000000012</v>
          </cell>
          <cell r="BE207">
            <v>881773.75</v>
          </cell>
        </row>
        <row r="208">
          <cell r="F208" t="str">
            <v>30029</v>
          </cell>
          <cell r="G208">
            <v>288612.26</v>
          </cell>
          <cell r="H208">
            <v>0</v>
          </cell>
          <cell r="I208">
            <v>0</v>
          </cell>
          <cell r="J208">
            <v>0</v>
          </cell>
          <cell r="K208">
            <v>15226.960000000001</v>
          </cell>
          <cell r="L208">
            <v>0</v>
          </cell>
          <cell r="M208">
            <v>0</v>
          </cell>
          <cell r="N208">
            <v>0</v>
          </cell>
          <cell r="O208">
            <v>24529.98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6496.4</v>
          </cell>
          <cell r="Z208">
            <v>21232.09</v>
          </cell>
          <cell r="AA208">
            <v>0</v>
          </cell>
          <cell r="AB208">
            <v>0</v>
          </cell>
          <cell r="AC208">
            <v>3207.51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172538.04000000004</v>
          </cell>
          <cell r="BC208">
            <v>1382.55</v>
          </cell>
          <cell r="BD208">
            <v>31137.279999999999</v>
          </cell>
          <cell r="BE208">
            <v>564363.07000000018</v>
          </cell>
        </row>
        <row r="209">
          <cell r="F209" t="str">
            <v>30031</v>
          </cell>
          <cell r="G209">
            <v>410191.64</v>
          </cell>
          <cell r="H209">
            <v>0</v>
          </cell>
          <cell r="I209">
            <v>6238</v>
          </cell>
          <cell r="J209">
            <v>0</v>
          </cell>
          <cell r="K209">
            <v>17616</v>
          </cell>
          <cell r="L209">
            <v>0</v>
          </cell>
          <cell r="M209">
            <v>0</v>
          </cell>
          <cell r="N209">
            <v>0</v>
          </cell>
          <cell r="O209">
            <v>44153.39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19319</v>
          </cell>
          <cell r="Z209">
            <v>0</v>
          </cell>
          <cell r="AA209">
            <v>0</v>
          </cell>
          <cell r="AB209">
            <v>0</v>
          </cell>
          <cell r="AC209">
            <v>12349.580000000002</v>
          </cell>
          <cell r="AD209">
            <v>0</v>
          </cell>
          <cell r="AE209">
            <v>0</v>
          </cell>
          <cell r="AF209">
            <v>14822.099999999999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325.67</v>
          </cell>
          <cell r="AT209">
            <v>0</v>
          </cell>
          <cell r="AU209">
            <v>0</v>
          </cell>
          <cell r="AV209">
            <v>0</v>
          </cell>
          <cell r="AW209">
            <v>15326</v>
          </cell>
          <cell r="AX209">
            <v>0</v>
          </cell>
          <cell r="AY209">
            <v>0</v>
          </cell>
          <cell r="AZ209">
            <v>0</v>
          </cell>
          <cell r="BA209">
            <v>110.79</v>
          </cell>
          <cell r="BB209">
            <v>314257.09000000003</v>
          </cell>
          <cell r="BC209">
            <v>62037.19</v>
          </cell>
          <cell r="BD209">
            <v>100765.61</v>
          </cell>
          <cell r="BE209">
            <v>1017512.0600000002</v>
          </cell>
        </row>
        <row r="210">
          <cell r="F210" t="str">
            <v>30303</v>
          </cell>
          <cell r="G210">
            <v>6178354.4799999995</v>
          </cell>
          <cell r="H210">
            <v>1693090.4700000002</v>
          </cell>
          <cell r="I210">
            <v>73262.58</v>
          </cell>
          <cell r="J210">
            <v>0</v>
          </cell>
          <cell r="K210">
            <v>677695.02</v>
          </cell>
          <cell r="L210">
            <v>0</v>
          </cell>
          <cell r="M210">
            <v>0</v>
          </cell>
          <cell r="N210">
            <v>0</v>
          </cell>
          <cell r="O210">
            <v>932497.92000000004</v>
          </cell>
          <cell r="P210">
            <v>58666.310000000005</v>
          </cell>
          <cell r="Q210">
            <v>0</v>
          </cell>
          <cell r="R210">
            <v>0</v>
          </cell>
          <cell r="S210">
            <v>308041.28999999998</v>
          </cell>
          <cell r="T210">
            <v>2457.38</v>
          </cell>
          <cell r="U210">
            <v>4610.2</v>
          </cell>
          <cell r="V210">
            <v>0</v>
          </cell>
          <cell r="W210">
            <v>0</v>
          </cell>
          <cell r="X210">
            <v>0</v>
          </cell>
          <cell r="Y210">
            <v>123139.38999999998</v>
          </cell>
          <cell r="Z210">
            <v>78625.279999999999</v>
          </cell>
          <cell r="AA210">
            <v>0</v>
          </cell>
          <cell r="AB210">
            <v>0</v>
          </cell>
          <cell r="AC210">
            <v>183687.59999999998</v>
          </cell>
          <cell r="AD210">
            <v>0</v>
          </cell>
          <cell r="AE210">
            <v>0</v>
          </cell>
          <cell r="AF210">
            <v>80.25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15039.81</v>
          </cell>
          <cell r="AM210">
            <v>0</v>
          </cell>
          <cell r="AN210">
            <v>0</v>
          </cell>
          <cell r="AO210">
            <v>0</v>
          </cell>
          <cell r="AP210">
            <v>237677.39</v>
          </cell>
          <cell r="AQ210">
            <v>0</v>
          </cell>
          <cell r="AR210">
            <v>0</v>
          </cell>
          <cell r="AS210">
            <v>10273.969999999999</v>
          </cell>
          <cell r="AT210">
            <v>20349.510000000002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1766375.8599999999</v>
          </cell>
          <cell r="BC210">
            <v>481335.83999999997</v>
          </cell>
          <cell r="BD210">
            <v>423677.74</v>
          </cell>
          <cell r="BE210">
            <v>13268938.289999999</v>
          </cell>
        </row>
        <row r="211">
          <cell r="F211" t="str">
            <v>31002</v>
          </cell>
          <cell r="G211">
            <v>98355769.019999981</v>
          </cell>
          <cell r="H211">
            <v>2260903.2000000002</v>
          </cell>
          <cell r="I211">
            <v>1020717.29</v>
          </cell>
          <cell r="J211">
            <v>0</v>
          </cell>
          <cell r="K211">
            <v>4321581.1900000004</v>
          </cell>
          <cell r="L211">
            <v>1996554</v>
          </cell>
          <cell r="M211">
            <v>28111.52</v>
          </cell>
          <cell r="N211">
            <v>54489.630000000005</v>
          </cell>
          <cell r="O211">
            <v>17998806.840000004</v>
          </cell>
          <cell r="P211">
            <v>4229121</v>
          </cell>
          <cell r="Q211">
            <v>0</v>
          </cell>
          <cell r="R211">
            <v>0</v>
          </cell>
          <cell r="S211">
            <v>3974103.86</v>
          </cell>
          <cell r="T211">
            <v>0</v>
          </cell>
          <cell r="U211">
            <v>112387</v>
          </cell>
          <cell r="V211">
            <v>0</v>
          </cell>
          <cell r="W211">
            <v>0</v>
          </cell>
          <cell r="X211">
            <v>0</v>
          </cell>
          <cell r="Y211">
            <v>2653710.1700000009</v>
          </cell>
          <cell r="Z211">
            <v>833965.66</v>
          </cell>
          <cell r="AA211">
            <v>0</v>
          </cell>
          <cell r="AB211">
            <v>0</v>
          </cell>
          <cell r="AC211">
            <v>1925324.32</v>
          </cell>
          <cell r="AD211">
            <v>498901.98000000004</v>
          </cell>
          <cell r="AE211">
            <v>0</v>
          </cell>
          <cell r="AF211">
            <v>900665.45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272053.58</v>
          </cell>
          <cell r="AL211">
            <v>1499223</v>
          </cell>
          <cell r="AM211">
            <v>0</v>
          </cell>
          <cell r="AN211">
            <v>0</v>
          </cell>
          <cell r="AO211">
            <v>0</v>
          </cell>
          <cell r="AP211">
            <v>165675.53</v>
          </cell>
          <cell r="AQ211">
            <v>0</v>
          </cell>
          <cell r="AR211">
            <v>75034.909999999989</v>
          </cell>
          <cell r="AS211">
            <v>176616.00999999992</v>
          </cell>
          <cell r="AT211">
            <v>0</v>
          </cell>
          <cell r="AU211">
            <v>0</v>
          </cell>
          <cell r="AV211">
            <v>0</v>
          </cell>
          <cell r="AW211">
            <v>1926768.8599999999</v>
          </cell>
          <cell r="AX211">
            <v>0</v>
          </cell>
          <cell r="AY211">
            <v>0</v>
          </cell>
          <cell r="AZ211">
            <v>0</v>
          </cell>
          <cell r="BA211">
            <v>304167.59999999998</v>
          </cell>
          <cell r="BB211">
            <v>21719382.970000003</v>
          </cell>
          <cell r="BC211">
            <v>5660635.5499999989</v>
          </cell>
          <cell r="BD211">
            <v>7011451.1700000009</v>
          </cell>
          <cell r="BE211">
            <v>179976121.30999994</v>
          </cell>
        </row>
        <row r="212">
          <cell r="F212" t="str">
            <v>31004</v>
          </cell>
          <cell r="G212">
            <v>34206724.649999991</v>
          </cell>
          <cell r="H212">
            <v>485739.60000000003</v>
          </cell>
          <cell r="I212">
            <v>166206</v>
          </cell>
          <cell r="J212">
            <v>0</v>
          </cell>
          <cell r="K212">
            <v>1406381.21</v>
          </cell>
          <cell r="L212">
            <v>1301374.99</v>
          </cell>
          <cell r="M212">
            <v>755</v>
          </cell>
          <cell r="N212">
            <v>0</v>
          </cell>
          <cell r="O212">
            <v>5825017.2999999989</v>
          </cell>
          <cell r="P212">
            <v>1236478.71</v>
          </cell>
          <cell r="Q212">
            <v>0</v>
          </cell>
          <cell r="R212">
            <v>0</v>
          </cell>
          <cell r="S212">
            <v>2687997.3899999997</v>
          </cell>
          <cell r="T212">
            <v>338747.63</v>
          </cell>
          <cell r="U212">
            <v>26503.72</v>
          </cell>
          <cell r="V212">
            <v>0</v>
          </cell>
          <cell r="W212">
            <v>0</v>
          </cell>
          <cell r="X212">
            <v>0</v>
          </cell>
          <cell r="Y212">
            <v>488966.61</v>
          </cell>
          <cell r="Z212">
            <v>316399.57</v>
          </cell>
          <cell r="AA212">
            <v>0</v>
          </cell>
          <cell r="AB212">
            <v>0</v>
          </cell>
          <cell r="AC212">
            <v>600007.16999999993</v>
          </cell>
          <cell r="AD212">
            <v>0</v>
          </cell>
          <cell r="AE212">
            <v>0</v>
          </cell>
          <cell r="AF212">
            <v>121748.94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62328.240000000005</v>
          </cell>
          <cell r="AL212">
            <v>223299.30000000002</v>
          </cell>
          <cell r="AM212">
            <v>322050.74999999994</v>
          </cell>
          <cell r="AN212">
            <v>0</v>
          </cell>
          <cell r="AO212">
            <v>0</v>
          </cell>
          <cell r="AP212">
            <v>0</v>
          </cell>
          <cell r="AQ212">
            <v>102284.59</v>
          </cell>
          <cell r="AR212">
            <v>33826.67</v>
          </cell>
          <cell r="AS212">
            <v>60430.26</v>
          </cell>
          <cell r="AT212">
            <v>0</v>
          </cell>
          <cell r="AU212">
            <v>0</v>
          </cell>
          <cell r="AV212">
            <v>0</v>
          </cell>
          <cell r="AW212">
            <v>831621.39</v>
          </cell>
          <cell r="AX212">
            <v>0</v>
          </cell>
          <cell r="AY212">
            <v>306330.75</v>
          </cell>
          <cell r="AZ212">
            <v>0</v>
          </cell>
          <cell r="BA212">
            <v>187210.85000000003</v>
          </cell>
          <cell r="BB212">
            <v>9430701.7899999935</v>
          </cell>
          <cell r="BC212">
            <v>2223215.4499999997</v>
          </cell>
          <cell r="BD212">
            <v>3910347.5700000003</v>
          </cell>
          <cell r="BE212">
            <v>66902696.099999994</v>
          </cell>
        </row>
        <row r="213">
          <cell r="F213" t="str">
            <v>31006</v>
          </cell>
          <cell r="G213">
            <v>71432985.749999985</v>
          </cell>
          <cell r="H213">
            <v>109785.72000000002</v>
          </cell>
          <cell r="I213">
            <v>1139165</v>
          </cell>
          <cell r="J213">
            <v>0</v>
          </cell>
          <cell r="K213">
            <v>2958763</v>
          </cell>
          <cell r="L213">
            <v>1161809.5699999998</v>
          </cell>
          <cell r="M213">
            <v>0</v>
          </cell>
          <cell r="N213">
            <v>27079.320000000003</v>
          </cell>
          <cell r="O213">
            <v>14094530.35</v>
          </cell>
          <cell r="P213">
            <v>2591143.2800000003</v>
          </cell>
          <cell r="Q213">
            <v>0</v>
          </cell>
          <cell r="R213">
            <v>0</v>
          </cell>
          <cell r="S213">
            <v>2667477.4000000004</v>
          </cell>
          <cell r="T213">
            <v>0</v>
          </cell>
          <cell r="U213">
            <v>82279.989999999991</v>
          </cell>
          <cell r="V213">
            <v>0</v>
          </cell>
          <cell r="W213">
            <v>3487020.9399999995</v>
          </cell>
          <cell r="X213">
            <v>44088</v>
          </cell>
          <cell r="Y213">
            <v>1920307.7500000002</v>
          </cell>
          <cell r="Z213">
            <v>512928.31</v>
          </cell>
          <cell r="AA213">
            <v>0</v>
          </cell>
          <cell r="AB213">
            <v>0</v>
          </cell>
          <cell r="AC213">
            <v>1948220.7800000003</v>
          </cell>
          <cell r="AD213">
            <v>0</v>
          </cell>
          <cell r="AE213">
            <v>0</v>
          </cell>
          <cell r="AF213">
            <v>679386.3899999999</v>
          </cell>
          <cell r="AG213">
            <v>0</v>
          </cell>
          <cell r="AH213">
            <v>0</v>
          </cell>
          <cell r="AI213">
            <v>452.49</v>
          </cell>
          <cell r="AJ213">
            <v>0</v>
          </cell>
          <cell r="AK213">
            <v>383578.28</v>
          </cell>
          <cell r="AL213">
            <v>1837094.3399999999</v>
          </cell>
          <cell r="AM213">
            <v>1655678.08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77260</v>
          </cell>
          <cell r="AS213">
            <v>122502.21</v>
          </cell>
          <cell r="AT213">
            <v>39649.79</v>
          </cell>
          <cell r="AU213">
            <v>0</v>
          </cell>
          <cell r="AV213">
            <v>0</v>
          </cell>
          <cell r="AW213">
            <v>1111294.6399999999</v>
          </cell>
          <cell r="AX213">
            <v>0</v>
          </cell>
          <cell r="AY213">
            <v>0</v>
          </cell>
          <cell r="AZ213">
            <v>0</v>
          </cell>
          <cell r="BA213">
            <v>30820.449999999997</v>
          </cell>
          <cell r="BB213">
            <v>18752751.239999998</v>
          </cell>
          <cell r="BC213">
            <v>4669803.1499999994</v>
          </cell>
          <cell r="BD213">
            <v>4701856.1500000004</v>
          </cell>
          <cell r="BE213">
            <v>138239712.36999997</v>
          </cell>
        </row>
        <row r="214">
          <cell r="F214" t="str">
            <v>31015</v>
          </cell>
          <cell r="G214">
            <v>93807873.409999996</v>
          </cell>
          <cell r="H214">
            <v>3337378.5600000005</v>
          </cell>
          <cell r="I214">
            <v>1028457.9999999999</v>
          </cell>
          <cell r="J214">
            <v>0</v>
          </cell>
          <cell r="K214">
            <v>4103680</v>
          </cell>
          <cell r="L214">
            <v>3861100.49</v>
          </cell>
          <cell r="M214">
            <v>708.9</v>
          </cell>
          <cell r="N214">
            <v>34432.65</v>
          </cell>
          <cell r="O214">
            <v>20888456.639999997</v>
          </cell>
          <cell r="P214">
            <v>4012758.51</v>
          </cell>
          <cell r="Q214">
            <v>0</v>
          </cell>
          <cell r="R214">
            <v>0</v>
          </cell>
          <cell r="S214">
            <v>6071167.1200000001</v>
          </cell>
          <cell r="T214">
            <v>343062.45999999996</v>
          </cell>
          <cell r="U214">
            <v>156360.00000000003</v>
          </cell>
          <cell r="V214">
            <v>0</v>
          </cell>
          <cell r="W214">
            <v>0</v>
          </cell>
          <cell r="X214">
            <v>0</v>
          </cell>
          <cell r="Y214">
            <v>2335037.4000000004</v>
          </cell>
          <cell r="Z214">
            <v>908255.19000000006</v>
          </cell>
          <cell r="AA214">
            <v>0</v>
          </cell>
          <cell r="AB214">
            <v>0</v>
          </cell>
          <cell r="AC214">
            <v>1541309.85</v>
          </cell>
          <cell r="AD214">
            <v>0</v>
          </cell>
          <cell r="AE214">
            <v>0</v>
          </cell>
          <cell r="AF214">
            <v>141271.19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282065.19</v>
          </cell>
          <cell r="AL214">
            <v>1682963</v>
          </cell>
          <cell r="AM214">
            <v>0</v>
          </cell>
          <cell r="AN214">
            <v>0</v>
          </cell>
          <cell r="AO214">
            <v>31758</v>
          </cell>
          <cell r="AP214">
            <v>0</v>
          </cell>
          <cell r="AQ214">
            <v>0</v>
          </cell>
          <cell r="AR214">
            <v>70597.699999999983</v>
          </cell>
          <cell r="AS214">
            <v>178267</v>
          </cell>
          <cell r="AT214">
            <v>0</v>
          </cell>
          <cell r="AU214">
            <v>0</v>
          </cell>
          <cell r="AV214">
            <v>53146</v>
          </cell>
          <cell r="AW214">
            <v>1993208.4600000002</v>
          </cell>
          <cell r="AX214">
            <v>0</v>
          </cell>
          <cell r="AY214">
            <v>0</v>
          </cell>
          <cell r="AZ214">
            <v>0</v>
          </cell>
          <cell r="BA214">
            <v>628074.97000000009</v>
          </cell>
          <cell r="BB214">
            <v>23109687.760000002</v>
          </cell>
          <cell r="BC214">
            <v>4598752.58</v>
          </cell>
          <cell r="BD214">
            <v>6742764.1299999999</v>
          </cell>
          <cell r="BE214">
            <v>181942595.16</v>
          </cell>
        </row>
        <row r="215">
          <cell r="F215" t="str">
            <v>31016</v>
          </cell>
          <cell r="G215">
            <v>24782637.960000005</v>
          </cell>
          <cell r="H215">
            <v>1070527.8800000001</v>
          </cell>
          <cell r="I215">
            <v>156270.20000000001</v>
          </cell>
          <cell r="J215">
            <v>0</v>
          </cell>
          <cell r="K215">
            <v>1059362</v>
          </cell>
          <cell r="L215">
            <v>551309.87</v>
          </cell>
          <cell r="M215">
            <v>1106.52</v>
          </cell>
          <cell r="N215">
            <v>1360</v>
          </cell>
          <cell r="O215">
            <v>4150853.93</v>
          </cell>
          <cell r="P215">
            <v>1001356.4599999998</v>
          </cell>
          <cell r="Q215">
            <v>0</v>
          </cell>
          <cell r="R215">
            <v>0</v>
          </cell>
          <cell r="S215">
            <v>1428253.3399999999</v>
          </cell>
          <cell r="T215">
            <v>13239.57</v>
          </cell>
          <cell r="U215">
            <v>18840</v>
          </cell>
          <cell r="V215">
            <v>0</v>
          </cell>
          <cell r="W215">
            <v>0</v>
          </cell>
          <cell r="X215">
            <v>0</v>
          </cell>
          <cell r="Y215">
            <v>280117.87000000005</v>
          </cell>
          <cell r="Z215">
            <v>161455.44000000003</v>
          </cell>
          <cell r="AA215">
            <v>0</v>
          </cell>
          <cell r="AB215">
            <v>0</v>
          </cell>
          <cell r="AC215">
            <v>331655.13</v>
          </cell>
          <cell r="AD215">
            <v>0</v>
          </cell>
          <cell r="AE215">
            <v>0</v>
          </cell>
          <cell r="AF215">
            <v>286365.28999999998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25147.74</v>
          </cell>
          <cell r="AL215">
            <v>145311.63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51117.000000000007</v>
          </cell>
          <cell r="AR215">
            <v>0</v>
          </cell>
          <cell r="AS215">
            <v>47652.76</v>
          </cell>
          <cell r="AT215">
            <v>49143.3</v>
          </cell>
          <cell r="AU215">
            <v>0</v>
          </cell>
          <cell r="AV215">
            <v>78181.990000000005</v>
          </cell>
          <cell r="AW215">
            <v>191368.67</v>
          </cell>
          <cell r="AX215">
            <v>0</v>
          </cell>
          <cell r="AY215">
            <v>0</v>
          </cell>
          <cell r="AZ215">
            <v>0</v>
          </cell>
          <cell r="BA215">
            <v>174446.56999999998</v>
          </cell>
          <cell r="BB215">
            <v>5602266.3500000006</v>
          </cell>
          <cell r="BC215">
            <v>1490722.0500000003</v>
          </cell>
          <cell r="BD215">
            <v>2400382.1899999995</v>
          </cell>
          <cell r="BE215">
            <v>45550451.710000001</v>
          </cell>
        </row>
        <row r="216">
          <cell r="F216" t="str">
            <v>31025</v>
          </cell>
          <cell r="G216">
            <v>57938990.440000005</v>
          </cell>
          <cell r="H216">
            <v>1361268.5</v>
          </cell>
          <cell r="I216">
            <v>439533.44000000006</v>
          </cell>
          <cell r="J216">
            <v>1762802.5500000003</v>
          </cell>
          <cell r="K216">
            <v>2306545</v>
          </cell>
          <cell r="L216">
            <v>542465.67000000004</v>
          </cell>
          <cell r="M216">
            <v>0</v>
          </cell>
          <cell r="N216">
            <v>9627.4599999999991</v>
          </cell>
          <cell r="O216">
            <v>11518876.02</v>
          </cell>
          <cell r="P216">
            <v>2746743.3000000003</v>
          </cell>
          <cell r="Q216">
            <v>0</v>
          </cell>
          <cell r="R216">
            <v>168665.4</v>
          </cell>
          <cell r="S216">
            <v>2887056.77</v>
          </cell>
          <cell r="T216">
            <v>301104.45</v>
          </cell>
          <cell r="U216">
            <v>75910.47</v>
          </cell>
          <cell r="V216">
            <v>0</v>
          </cell>
          <cell r="W216">
            <v>0</v>
          </cell>
          <cell r="X216">
            <v>0</v>
          </cell>
          <cell r="Y216">
            <v>1112695.67</v>
          </cell>
          <cell r="Z216">
            <v>345178.02999999997</v>
          </cell>
          <cell r="AA216">
            <v>0</v>
          </cell>
          <cell r="AB216">
            <v>0</v>
          </cell>
          <cell r="AC216">
            <v>1292257.0900000001</v>
          </cell>
          <cell r="AD216">
            <v>0</v>
          </cell>
          <cell r="AE216">
            <v>0</v>
          </cell>
          <cell r="AF216">
            <v>201283.94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115794.65000000001</v>
          </cell>
          <cell r="AL216">
            <v>625069.41999999993</v>
          </cell>
          <cell r="AM216">
            <v>0</v>
          </cell>
          <cell r="AN216">
            <v>59399.64</v>
          </cell>
          <cell r="AO216">
            <v>213761.09999999998</v>
          </cell>
          <cell r="AP216">
            <v>0</v>
          </cell>
          <cell r="AQ216">
            <v>0</v>
          </cell>
          <cell r="AR216">
            <v>24830.47</v>
          </cell>
          <cell r="AS216">
            <v>91836.76</v>
          </cell>
          <cell r="AT216">
            <v>0</v>
          </cell>
          <cell r="AU216">
            <v>0</v>
          </cell>
          <cell r="AV216">
            <v>0</v>
          </cell>
          <cell r="AW216">
            <v>3054814.1300000008</v>
          </cell>
          <cell r="AX216">
            <v>0</v>
          </cell>
          <cell r="AY216">
            <v>0</v>
          </cell>
          <cell r="AZ216">
            <v>92373.37</v>
          </cell>
          <cell r="BA216">
            <v>495193.26</v>
          </cell>
          <cell r="BB216">
            <v>15458880.220000003</v>
          </cell>
          <cell r="BC216">
            <v>3926059.1599999992</v>
          </cell>
          <cell r="BD216">
            <v>4013049.2500000019</v>
          </cell>
          <cell r="BE216">
            <v>113182065.63000001</v>
          </cell>
        </row>
        <row r="217">
          <cell r="F217" t="str">
            <v>31063</v>
          </cell>
          <cell r="G217">
            <v>254786.6</v>
          </cell>
          <cell r="H217">
            <v>0</v>
          </cell>
          <cell r="I217">
            <v>0</v>
          </cell>
          <cell r="J217">
            <v>0</v>
          </cell>
          <cell r="K217">
            <v>14679</v>
          </cell>
          <cell r="L217">
            <v>2607</v>
          </cell>
          <cell r="M217">
            <v>0</v>
          </cell>
          <cell r="N217">
            <v>0</v>
          </cell>
          <cell r="O217">
            <v>24863.019999999997</v>
          </cell>
          <cell r="P217">
            <v>9039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7294</v>
          </cell>
          <cell r="AA217">
            <v>0</v>
          </cell>
          <cell r="AB217">
            <v>0</v>
          </cell>
          <cell r="AC217">
            <v>5830.27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12618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185549.87000000002</v>
          </cell>
          <cell r="BC217">
            <v>16096.800000000001</v>
          </cell>
          <cell r="BD217">
            <v>73683.28</v>
          </cell>
          <cell r="BE217">
            <v>607046.84000000008</v>
          </cell>
        </row>
        <row r="218">
          <cell r="F218" t="str">
            <v>31103</v>
          </cell>
          <cell r="G218">
            <v>28804540.969999999</v>
          </cell>
          <cell r="H218">
            <v>7731613.2100000009</v>
          </cell>
          <cell r="I218">
            <v>134351.39000000001</v>
          </cell>
          <cell r="J218">
            <v>0</v>
          </cell>
          <cell r="K218">
            <v>1826141.4300000002</v>
          </cell>
          <cell r="L218">
            <v>1004479.06</v>
          </cell>
          <cell r="M218">
            <v>2494</v>
          </cell>
          <cell r="N218">
            <v>0</v>
          </cell>
          <cell r="O218">
            <v>5635927.1900000004</v>
          </cell>
          <cell r="P218">
            <v>1110487.8799999999</v>
          </cell>
          <cell r="Q218">
            <v>0</v>
          </cell>
          <cell r="R218">
            <v>0</v>
          </cell>
          <cell r="S218">
            <v>3038937.1199999996</v>
          </cell>
          <cell r="T218">
            <v>278991.71000000002</v>
          </cell>
          <cell r="U218">
            <v>22408.35</v>
          </cell>
          <cell r="V218">
            <v>0</v>
          </cell>
          <cell r="W218">
            <v>0</v>
          </cell>
          <cell r="X218">
            <v>0</v>
          </cell>
          <cell r="Y218">
            <v>339867.62999999995</v>
          </cell>
          <cell r="Z218">
            <v>160995.88</v>
          </cell>
          <cell r="AA218">
            <v>0</v>
          </cell>
          <cell r="AB218">
            <v>0</v>
          </cell>
          <cell r="AC218">
            <v>465129.17999999993</v>
          </cell>
          <cell r="AD218">
            <v>0</v>
          </cell>
          <cell r="AE218">
            <v>0</v>
          </cell>
          <cell r="AF218">
            <v>200097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72758</v>
          </cell>
          <cell r="AL218">
            <v>390777.8</v>
          </cell>
          <cell r="AM218">
            <v>0</v>
          </cell>
          <cell r="AN218">
            <v>0</v>
          </cell>
          <cell r="AO218">
            <v>28481.269999999997</v>
          </cell>
          <cell r="AP218">
            <v>0</v>
          </cell>
          <cell r="AQ218">
            <v>0</v>
          </cell>
          <cell r="AR218">
            <v>24965.89</v>
          </cell>
          <cell r="AS218">
            <v>108445.34</v>
          </cell>
          <cell r="AT218">
            <v>0</v>
          </cell>
          <cell r="AU218">
            <v>0</v>
          </cell>
          <cell r="AV218">
            <v>0</v>
          </cell>
          <cell r="AW218">
            <v>1116301.0199999998</v>
          </cell>
          <cell r="AX218">
            <v>0</v>
          </cell>
          <cell r="AY218">
            <v>29853.67</v>
          </cell>
          <cell r="AZ218">
            <v>0</v>
          </cell>
          <cell r="BA218">
            <v>73518.44</v>
          </cell>
          <cell r="BB218">
            <v>8032413.6799999988</v>
          </cell>
          <cell r="BC218">
            <v>1515651.63</v>
          </cell>
          <cell r="BD218">
            <v>2938528.64</v>
          </cell>
          <cell r="BE218">
            <v>65088157.380000018</v>
          </cell>
        </row>
        <row r="219">
          <cell r="F219" t="str">
            <v>31201</v>
          </cell>
          <cell r="G219">
            <v>46622134.850000009</v>
          </cell>
          <cell r="H219">
            <v>1672895.4000000001</v>
          </cell>
          <cell r="I219">
            <v>272651.00000000006</v>
          </cell>
          <cell r="J219">
            <v>0</v>
          </cell>
          <cell r="K219">
            <v>1998739</v>
          </cell>
          <cell r="L219">
            <v>819578</v>
          </cell>
          <cell r="M219">
            <v>2915.6000000000004</v>
          </cell>
          <cell r="N219">
            <v>0</v>
          </cell>
          <cell r="O219">
            <v>11109940.209999999</v>
          </cell>
          <cell r="P219">
            <v>1979520.91</v>
          </cell>
          <cell r="Q219">
            <v>0</v>
          </cell>
          <cell r="R219">
            <v>0</v>
          </cell>
          <cell r="S219">
            <v>3115506.59</v>
          </cell>
          <cell r="T219">
            <v>323245.99</v>
          </cell>
          <cell r="U219">
            <v>64088</v>
          </cell>
          <cell r="V219">
            <v>0</v>
          </cell>
          <cell r="W219">
            <v>0</v>
          </cell>
          <cell r="X219">
            <v>0</v>
          </cell>
          <cell r="Y219">
            <v>566841.41</v>
          </cell>
          <cell r="Z219">
            <v>258387.55999999997</v>
          </cell>
          <cell r="AA219">
            <v>0</v>
          </cell>
          <cell r="AB219">
            <v>0</v>
          </cell>
          <cell r="AC219">
            <v>488970.18</v>
          </cell>
          <cell r="AD219">
            <v>0</v>
          </cell>
          <cell r="AE219">
            <v>0</v>
          </cell>
          <cell r="AF219">
            <v>185424.98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50604.01</v>
          </cell>
          <cell r="AL219">
            <v>305716.78000000003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136777.93</v>
          </cell>
          <cell r="AR219">
            <v>11164.42</v>
          </cell>
          <cell r="AS219">
            <v>104901.79000000001</v>
          </cell>
          <cell r="AT219">
            <v>0</v>
          </cell>
          <cell r="AU219">
            <v>0</v>
          </cell>
          <cell r="AV219">
            <v>0</v>
          </cell>
          <cell r="AW219">
            <v>1056824.33</v>
          </cell>
          <cell r="AX219">
            <v>0</v>
          </cell>
          <cell r="AY219">
            <v>5101.3099999999995</v>
          </cell>
          <cell r="AZ219">
            <v>0</v>
          </cell>
          <cell r="BA219">
            <v>284171.36</v>
          </cell>
          <cell r="BB219">
            <v>10993293.419999996</v>
          </cell>
          <cell r="BC219">
            <v>2438334.9</v>
          </cell>
          <cell r="BD219">
            <v>4783900.6999999993</v>
          </cell>
          <cell r="BE219">
            <v>89651630.63000004</v>
          </cell>
        </row>
        <row r="220">
          <cell r="F220" t="str">
            <v>31306</v>
          </cell>
          <cell r="G220">
            <v>11174838.719999999</v>
          </cell>
          <cell r="H220">
            <v>0</v>
          </cell>
          <cell r="I220">
            <v>62942</v>
          </cell>
          <cell r="J220">
            <v>0</v>
          </cell>
          <cell r="K220">
            <v>596303.99999999988</v>
          </cell>
          <cell r="L220">
            <v>237809</v>
          </cell>
          <cell r="M220">
            <v>0</v>
          </cell>
          <cell r="N220">
            <v>0</v>
          </cell>
          <cell r="O220">
            <v>1953340.52</v>
          </cell>
          <cell r="P220">
            <v>404654.38999999996</v>
          </cell>
          <cell r="Q220">
            <v>0</v>
          </cell>
          <cell r="R220">
            <v>0</v>
          </cell>
          <cell r="S220">
            <v>532465.54999999993</v>
          </cell>
          <cell r="T220">
            <v>0</v>
          </cell>
          <cell r="U220">
            <v>8631</v>
          </cell>
          <cell r="V220">
            <v>0</v>
          </cell>
          <cell r="W220">
            <v>0</v>
          </cell>
          <cell r="X220">
            <v>0</v>
          </cell>
          <cell r="Y220">
            <v>167126.43999999997</v>
          </cell>
          <cell r="Z220">
            <v>34709.839999999997</v>
          </cell>
          <cell r="AA220">
            <v>0</v>
          </cell>
          <cell r="AB220">
            <v>0</v>
          </cell>
          <cell r="AC220">
            <v>207017.09000000003</v>
          </cell>
          <cell r="AD220">
            <v>0</v>
          </cell>
          <cell r="AE220">
            <v>0</v>
          </cell>
          <cell r="AF220">
            <v>37581.72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12040.2</v>
          </cell>
          <cell r="AL220">
            <v>54310.78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1602.4299999999998</v>
          </cell>
          <cell r="AS220">
            <v>18082.5</v>
          </cell>
          <cell r="AT220">
            <v>8414.56</v>
          </cell>
          <cell r="AU220">
            <v>599.46</v>
          </cell>
          <cell r="AV220">
            <v>0</v>
          </cell>
          <cell r="AW220">
            <v>719354.22999999986</v>
          </cell>
          <cell r="AX220">
            <v>0</v>
          </cell>
          <cell r="AY220">
            <v>0</v>
          </cell>
          <cell r="AZ220">
            <v>0</v>
          </cell>
          <cell r="BA220">
            <v>8741.51</v>
          </cell>
          <cell r="BB220">
            <v>3281827.9500000007</v>
          </cell>
          <cell r="BC220">
            <v>706058.91</v>
          </cell>
          <cell r="BD220">
            <v>1121520.4100000001</v>
          </cell>
          <cell r="BE220">
            <v>21349973.210000001</v>
          </cell>
        </row>
        <row r="221">
          <cell r="F221" t="str">
            <v>31311</v>
          </cell>
          <cell r="G221">
            <v>9603298.6200000029</v>
          </cell>
          <cell r="H221">
            <v>1524098.1900000002</v>
          </cell>
          <cell r="I221">
            <v>143441.37</v>
          </cell>
          <cell r="J221">
            <v>0</v>
          </cell>
          <cell r="K221">
            <v>456004.99</v>
          </cell>
          <cell r="L221">
            <v>140978.13000000003</v>
          </cell>
          <cell r="M221">
            <v>3303.9900000000002</v>
          </cell>
          <cell r="N221">
            <v>0</v>
          </cell>
          <cell r="O221">
            <v>2076189.0499999998</v>
          </cell>
          <cell r="P221">
            <v>420661.75</v>
          </cell>
          <cell r="Q221">
            <v>0</v>
          </cell>
          <cell r="R221">
            <v>0</v>
          </cell>
          <cell r="S221">
            <v>450137.52000000008</v>
          </cell>
          <cell r="T221">
            <v>0</v>
          </cell>
          <cell r="U221">
            <v>28846.75</v>
          </cell>
          <cell r="V221">
            <v>0</v>
          </cell>
          <cell r="W221">
            <v>0</v>
          </cell>
          <cell r="X221">
            <v>0</v>
          </cell>
          <cell r="Y221">
            <v>281604.00999999995</v>
          </cell>
          <cell r="Z221">
            <v>74807.56</v>
          </cell>
          <cell r="AA221">
            <v>0</v>
          </cell>
          <cell r="AB221">
            <v>0</v>
          </cell>
          <cell r="AC221">
            <v>211924.67000000004</v>
          </cell>
          <cell r="AD221">
            <v>0</v>
          </cell>
          <cell r="AE221">
            <v>0</v>
          </cell>
          <cell r="AF221">
            <v>24882.840000000004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14752.16</v>
          </cell>
          <cell r="AL221">
            <v>91828.55</v>
          </cell>
          <cell r="AM221">
            <v>6013.9599999999991</v>
          </cell>
          <cell r="AN221">
            <v>0</v>
          </cell>
          <cell r="AO221">
            <v>0</v>
          </cell>
          <cell r="AP221">
            <v>0</v>
          </cell>
          <cell r="AQ221">
            <v>23495.749999999996</v>
          </cell>
          <cell r="AR221">
            <v>0</v>
          </cell>
          <cell r="AS221">
            <v>20405.23</v>
          </cell>
          <cell r="AT221">
            <v>0</v>
          </cell>
          <cell r="AU221">
            <v>0</v>
          </cell>
          <cell r="AV221">
            <v>0</v>
          </cell>
          <cell r="AW221">
            <v>51351.909999999996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2532089.1399999997</v>
          </cell>
          <cell r="BC221">
            <v>707288.51</v>
          </cell>
          <cell r="BD221">
            <v>971855.05</v>
          </cell>
          <cell r="BE221">
            <v>19859259.700000007</v>
          </cell>
        </row>
        <row r="222">
          <cell r="F222" t="str">
            <v>31330</v>
          </cell>
          <cell r="G222">
            <v>2740101.2399999998</v>
          </cell>
          <cell r="H222">
            <v>11189.92</v>
          </cell>
          <cell r="I222">
            <v>29880</v>
          </cell>
          <cell r="J222">
            <v>0</v>
          </cell>
          <cell r="K222">
            <v>112682.28</v>
          </cell>
          <cell r="L222">
            <v>47199.619999999995</v>
          </cell>
          <cell r="M222">
            <v>0</v>
          </cell>
          <cell r="N222">
            <v>993</v>
          </cell>
          <cell r="O222">
            <v>376470.60000000003</v>
          </cell>
          <cell r="P222">
            <v>105919.00000000001</v>
          </cell>
          <cell r="Q222">
            <v>0</v>
          </cell>
          <cell r="R222">
            <v>0</v>
          </cell>
          <cell r="S222">
            <v>167407.81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369838.04</v>
          </cell>
          <cell r="Z222">
            <v>56374.729999999996</v>
          </cell>
          <cell r="AA222">
            <v>0</v>
          </cell>
          <cell r="AB222">
            <v>0</v>
          </cell>
          <cell r="AC222">
            <v>88726.23000000001</v>
          </cell>
          <cell r="AD222">
            <v>0</v>
          </cell>
          <cell r="AE222">
            <v>0</v>
          </cell>
          <cell r="AF222">
            <v>2043.04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14514.24</v>
          </cell>
          <cell r="AQ222">
            <v>10801</v>
          </cell>
          <cell r="AR222">
            <v>36.4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1534.37</v>
          </cell>
          <cell r="BB222">
            <v>1308173.79</v>
          </cell>
          <cell r="BC222">
            <v>185657.93000000002</v>
          </cell>
          <cell r="BD222">
            <v>188416.90000000005</v>
          </cell>
          <cell r="BE222">
            <v>5817960.1400000006</v>
          </cell>
        </row>
        <row r="223">
          <cell r="F223" t="str">
            <v>31332</v>
          </cell>
          <cell r="G223">
            <v>9164001.6400000006</v>
          </cell>
          <cell r="H223">
            <v>664954.3600000001</v>
          </cell>
          <cell r="I223">
            <v>87114.420000000013</v>
          </cell>
          <cell r="J223">
            <v>0</v>
          </cell>
          <cell r="K223">
            <v>426742</v>
          </cell>
          <cell r="L223">
            <v>221302.67</v>
          </cell>
          <cell r="M223">
            <v>0</v>
          </cell>
          <cell r="N223">
            <v>9500.9700000000012</v>
          </cell>
          <cell r="O223">
            <v>2347501.6699999995</v>
          </cell>
          <cell r="P223">
            <v>396871.68000000005</v>
          </cell>
          <cell r="Q223">
            <v>0</v>
          </cell>
          <cell r="R223">
            <v>0</v>
          </cell>
          <cell r="S223">
            <v>884408.57999999984</v>
          </cell>
          <cell r="T223">
            <v>0</v>
          </cell>
          <cell r="U223">
            <v>23924.73</v>
          </cell>
          <cell r="V223">
            <v>0</v>
          </cell>
          <cell r="W223">
            <v>0</v>
          </cell>
          <cell r="X223">
            <v>0</v>
          </cell>
          <cell r="Y223">
            <v>315355.17</v>
          </cell>
          <cell r="Z223">
            <v>83091.530000000013</v>
          </cell>
          <cell r="AA223">
            <v>0</v>
          </cell>
          <cell r="AB223">
            <v>0</v>
          </cell>
          <cell r="AC223">
            <v>211076.50999999998</v>
          </cell>
          <cell r="AD223">
            <v>0</v>
          </cell>
          <cell r="AE223">
            <v>0</v>
          </cell>
          <cell r="AF223">
            <v>165601.25000000003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3691.29</v>
          </cell>
          <cell r="AL223">
            <v>23823.88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35600</v>
          </cell>
          <cell r="AR223">
            <v>7037.53</v>
          </cell>
          <cell r="AS223">
            <v>10508.010000000002</v>
          </cell>
          <cell r="AT223">
            <v>18136.22</v>
          </cell>
          <cell r="AU223">
            <v>0</v>
          </cell>
          <cell r="AV223">
            <v>33446.840000000004</v>
          </cell>
          <cell r="AW223">
            <v>171987.98000000004</v>
          </cell>
          <cell r="AX223">
            <v>0</v>
          </cell>
          <cell r="AY223">
            <v>0</v>
          </cell>
          <cell r="AZ223">
            <v>38148.26</v>
          </cell>
          <cell r="BA223">
            <v>157.82999999999998</v>
          </cell>
          <cell r="BB223">
            <v>2962397.9999999986</v>
          </cell>
          <cell r="BC223">
            <v>667816.06999999983</v>
          </cell>
          <cell r="BD223">
            <v>889912.82999999984</v>
          </cell>
          <cell r="BE223">
            <v>19864111.919999998</v>
          </cell>
        </row>
        <row r="224">
          <cell r="F224" t="str">
            <v>31401</v>
          </cell>
          <cell r="G224">
            <v>23415435.860000003</v>
          </cell>
          <cell r="H224">
            <v>322282.49999999994</v>
          </cell>
          <cell r="I224">
            <v>176020.02</v>
          </cell>
          <cell r="J224">
            <v>0</v>
          </cell>
          <cell r="K224">
            <v>1019900</v>
          </cell>
          <cell r="L224">
            <v>192212.47999999998</v>
          </cell>
          <cell r="M224">
            <v>1890</v>
          </cell>
          <cell r="N224">
            <v>5785.02</v>
          </cell>
          <cell r="O224">
            <v>5213686.87</v>
          </cell>
          <cell r="P224">
            <v>1135773</v>
          </cell>
          <cell r="Q224">
            <v>0</v>
          </cell>
          <cell r="R224">
            <v>0</v>
          </cell>
          <cell r="S224">
            <v>2230582.9900000002</v>
          </cell>
          <cell r="T224">
            <v>0</v>
          </cell>
          <cell r="U224">
            <v>28870.35</v>
          </cell>
          <cell r="V224">
            <v>0</v>
          </cell>
          <cell r="W224">
            <v>0</v>
          </cell>
          <cell r="X224">
            <v>0</v>
          </cell>
          <cell r="Y224">
            <v>487300.05000000005</v>
          </cell>
          <cell r="Z224">
            <v>183159.34</v>
          </cell>
          <cell r="AA224">
            <v>0</v>
          </cell>
          <cell r="AB224">
            <v>0</v>
          </cell>
          <cell r="AC224">
            <v>393180.62000000005</v>
          </cell>
          <cell r="AD224">
            <v>0</v>
          </cell>
          <cell r="AE224">
            <v>0</v>
          </cell>
          <cell r="AF224">
            <v>90503.569999999992</v>
          </cell>
          <cell r="AG224">
            <v>0</v>
          </cell>
          <cell r="AH224">
            <v>0</v>
          </cell>
          <cell r="AI224">
            <v>0</v>
          </cell>
          <cell r="AJ224">
            <v>3109.55</v>
          </cell>
          <cell r="AK224">
            <v>15762.57</v>
          </cell>
          <cell r="AL224">
            <v>70797.62</v>
          </cell>
          <cell r="AM224">
            <v>0</v>
          </cell>
          <cell r="AN224">
            <v>0</v>
          </cell>
          <cell r="AO224">
            <v>0</v>
          </cell>
          <cell r="AP224">
            <v>500</v>
          </cell>
          <cell r="AQ224">
            <v>104620.12</v>
          </cell>
          <cell r="AR224">
            <v>0</v>
          </cell>
          <cell r="AS224">
            <v>41577.03</v>
          </cell>
          <cell r="AT224">
            <v>0</v>
          </cell>
          <cell r="AU224">
            <v>0</v>
          </cell>
          <cell r="AV224">
            <v>0</v>
          </cell>
          <cell r="AW224">
            <v>82087.7</v>
          </cell>
          <cell r="AX224">
            <v>0</v>
          </cell>
          <cell r="AY224">
            <v>0</v>
          </cell>
          <cell r="AZ224">
            <v>0</v>
          </cell>
          <cell r="BA224">
            <v>51008.670000000006</v>
          </cell>
          <cell r="BB224">
            <v>6019615.419999999</v>
          </cell>
          <cell r="BC224">
            <v>1499729.17</v>
          </cell>
          <cell r="BD224">
            <v>2509274.8000000007</v>
          </cell>
          <cell r="BE224">
            <v>45294665.320000008</v>
          </cell>
        </row>
        <row r="225">
          <cell r="F225" t="str">
            <v>32081</v>
          </cell>
          <cell r="G225">
            <v>146865579.60000005</v>
          </cell>
          <cell r="I225">
            <v>3908839.8600000003</v>
          </cell>
          <cell r="K225">
            <v>6888358.8099999996</v>
          </cell>
          <cell r="L225">
            <v>3562949.8</v>
          </cell>
          <cell r="M225">
            <v>17706.82</v>
          </cell>
          <cell r="N225">
            <v>185636.82000000004</v>
          </cell>
          <cell r="O225">
            <v>28882823.000000004</v>
          </cell>
          <cell r="P225">
            <v>6246782.1799999997</v>
          </cell>
          <cell r="S225">
            <v>9188103.9099999983</v>
          </cell>
          <cell r="T225">
            <v>1284988.4700000002</v>
          </cell>
          <cell r="U225">
            <v>276740.00000000006</v>
          </cell>
          <cell r="V225">
            <v>15835.789999999999</v>
          </cell>
          <cell r="W225">
            <v>3403197.2299999981</v>
          </cell>
          <cell r="X225">
            <v>93417.74</v>
          </cell>
          <cell r="Y225">
            <v>7923809.6900000013</v>
          </cell>
          <cell r="Z225">
            <v>2839403.2300000004</v>
          </cell>
          <cell r="AC225">
            <v>4870102.13</v>
          </cell>
          <cell r="AF225">
            <v>2075549.7000000004</v>
          </cell>
          <cell r="AG225">
            <v>1400</v>
          </cell>
          <cell r="AK225">
            <v>299978.33</v>
          </cell>
          <cell r="AL225">
            <v>2997200.28</v>
          </cell>
          <cell r="AO225">
            <v>191392.28999999998</v>
          </cell>
          <cell r="AP225">
            <v>339367.1</v>
          </cell>
          <cell r="AR225">
            <v>141681.35999999999</v>
          </cell>
          <cell r="AS225">
            <v>1005954.84</v>
          </cell>
          <cell r="AW225">
            <v>1467189.46</v>
          </cell>
          <cell r="AX225">
            <v>3787418.7299999995</v>
          </cell>
          <cell r="AY225">
            <v>2800664.3099999996</v>
          </cell>
          <cell r="AZ225">
            <v>87548.12</v>
          </cell>
          <cell r="BA225">
            <v>1310015.3999999999</v>
          </cell>
          <cell r="BB225">
            <v>38143245.649999976</v>
          </cell>
          <cell r="BC225">
            <v>11426824.25</v>
          </cell>
          <cell r="BD225">
            <v>8786001.0499999989</v>
          </cell>
          <cell r="BE225">
            <v>301315705.95000005</v>
          </cell>
        </row>
        <row r="226">
          <cell r="F226" t="str">
            <v>32123</v>
          </cell>
          <cell r="G226">
            <v>408826.6</v>
          </cell>
          <cell r="H226">
            <v>0</v>
          </cell>
          <cell r="I226">
            <v>6718.99</v>
          </cell>
          <cell r="J226">
            <v>0</v>
          </cell>
          <cell r="K226">
            <v>21397.01</v>
          </cell>
          <cell r="L226">
            <v>35357.950000000004</v>
          </cell>
          <cell r="M226">
            <v>0</v>
          </cell>
          <cell r="N226">
            <v>0</v>
          </cell>
          <cell r="O226">
            <v>46239.46</v>
          </cell>
          <cell r="P226">
            <v>38463.699999999997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22824.05</v>
          </cell>
          <cell r="Z226">
            <v>22733.14</v>
          </cell>
          <cell r="AA226">
            <v>0</v>
          </cell>
          <cell r="AB226">
            <v>0</v>
          </cell>
          <cell r="AC226">
            <v>837.05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1712.42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7112.28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152866.16999999998</v>
          </cell>
          <cell r="BC226">
            <v>2030.5</v>
          </cell>
          <cell r="BD226">
            <v>21549.15</v>
          </cell>
          <cell r="BE226">
            <v>788668.47000000009</v>
          </cell>
        </row>
        <row r="227">
          <cell r="F227" t="str">
            <v>32312</v>
          </cell>
          <cell r="G227">
            <v>297658.53999999998</v>
          </cell>
          <cell r="H227">
            <v>0</v>
          </cell>
          <cell r="I227">
            <v>0</v>
          </cell>
          <cell r="J227">
            <v>0</v>
          </cell>
          <cell r="K227">
            <v>11753.029999999999</v>
          </cell>
          <cell r="L227">
            <v>9636.5499999999993</v>
          </cell>
          <cell r="M227">
            <v>0</v>
          </cell>
          <cell r="N227">
            <v>0</v>
          </cell>
          <cell r="O227">
            <v>59928.5</v>
          </cell>
          <cell r="P227">
            <v>9065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12828.740000000002</v>
          </cell>
          <cell r="Z227">
            <v>13839.300000000001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6377.7199999999993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127728.81999999999</v>
          </cell>
          <cell r="BC227">
            <v>0</v>
          </cell>
          <cell r="BD227">
            <v>85357.829999999987</v>
          </cell>
          <cell r="BE227">
            <v>634174.0299999998</v>
          </cell>
        </row>
        <row r="228">
          <cell r="F228" t="str">
            <v>32325</v>
          </cell>
          <cell r="G228">
            <v>7861241.4099999992</v>
          </cell>
          <cell r="H228">
            <v>10994.369999999999</v>
          </cell>
          <cell r="I228">
            <v>39648.92</v>
          </cell>
          <cell r="J228">
            <v>0</v>
          </cell>
          <cell r="K228">
            <v>338437.63000000006</v>
          </cell>
          <cell r="L228">
            <v>94952.659999999989</v>
          </cell>
          <cell r="M228">
            <v>0</v>
          </cell>
          <cell r="N228">
            <v>0</v>
          </cell>
          <cell r="O228">
            <v>1184382.52</v>
          </cell>
          <cell r="P228">
            <v>315238.95</v>
          </cell>
          <cell r="Q228">
            <v>0</v>
          </cell>
          <cell r="R228">
            <v>0</v>
          </cell>
          <cell r="S228">
            <v>523608.41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131277.12</v>
          </cell>
          <cell r="Z228">
            <v>45814.47</v>
          </cell>
          <cell r="AA228">
            <v>0</v>
          </cell>
          <cell r="AB228">
            <v>0</v>
          </cell>
          <cell r="AC228">
            <v>113889.53</v>
          </cell>
          <cell r="AD228">
            <v>0</v>
          </cell>
          <cell r="AE228">
            <v>0</v>
          </cell>
          <cell r="AF228">
            <v>124310.73999999999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43233.37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13738.960000000001</v>
          </cell>
          <cell r="AT228">
            <v>4014.31</v>
          </cell>
          <cell r="AU228">
            <v>0</v>
          </cell>
          <cell r="AV228">
            <v>0</v>
          </cell>
          <cell r="AW228">
            <v>5844.7599999999993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2172587.4600000009</v>
          </cell>
          <cell r="BC228">
            <v>596142.73</v>
          </cell>
          <cell r="BD228">
            <v>738185.23</v>
          </cell>
          <cell r="BE228">
            <v>14357543.550000001</v>
          </cell>
        </row>
        <row r="229">
          <cell r="F229" t="str">
            <v>32326</v>
          </cell>
          <cell r="G229">
            <v>10176692.449999999</v>
          </cell>
          <cell r="H229">
            <v>0</v>
          </cell>
          <cell r="I229">
            <v>94201.049999999988</v>
          </cell>
          <cell r="J229">
            <v>0</v>
          </cell>
          <cell r="K229">
            <v>414865.24000000005</v>
          </cell>
          <cell r="L229">
            <v>254987.61999999997</v>
          </cell>
          <cell r="M229">
            <v>0</v>
          </cell>
          <cell r="N229">
            <v>0</v>
          </cell>
          <cell r="O229">
            <v>1497778.36</v>
          </cell>
          <cell r="P229">
            <v>409053.27</v>
          </cell>
          <cell r="Q229">
            <v>0</v>
          </cell>
          <cell r="R229">
            <v>117920.59</v>
          </cell>
          <cell r="S229">
            <v>607477.75000000012</v>
          </cell>
          <cell r="T229">
            <v>0</v>
          </cell>
          <cell r="U229">
            <v>11093.24</v>
          </cell>
          <cell r="V229">
            <v>0</v>
          </cell>
          <cell r="W229">
            <v>0</v>
          </cell>
          <cell r="X229">
            <v>0</v>
          </cell>
          <cell r="Y229">
            <v>197315.64</v>
          </cell>
          <cell r="Z229">
            <v>79651.409999999989</v>
          </cell>
          <cell r="AA229">
            <v>0</v>
          </cell>
          <cell r="AB229">
            <v>0</v>
          </cell>
          <cell r="AC229">
            <v>179664.92</v>
          </cell>
          <cell r="AD229">
            <v>0</v>
          </cell>
          <cell r="AE229">
            <v>0</v>
          </cell>
          <cell r="AF229">
            <v>42969.89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7712.46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37561.46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236801.56</v>
          </cell>
          <cell r="BB229">
            <v>3084817.8000000003</v>
          </cell>
          <cell r="BC229">
            <v>592047.92000000004</v>
          </cell>
          <cell r="BD229">
            <v>1146432.7799999998</v>
          </cell>
          <cell r="BE229">
            <v>19189045.410000004</v>
          </cell>
        </row>
        <row r="230">
          <cell r="F230" t="str">
            <v>32354</v>
          </cell>
          <cell r="G230">
            <v>47145678.830000013</v>
          </cell>
          <cell r="H230">
            <v>1385974.0799999998</v>
          </cell>
          <cell r="I230">
            <v>214835.92</v>
          </cell>
          <cell r="K230">
            <v>1955565.6099999999</v>
          </cell>
          <cell r="L230">
            <v>568308.82000000007</v>
          </cell>
          <cell r="M230">
            <v>1840.98</v>
          </cell>
          <cell r="O230">
            <v>7427310.9400000004</v>
          </cell>
          <cell r="P230">
            <v>1667963.9000000001</v>
          </cell>
          <cell r="S230">
            <v>1977849.66</v>
          </cell>
          <cell r="T230">
            <v>226519.83999999997</v>
          </cell>
          <cell r="U230">
            <v>67976.100000000006</v>
          </cell>
          <cell r="Y230">
            <v>676206.71000000008</v>
          </cell>
          <cell r="Z230">
            <v>344112.36</v>
          </cell>
          <cell r="AC230">
            <v>629923.56999999995</v>
          </cell>
          <cell r="AF230">
            <v>278590.78999999998</v>
          </cell>
          <cell r="AK230">
            <v>30001.660000000003</v>
          </cell>
          <cell r="AL230">
            <v>144090.59</v>
          </cell>
          <cell r="AR230">
            <v>27652.839999999997</v>
          </cell>
          <cell r="AS230">
            <v>95826</v>
          </cell>
          <cell r="AW230">
            <v>50443.840000000004</v>
          </cell>
          <cell r="BB230">
            <v>8920535.0399999991</v>
          </cell>
          <cell r="BC230">
            <v>2909697.1</v>
          </cell>
          <cell r="BD230">
            <v>4140271.9100000006</v>
          </cell>
          <cell r="BE230">
            <v>80887177.090000004</v>
          </cell>
        </row>
        <row r="231">
          <cell r="F231" t="str">
            <v>32356</v>
          </cell>
          <cell r="G231">
            <v>59822950.590000004</v>
          </cell>
          <cell r="I231">
            <v>705136.22</v>
          </cell>
          <cell r="K231">
            <v>2505356</v>
          </cell>
          <cell r="L231">
            <v>1329982.5299999998</v>
          </cell>
          <cell r="M231">
            <v>19929.2</v>
          </cell>
          <cell r="N231">
            <v>4454.09</v>
          </cell>
          <cell r="O231">
            <v>13111982.530000001</v>
          </cell>
          <cell r="P231">
            <v>2254514.9500000002</v>
          </cell>
          <cell r="S231">
            <v>2162740.67</v>
          </cell>
          <cell r="T231">
            <v>6582.8099999999995</v>
          </cell>
          <cell r="U231">
            <v>71901.789999999994</v>
          </cell>
          <cell r="Y231">
            <v>1341981.7499999998</v>
          </cell>
          <cell r="Z231">
            <v>376579.06000000006</v>
          </cell>
          <cell r="AC231">
            <v>1174487.1000000001</v>
          </cell>
          <cell r="AF231">
            <v>465096.08</v>
          </cell>
          <cell r="AK231">
            <v>39060.479999999996</v>
          </cell>
          <cell r="AL231">
            <v>184371.74</v>
          </cell>
          <cell r="AR231">
            <v>79580.52</v>
          </cell>
          <cell r="AS231">
            <v>173523.74</v>
          </cell>
          <cell r="AT231">
            <v>0</v>
          </cell>
          <cell r="AW231">
            <v>51353.77</v>
          </cell>
          <cell r="AY231">
            <v>506979.93</v>
          </cell>
          <cell r="AZ231">
            <v>1267549.25</v>
          </cell>
          <cell r="BB231">
            <v>13727462.57</v>
          </cell>
          <cell r="BC231">
            <v>4274051.07</v>
          </cell>
          <cell r="BD231">
            <v>3564462.4899999998</v>
          </cell>
          <cell r="BE231">
            <v>109222070.92999999</v>
          </cell>
        </row>
        <row r="232">
          <cell r="F232" t="str">
            <v>32358</v>
          </cell>
          <cell r="G232">
            <v>4223307.6300000008</v>
          </cell>
          <cell r="H232">
            <v>282231.99</v>
          </cell>
          <cell r="I232">
            <v>14278.630000000001</v>
          </cell>
          <cell r="J232">
            <v>0</v>
          </cell>
          <cell r="K232">
            <v>188013.06999999998</v>
          </cell>
          <cell r="L232">
            <v>88400.359999999986</v>
          </cell>
          <cell r="M232">
            <v>0</v>
          </cell>
          <cell r="N232">
            <v>0</v>
          </cell>
          <cell r="O232">
            <v>547021.10000000009</v>
          </cell>
          <cell r="P232">
            <v>179261.74</v>
          </cell>
          <cell r="Q232">
            <v>0</v>
          </cell>
          <cell r="R232">
            <v>0</v>
          </cell>
          <cell r="S232">
            <v>463850.88000000006</v>
          </cell>
          <cell r="T232">
            <v>120250.17</v>
          </cell>
          <cell r="U232">
            <v>2330.4700000000003</v>
          </cell>
          <cell r="V232">
            <v>0</v>
          </cell>
          <cell r="W232">
            <v>0</v>
          </cell>
          <cell r="X232">
            <v>0</v>
          </cell>
          <cell r="Y232">
            <v>50554.85</v>
          </cell>
          <cell r="Z232">
            <v>14642.680000000002</v>
          </cell>
          <cell r="AA232">
            <v>0</v>
          </cell>
          <cell r="AB232">
            <v>0</v>
          </cell>
          <cell r="AC232">
            <v>52917.61</v>
          </cell>
          <cell r="AD232">
            <v>0</v>
          </cell>
          <cell r="AE232">
            <v>0</v>
          </cell>
          <cell r="AF232">
            <v>1411.63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38577.03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8159.880000000001</v>
          </cell>
          <cell r="AT232">
            <v>0</v>
          </cell>
          <cell r="AU232">
            <v>0</v>
          </cell>
          <cell r="AV232">
            <v>0</v>
          </cell>
          <cell r="AW232">
            <v>1108.3399999999999</v>
          </cell>
          <cell r="AX232">
            <v>0</v>
          </cell>
          <cell r="AY232">
            <v>0</v>
          </cell>
          <cell r="AZ232">
            <v>36267.179999999993</v>
          </cell>
          <cell r="BA232">
            <v>0</v>
          </cell>
          <cell r="BB232">
            <v>1455595.3199999996</v>
          </cell>
          <cell r="BC232">
            <v>299759.89999999997</v>
          </cell>
          <cell r="BD232">
            <v>644777.42000000004</v>
          </cell>
          <cell r="BE232">
            <v>8712717.8800000008</v>
          </cell>
        </row>
        <row r="233">
          <cell r="F233" t="str">
            <v>32360</v>
          </cell>
          <cell r="G233">
            <v>20487437.030000009</v>
          </cell>
          <cell r="H233">
            <v>0</v>
          </cell>
          <cell r="I233">
            <v>180918.26</v>
          </cell>
          <cell r="J233">
            <v>0</v>
          </cell>
          <cell r="K233">
            <v>794349.09000000008</v>
          </cell>
          <cell r="L233">
            <v>363031.50999999995</v>
          </cell>
          <cell r="M233">
            <v>606.79999999999995</v>
          </cell>
          <cell r="N233">
            <v>14845.09</v>
          </cell>
          <cell r="O233">
            <v>4484722.4000000013</v>
          </cell>
          <cell r="P233">
            <v>696029.11</v>
          </cell>
          <cell r="Q233">
            <v>0</v>
          </cell>
          <cell r="R233">
            <v>7173</v>
          </cell>
          <cell r="S233">
            <v>1014000.0000000001</v>
          </cell>
          <cell r="T233">
            <v>0</v>
          </cell>
          <cell r="U233">
            <v>28852.76</v>
          </cell>
          <cell r="V233">
            <v>0</v>
          </cell>
          <cell r="W233">
            <v>0</v>
          </cell>
          <cell r="X233">
            <v>0</v>
          </cell>
          <cell r="Y233">
            <v>605776.96000000008</v>
          </cell>
          <cell r="Z233">
            <v>341634.89</v>
          </cell>
          <cell r="AA233">
            <v>0</v>
          </cell>
          <cell r="AB233">
            <v>0</v>
          </cell>
          <cell r="AC233">
            <v>552670.37</v>
          </cell>
          <cell r="AD233">
            <v>0</v>
          </cell>
          <cell r="AE233">
            <v>0</v>
          </cell>
          <cell r="AF233">
            <v>151484.88999999998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13280.4</v>
          </cell>
          <cell r="AL233">
            <v>60952.71</v>
          </cell>
          <cell r="AM233">
            <v>0</v>
          </cell>
          <cell r="AN233">
            <v>0</v>
          </cell>
          <cell r="AO233">
            <v>0</v>
          </cell>
          <cell r="AP233">
            <v>5397.3499999999995</v>
          </cell>
          <cell r="AQ233">
            <v>0</v>
          </cell>
          <cell r="AR233">
            <v>0</v>
          </cell>
          <cell r="AS233">
            <v>112084.42000000001</v>
          </cell>
          <cell r="AT233">
            <v>11133.43</v>
          </cell>
          <cell r="AU233">
            <v>0</v>
          </cell>
          <cell r="AV233">
            <v>0</v>
          </cell>
          <cell r="AW233">
            <v>279474.97000000003</v>
          </cell>
          <cell r="AX233">
            <v>0</v>
          </cell>
          <cell r="AY233">
            <v>0</v>
          </cell>
          <cell r="AZ233">
            <v>0</v>
          </cell>
          <cell r="BA233">
            <v>26441.200000000001</v>
          </cell>
          <cell r="BB233">
            <v>4499743.8600000003</v>
          </cell>
          <cell r="BC233">
            <v>1301033.6500000001</v>
          </cell>
          <cell r="BD233">
            <v>1688901.9</v>
          </cell>
          <cell r="BE233">
            <v>37721976.050000019</v>
          </cell>
        </row>
        <row r="234">
          <cell r="F234" t="str">
            <v>32361</v>
          </cell>
          <cell r="G234">
            <v>21025532.100000005</v>
          </cell>
          <cell r="H234">
            <v>1849939.9</v>
          </cell>
          <cell r="I234">
            <v>186056.63</v>
          </cell>
          <cell r="J234">
            <v>0</v>
          </cell>
          <cell r="K234">
            <v>905931</v>
          </cell>
          <cell r="L234">
            <v>392075.6</v>
          </cell>
          <cell r="M234">
            <v>1222.52</v>
          </cell>
          <cell r="N234">
            <v>486</v>
          </cell>
          <cell r="O234">
            <v>3914809.9699999993</v>
          </cell>
          <cell r="P234">
            <v>825986.32000000007</v>
          </cell>
          <cell r="Q234">
            <v>0</v>
          </cell>
          <cell r="R234">
            <v>0</v>
          </cell>
          <cell r="S234">
            <v>1191654.3300000003</v>
          </cell>
          <cell r="T234">
            <v>0</v>
          </cell>
          <cell r="U234">
            <v>31357.210000000003</v>
          </cell>
          <cell r="V234">
            <v>0</v>
          </cell>
          <cell r="W234">
            <v>0</v>
          </cell>
          <cell r="X234">
            <v>0</v>
          </cell>
          <cell r="Y234">
            <v>512209.49999999994</v>
          </cell>
          <cell r="Z234">
            <v>266221.17</v>
          </cell>
          <cell r="AA234">
            <v>0</v>
          </cell>
          <cell r="AB234">
            <v>0</v>
          </cell>
          <cell r="AC234">
            <v>665834.39</v>
          </cell>
          <cell r="AD234">
            <v>0</v>
          </cell>
          <cell r="AE234">
            <v>0</v>
          </cell>
          <cell r="AF234">
            <v>98195.87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12922.48</v>
          </cell>
          <cell r="AL234">
            <v>206349.62000000005</v>
          </cell>
          <cell r="AM234">
            <v>0</v>
          </cell>
          <cell r="AN234">
            <v>0</v>
          </cell>
          <cell r="AO234">
            <v>0</v>
          </cell>
          <cell r="AP234">
            <v>836268.8600000001</v>
          </cell>
          <cell r="AQ234">
            <v>0</v>
          </cell>
          <cell r="AR234">
            <v>9700.1400000000012</v>
          </cell>
          <cell r="AS234">
            <v>93049.12999999999</v>
          </cell>
          <cell r="AT234">
            <v>0</v>
          </cell>
          <cell r="AU234">
            <v>0</v>
          </cell>
          <cell r="AV234">
            <v>0</v>
          </cell>
          <cell r="AW234">
            <v>185265.64</v>
          </cell>
          <cell r="AX234">
            <v>0</v>
          </cell>
          <cell r="AY234">
            <v>0</v>
          </cell>
          <cell r="AZ234">
            <v>0</v>
          </cell>
          <cell r="BA234">
            <v>35168.689999999995</v>
          </cell>
          <cell r="BB234">
            <v>6557699.1400000006</v>
          </cell>
          <cell r="BC234">
            <v>1778303.9999999998</v>
          </cell>
          <cell r="BD234">
            <v>1963944.6900000002</v>
          </cell>
          <cell r="BE234">
            <v>43546184.900000006</v>
          </cell>
        </row>
        <row r="235">
          <cell r="F235" t="str">
            <v>32362</v>
          </cell>
          <cell r="G235">
            <v>2651284.14</v>
          </cell>
          <cell r="H235">
            <v>0</v>
          </cell>
          <cell r="I235">
            <v>18522.419999999998</v>
          </cell>
          <cell r="J235">
            <v>0</v>
          </cell>
          <cell r="K235">
            <v>51550.04</v>
          </cell>
          <cell r="L235">
            <v>53610.530000000006</v>
          </cell>
          <cell r="M235">
            <v>0</v>
          </cell>
          <cell r="N235">
            <v>0</v>
          </cell>
          <cell r="O235">
            <v>311220.02999999991</v>
          </cell>
          <cell r="P235">
            <v>145443.9</v>
          </cell>
          <cell r="Q235">
            <v>0</v>
          </cell>
          <cell r="R235">
            <v>0</v>
          </cell>
          <cell r="S235">
            <v>223674.58</v>
          </cell>
          <cell r="T235">
            <v>0</v>
          </cell>
          <cell r="U235">
            <v>3963.9700000000003</v>
          </cell>
          <cell r="V235">
            <v>0</v>
          </cell>
          <cell r="W235">
            <v>0</v>
          </cell>
          <cell r="X235">
            <v>0</v>
          </cell>
          <cell r="Y235">
            <v>64964.649999999994</v>
          </cell>
          <cell r="Z235">
            <v>89615.34</v>
          </cell>
          <cell r="AA235">
            <v>0</v>
          </cell>
          <cell r="AB235">
            <v>0</v>
          </cell>
          <cell r="AC235">
            <v>72847.3</v>
          </cell>
          <cell r="AD235">
            <v>0</v>
          </cell>
          <cell r="AE235">
            <v>0</v>
          </cell>
          <cell r="AF235">
            <v>35770.43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424.15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1026954.4400000002</v>
          </cell>
          <cell r="BC235">
            <v>226584.5</v>
          </cell>
          <cell r="BD235">
            <v>561993.81000000006</v>
          </cell>
          <cell r="BE235">
            <v>5538424.2300000004</v>
          </cell>
        </row>
        <row r="236">
          <cell r="F236" t="str">
            <v>32363</v>
          </cell>
          <cell r="G236">
            <v>16822969.029999997</v>
          </cell>
          <cell r="H236">
            <v>1584189.4100000004</v>
          </cell>
          <cell r="I236">
            <v>218984.19</v>
          </cell>
          <cell r="J236">
            <v>0</v>
          </cell>
          <cell r="K236">
            <v>1044673.46</v>
          </cell>
          <cell r="L236">
            <v>366495.69999999995</v>
          </cell>
          <cell r="M236">
            <v>0</v>
          </cell>
          <cell r="N236">
            <v>1668.24</v>
          </cell>
          <cell r="O236">
            <v>3144935.06</v>
          </cell>
          <cell r="P236">
            <v>749869.43</v>
          </cell>
          <cell r="Q236">
            <v>0</v>
          </cell>
          <cell r="R236">
            <v>0</v>
          </cell>
          <cell r="S236">
            <v>1356832.26</v>
          </cell>
          <cell r="T236">
            <v>0</v>
          </cell>
          <cell r="U236">
            <v>29674.05</v>
          </cell>
          <cell r="V236">
            <v>0</v>
          </cell>
          <cell r="W236">
            <v>0</v>
          </cell>
          <cell r="X236">
            <v>0</v>
          </cell>
          <cell r="Y236">
            <v>520622.76</v>
          </cell>
          <cell r="Z236">
            <v>147585.93</v>
          </cell>
          <cell r="AA236">
            <v>0</v>
          </cell>
          <cell r="AB236">
            <v>0</v>
          </cell>
          <cell r="AC236">
            <v>574185.53999999992</v>
          </cell>
          <cell r="AD236">
            <v>0</v>
          </cell>
          <cell r="AE236">
            <v>0</v>
          </cell>
          <cell r="AF236">
            <v>407999.56000000006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15561.36</v>
          </cell>
          <cell r="AL236">
            <v>115477.75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46875.83</v>
          </cell>
          <cell r="AR236">
            <v>6094.91</v>
          </cell>
          <cell r="AS236">
            <v>39930.639999999999</v>
          </cell>
          <cell r="AT236">
            <v>0</v>
          </cell>
          <cell r="AU236">
            <v>6113.89</v>
          </cell>
          <cell r="AV236">
            <v>0</v>
          </cell>
          <cell r="AW236">
            <v>203172.11000000002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5725436.6199999992</v>
          </cell>
          <cell r="BC236">
            <v>1118169.5700000003</v>
          </cell>
          <cell r="BD236">
            <v>1011683.27</v>
          </cell>
          <cell r="BE236">
            <v>35259200.57</v>
          </cell>
        </row>
        <row r="237">
          <cell r="F237" t="str">
            <v>32414</v>
          </cell>
          <cell r="G237">
            <v>10112530.440000003</v>
          </cell>
          <cell r="H237">
            <v>1541212.13</v>
          </cell>
          <cell r="I237">
            <v>98853.74</v>
          </cell>
          <cell r="J237">
            <v>0</v>
          </cell>
          <cell r="K237">
            <v>503867.99999999994</v>
          </cell>
          <cell r="L237">
            <v>268226.14</v>
          </cell>
          <cell r="M237">
            <v>684.31</v>
          </cell>
          <cell r="N237">
            <v>0</v>
          </cell>
          <cell r="O237">
            <v>1995660.8100000003</v>
          </cell>
          <cell r="P237">
            <v>477039.5</v>
          </cell>
          <cell r="Q237">
            <v>0</v>
          </cell>
          <cell r="R237">
            <v>0</v>
          </cell>
          <cell r="S237">
            <v>528304.27999999991</v>
          </cell>
          <cell r="T237">
            <v>0</v>
          </cell>
          <cell r="U237">
            <v>12506.63</v>
          </cell>
          <cell r="V237">
            <v>0</v>
          </cell>
          <cell r="W237">
            <v>0</v>
          </cell>
          <cell r="X237">
            <v>0</v>
          </cell>
          <cell r="Y237">
            <v>365487.54000000004</v>
          </cell>
          <cell r="Z237">
            <v>500679.58999999997</v>
          </cell>
          <cell r="AA237">
            <v>0</v>
          </cell>
          <cell r="AB237">
            <v>0</v>
          </cell>
          <cell r="AC237">
            <v>484803.57</v>
          </cell>
          <cell r="AD237">
            <v>0</v>
          </cell>
          <cell r="AE237">
            <v>0</v>
          </cell>
          <cell r="AF237">
            <v>94003.91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1884.49</v>
          </cell>
          <cell r="AM237">
            <v>0</v>
          </cell>
          <cell r="AN237">
            <v>0</v>
          </cell>
          <cell r="AO237">
            <v>0</v>
          </cell>
          <cell r="AP237">
            <v>340649.23999999993</v>
          </cell>
          <cell r="AQ237">
            <v>0</v>
          </cell>
          <cell r="AR237">
            <v>14561.92</v>
          </cell>
          <cell r="AS237">
            <v>24409.49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20623.03</v>
          </cell>
          <cell r="BB237">
            <v>3248682.7599999993</v>
          </cell>
          <cell r="BC237">
            <v>791778.37</v>
          </cell>
          <cell r="BD237">
            <v>989768.4</v>
          </cell>
          <cell r="BE237">
            <v>22416218.290000003</v>
          </cell>
        </row>
        <row r="238">
          <cell r="F238" t="str">
            <v>32416</v>
          </cell>
          <cell r="G238">
            <v>7200532.540000001</v>
          </cell>
          <cell r="H238">
            <v>360509.96</v>
          </cell>
          <cell r="I238">
            <v>89707</v>
          </cell>
          <cell r="J238">
            <v>0</v>
          </cell>
          <cell r="K238">
            <v>333275</v>
          </cell>
          <cell r="L238">
            <v>74739.89</v>
          </cell>
          <cell r="M238">
            <v>0</v>
          </cell>
          <cell r="N238">
            <v>546.66999999999996</v>
          </cell>
          <cell r="O238">
            <v>1791446.3900000001</v>
          </cell>
          <cell r="P238">
            <v>384565</v>
          </cell>
          <cell r="Q238">
            <v>0</v>
          </cell>
          <cell r="R238">
            <v>0</v>
          </cell>
          <cell r="S238">
            <v>644393.52000000014</v>
          </cell>
          <cell r="T238">
            <v>0</v>
          </cell>
          <cell r="U238">
            <v>11623.16</v>
          </cell>
          <cell r="V238">
            <v>0</v>
          </cell>
          <cell r="W238">
            <v>0</v>
          </cell>
          <cell r="X238">
            <v>0</v>
          </cell>
          <cell r="Y238">
            <v>328808.7</v>
          </cell>
          <cell r="Z238">
            <v>53058.84</v>
          </cell>
          <cell r="AA238">
            <v>0</v>
          </cell>
          <cell r="AB238">
            <v>0</v>
          </cell>
          <cell r="AC238">
            <v>277328.88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2525.98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16177.69</v>
          </cell>
          <cell r="AS238">
            <v>15575.09</v>
          </cell>
          <cell r="AT238">
            <v>13393.060000000001</v>
          </cell>
          <cell r="AU238">
            <v>0</v>
          </cell>
          <cell r="AV238">
            <v>0</v>
          </cell>
          <cell r="AW238">
            <v>437.74</v>
          </cell>
          <cell r="AX238">
            <v>0</v>
          </cell>
          <cell r="AY238">
            <v>0</v>
          </cell>
          <cell r="AZ238">
            <v>0</v>
          </cell>
          <cell r="BA238">
            <v>200269.33999999997</v>
          </cell>
          <cell r="BB238">
            <v>2708815.9900000012</v>
          </cell>
          <cell r="BC238">
            <v>635216.16</v>
          </cell>
          <cell r="BD238">
            <v>1512854.19</v>
          </cell>
          <cell r="BE238">
            <v>16655800.790000001</v>
          </cell>
        </row>
        <row r="239">
          <cell r="F239" t="str">
            <v>33030</v>
          </cell>
          <cell r="G239">
            <v>288425.34000000003</v>
          </cell>
          <cell r="H239">
            <v>0</v>
          </cell>
          <cell r="I239">
            <v>21642.45</v>
          </cell>
          <cell r="J239">
            <v>0</v>
          </cell>
          <cell r="K239">
            <v>17650.27</v>
          </cell>
          <cell r="L239">
            <v>376</v>
          </cell>
          <cell r="M239">
            <v>3103.1</v>
          </cell>
          <cell r="N239">
            <v>290</v>
          </cell>
          <cell r="O239">
            <v>72704.58</v>
          </cell>
          <cell r="P239">
            <v>8953.4699999999993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68050.080000000002</v>
          </cell>
          <cell r="Z239">
            <v>19562.8</v>
          </cell>
          <cell r="AA239">
            <v>0</v>
          </cell>
          <cell r="AB239">
            <v>0</v>
          </cell>
          <cell r="AC239">
            <v>14165.12</v>
          </cell>
          <cell r="AD239">
            <v>0</v>
          </cell>
          <cell r="AE239">
            <v>0</v>
          </cell>
          <cell r="AF239">
            <v>23732.31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754.06</v>
          </cell>
          <cell r="BB239">
            <v>312498.81999999995</v>
          </cell>
          <cell r="BC239">
            <v>67358.75</v>
          </cell>
          <cell r="BD239">
            <v>124729.19</v>
          </cell>
          <cell r="BE239">
            <v>1043996.3400000001</v>
          </cell>
        </row>
        <row r="240">
          <cell r="F240" t="str">
            <v>33036</v>
          </cell>
          <cell r="G240">
            <v>4578305.7999999989</v>
          </cell>
          <cell r="H240">
            <v>0</v>
          </cell>
          <cell r="I240">
            <v>158928.99999999997</v>
          </cell>
          <cell r="J240">
            <v>0</v>
          </cell>
          <cell r="K240">
            <v>203103.26</v>
          </cell>
          <cell r="L240">
            <v>130831.92</v>
          </cell>
          <cell r="M240">
            <v>0</v>
          </cell>
          <cell r="N240">
            <v>14466</v>
          </cell>
          <cell r="O240">
            <v>612666.59000000008</v>
          </cell>
          <cell r="P240">
            <v>200861.00999999998</v>
          </cell>
          <cell r="Q240">
            <v>0</v>
          </cell>
          <cell r="R240">
            <v>0</v>
          </cell>
          <cell r="S240">
            <v>427511.88999999996</v>
          </cell>
          <cell r="T240">
            <v>0</v>
          </cell>
          <cell r="U240">
            <v>11715.23</v>
          </cell>
          <cell r="V240">
            <v>0</v>
          </cell>
          <cell r="W240">
            <v>0</v>
          </cell>
          <cell r="X240">
            <v>0</v>
          </cell>
          <cell r="Y240">
            <v>332769.21000000002</v>
          </cell>
          <cell r="Z240">
            <v>210802.50000000003</v>
          </cell>
          <cell r="AA240">
            <v>0</v>
          </cell>
          <cell r="AB240">
            <v>791.23</v>
          </cell>
          <cell r="AC240">
            <v>194768.45</v>
          </cell>
          <cell r="AD240">
            <v>0</v>
          </cell>
          <cell r="AE240">
            <v>0</v>
          </cell>
          <cell r="AF240">
            <v>46433.3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2617.2200000000003</v>
          </cell>
          <cell r="AM240">
            <v>47262.19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7707.65</v>
          </cell>
          <cell r="AT240">
            <v>17668.87</v>
          </cell>
          <cell r="AU240">
            <v>0</v>
          </cell>
          <cell r="AV240">
            <v>0</v>
          </cell>
          <cell r="AW240">
            <v>3023.15</v>
          </cell>
          <cell r="AX240">
            <v>0</v>
          </cell>
          <cell r="AY240">
            <v>0</v>
          </cell>
          <cell r="AZ240">
            <v>0</v>
          </cell>
          <cell r="BA240">
            <v>262.94</v>
          </cell>
          <cell r="BB240">
            <v>1435490.0199999998</v>
          </cell>
          <cell r="BC240">
            <v>336105.12</v>
          </cell>
          <cell r="BD240">
            <v>455849.79999999987</v>
          </cell>
          <cell r="BE240">
            <v>9429942.3499999996</v>
          </cell>
        </row>
        <row r="241">
          <cell r="F241" t="str">
            <v>33049</v>
          </cell>
          <cell r="G241">
            <v>2960632.4899999998</v>
          </cell>
          <cell r="H241">
            <v>468378.03</v>
          </cell>
          <cell r="I241">
            <v>53954</v>
          </cell>
          <cell r="J241">
            <v>360081.78</v>
          </cell>
          <cell r="K241">
            <v>122544.09</v>
          </cell>
          <cell r="L241">
            <v>74081.45</v>
          </cell>
          <cell r="M241">
            <v>4994.5599999999995</v>
          </cell>
          <cell r="N241">
            <v>0</v>
          </cell>
          <cell r="O241">
            <v>234890.25999999998</v>
          </cell>
          <cell r="P241">
            <v>101189.77</v>
          </cell>
          <cell r="Q241">
            <v>0</v>
          </cell>
          <cell r="R241">
            <v>37038.21</v>
          </cell>
          <cell r="S241">
            <v>176432.22</v>
          </cell>
          <cell r="T241">
            <v>0</v>
          </cell>
          <cell r="U241">
            <v>1249.8600000000001</v>
          </cell>
          <cell r="V241">
            <v>0</v>
          </cell>
          <cell r="W241">
            <v>0</v>
          </cell>
          <cell r="X241">
            <v>0</v>
          </cell>
          <cell r="Y241">
            <v>240192.50000000003</v>
          </cell>
          <cell r="Z241">
            <v>89605.89</v>
          </cell>
          <cell r="AA241">
            <v>0</v>
          </cell>
          <cell r="AB241">
            <v>0</v>
          </cell>
          <cell r="AC241">
            <v>199786.68</v>
          </cell>
          <cell r="AD241">
            <v>0</v>
          </cell>
          <cell r="AE241">
            <v>0</v>
          </cell>
          <cell r="AF241">
            <v>33299.85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25982.85</v>
          </cell>
          <cell r="AN241">
            <v>0</v>
          </cell>
          <cell r="AO241">
            <v>64411.85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288373.65999999997</v>
          </cell>
          <cell r="AV241">
            <v>0</v>
          </cell>
          <cell r="AW241">
            <v>134276.71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1537527.6900000002</v>
          </cell>
          <cell r="BC241">
            <v>265456.14</v>
          </cell>
          <cell r="BD241">
            <v>180492.81</v>
          </cell>
          <cell r="BE241">
            <v>7654873.3499999978</v>
          </cell>
        </row>
        <row r="242">
          <cell r="F242" t="str">
            <v>33070</v>
          </cell>
          <cell r="G242">
            <v>2137405.4899999998</v>
          </cell>
          <cell r="H242">
            <v>5217944.6900000004</v>
          </cell>
          <cell r="I242">
            <v>31258.84</v>
          </cell>
          <cell r="J242">
            <v>0</v>
          </cell>
          <cell r="K242">
            <v>393316.24</v>
          </cell>
          <cell r="L242">
            <v>122246.31999999999</v>
          </cell>
          <cell r="M242">
            <v>0</v>
          </cell>
          <cell r="N242">
            <v>6980</v>
          </cell>
          <cell r="O242">
            <v>351158.25000000006</v>
          </cell>
          <cell r="P242">
            <v>159204.79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77160.38</v>
          </cell>
          <cell r="Z242">
            <v>70794.899999999994</v>
          </cell>
          <cell r="AA242">
            <v>0</v>
          </cell>
          <cell r="AB242">
            <v>0</v>
          </cell>
          <cell r="AC242">
            <v>149915.21</v>
          </cell>
          <cell r="AD242">
            <v>0</v>
          </cell>
          <cell r="AE242">
            <v>0</v>
          </cell>
          <cell r="AF242">
            <v>14445.7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15580.47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14777.189999999999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112810.50999999998</v>
          </cell>
          <cell r="BA242">
            <v>553861.40999999992</v>
          </cell>
          <cell r="BB242">
            <v>2638345.7200000007</v>
          </cell>
          <cell r="BC242">
            <v>174948.07</v>
          </cell>
          <cell r="BD242">
            <v>724484.55999999971</v>
          </cell>
          <cell r="BE242">
            <v>12966638.740000002</v>
          </cell>
        </row>
        <row r="243">
          <cell r="F243" t="str">
            <v>33115</v>
          </cell>
          <cell r="G243">
            <v>11002730.290000003</v>
          </cell>
          <cell r="H243">
            <v>3239345.8800000004</v>
          </cell>
          <cell r="I243">
            <v>146061.69</v>
          </cell>
          <cell r="J243">
            <v>0</v>
          </cell>
          <cell r="K243">
            <v>654720.94999999995</v>
          </cell>
          <cell r="L243">
            <v>238916.98</v>
          </cell>
          <cell r="M243">
            <v>0</v>
          </cell>
          <cell r="N243">
            <v>0</v>
          </cell>
          <cell r="O243">
            <v>1359393.0300000003</v>
          </cell>
          <cell r="P243">
            <v>532648.55000000005</v>
          </cell>
          <cell r="Q243">
            <v>0</v>
          </cell>
          <cell r="R243">
            <v>0</v>
          </cell>
          <cell r="S243">
            <v>840250.55999999994</v>
          </cell>
          <cell r="T243">
            <v>95667.81</v>
          </cell>
          <cell r="U243">
            <v>17137</v>
          </cell>
          <cell r="V243">
            <v>0</v>
          </cell>
          <cell r="W243">
            <v>0</v>
          </cell>
          <cell r="X243">
            <v>0</v>
          </cell>
          <cell r="Y243">
            <v>356440.87999999995</v>
          </cell>
          <cell r="Z243">
            <v>124622.83000000002</v>
          </cell>
          <cell r="AA243">
            <v>0</v>
          </cell>
          <cell r="AB243">
            <v>0</v>
          </cell>
          <cell r="AC243">
            <v>467457.89</v>
          </cell>
          <cell r="AD243">
            <v>0</v>
          </cell>
          <cell r="AE243">
            <v>0</v>
          </cell>
          <cell r="AF243">
            <v>40463</v>
          </cell>
          <cell r="AG243">
            <v>0</v>
          </cell>
          <cell r="AH243">
            <v>12784.65</v>
          </cell>
          <cell r="AI243">
            <v>0</v>
          </cell>
          <cell r="AJ243">
            <v>0</v>
          </cell>
          <cell r="AK243">
            <v>3268.16</v>
          </cell>
          <cell r="AL243">
            <v>78362.78</v>
          </cell>
          <cell r="AM243">
            <v>437.12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20800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3360922.7199999997</v>
          </cell>
          <cell r="BC243">
            <v>791883.82000000007</v>
          </cell>
          <cell r="BD243">
            <v>1346960.12</v>
          </cell>
          <cell r="BE243">
            <v>24731276.710000001</v>
          </cell>
        </row>
        <row r="244">
          <cell r="F244" t="str">
            <v>33183</v>
          </cell>
          <cell r="G244">
            <v>1178173.5299999998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125024.17</v>
          </cell>
          <cell r="P244">
            <v>65595.790000000008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36018.050000000003</v>
          </cell>
          <cell r="Z244">
            <v>18426.16</v>
          </cell>
          <cell r="AA244">
            <v>0</v>
          </cell>
          <cell r="AB244">
            <v>0</v>
          </cell>
          <cell r="AC244">
            <v>102290.83</v>
          </cell>
          <cell r="AD244">
            <v>0</v>
          </cell>
          <cell r="AE244">
            <v>0</v>
          </cell>
          <cell r="AF244">
            <v>1869.46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21518.18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84717.13</v>
          </cell>
          <cell r="BB244">
            <v>381861.54000000004</v>
          </cell>
          <cell r="BC244">
            <v>131804.53</v>
          </cell>
          <cell r="BD244">
            <v>0</v>
          </cell>
          <cell r="BE244">
            <v>2147299.3699999996</v>
          </cell>
        </row>
        <row r="245">
          <cell r="F245" t="str">
            <v>33202</v>
          </cell>
          <cell r="G245">
            <v>453816.04000000004</v>
          </cell>
          <cell r="H245">
            <v>251918.10000000003</v>
          </cell>
          <cell r="I245">
            <v>10967.279999999999</v>
          </cell>
          <cell r="J245">
            <v>0</v>
          </cell>
          <cell r="K245">
            <v>34681.919999999998</v>
          </cell>
          <cell r="L245">
            <v>1251</v>
          </cell>
          <cell r="M245">
            <v>0</v>
          </cell>
          <cell r="N245">
            <v>10821.75</v>
          </cell>
          <cell r="O245">
            <v>43600.81</v>
          </cell>
          <cell r="P245">
            <v>18206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56276.950000000004</v>
          </cell>
          <cell r="Z245">
            <v>30507.340000000004</v>
          </cell>
          <cell r="AA245">
            <v>0</v>
          </cell>
          <cell r="AB245">
            <v>0</v>
          </cell>
          <cell r="AC245">
            <v>24448.620000000003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3809.95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25168.48</v>
          </cell>
          <cell r="AX245">
            <v>0</v>
          </cell>
          <cell r="AY245">
            <v>0</v>
          </cell>
          <cell r="AZ245">
            <v>0</v>
          </cell>
          <cell r="BA245">
            <v>24.37</v>
          </cell>
          <cell r="BB245">
            <v>182857.36</v>
          </cell>
          <cell r="BC245">
            <v>64644.799999999996</v>
          </cell>
          <cell r="BD245">
            <v>48525.06</v>
          </cell>
          <cell r="BE245">
            <v>1261525.83</v>
          </cell>
        </row>
        <row r="246">
          <cell r="F246" t="str">
            <v>33205</v>
          </cell>
          <cell r="G246">
            <v>94281.550000000017</v>
          </cell>
          <cell r="H246">
            <v>0</v>
          </cell>
          <cell r="I246">
            <v>17313.489999999998</v>
          </cell>
          <cell r="J246">
            <v>0</v>
          </cell>
          <cell r="K246">
            <v>17493.61</v>
          </cell>
          <cell r="L246">
            <v>0</v>
          </cell>
          <cell r="M246">
            <v>0</v>
          </cell>
          <cell r="N246">
            <v>0</v>
          </cell>
          <cell r="O246">
            <v>13882.69</v>
          </cell>
          <cell r="P246">
            <v>16082.63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47466.039999999994</v>
          </cell>
          <cell r="Z246">
            <v>14746.47</v>
          </cell>
          <cell r="AA246">
            <v>0</v>
          </cell>
          <cell r="AB246">
            <v>0</v>
          </cell>
          <cell r="AC246">
            <v>5428.92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85677.91</v>
          </cell>
          <cell r="BC246">
            <v>24554.05</v>
          </cell>
          <cell r="BD246">
            <v>52590.590000000004</v>
          </cell>
          <cell r="BE246">
            <v>389517.95000000007</v>
          </cell>
        </row>
        <row r="247">
          <cell r="F247" t="str">
            <v>33206</v>
          </cell>
          <cell r="G247">
            <v>1437339.44</v>
          </cell>
          <cell r="H247">
            <v>0</v>
          </cell>
          <cell r="I247">
            <v>46141.5</v>
          </cell>
          <cell r="J247">
            <v>0</v>
          </cell>
          <cell r="K247">
            <v>75237.64</v>
          </cell>
          <cell r="L247">
            <v>23037.85</v>
          </cell>
          <cell r="M247">
            <v>0</v>
          </cell>
          <cell r="N247">
            <v>525</v>
          </cell>
          <cell r="O247">
            <v>134597.02999999997</v>
          </cell>
          <cell r="P247">
            <v>39574.58</v>
          </cell>
          <cell r="Q247">
            <v>0</v>
          </cell>
          <cell r="R247">
            <v>4495</v>
          </cell>
          <cell r="S247">
            <v>119131.81</v>
          </cell>
          <cell r="T247">
            <v>0</v>
          </cell>
          <cell r="U247">
            <v>4334.62</v>
          </cell>
          <cell r="V247">
            <v>0</v>
          </cell>
          <cell r="W247">
            <v>0</v>
          </cell>
          <cell r="X247">
            <v>0</v>
          </cell>
          <cell r="Y247">
            <v>186733.56999999998</v>
          </cell>
          <cell r="Z247">
            <v>72959.250000000015</v>
          </cell>
          <cell r="AA247">
            <v>0</v>
          </cell>
          <cell r="AB247">
            <v>0</v>
          </cell>
          <cell r="AC247">
            <v>70571.189999999988</v>
          </cell>
          <cell r="AD247">
            <v>0</v>
          </cell>
          <cell r="AE247">
            <v>0</v>
          </cell>
          <cell r="AF247">
            <v>35132.339999999997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18591.18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14207.57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636969.05000000005</v>
          </cell>
          <cell r="BC247">
            <v>141693.85</v>
          </cell>
          <cell r="BD247">
            <v>293925.66000000003</v>
          </cell>
          <cell r="BE247">
            <v>3355198.1300000004</v>
          </cell>
        </row>
        <row r="248">
          <cell r="F248" t="str">
            <v>33207</v>
          </cell>
          <cell r="G248">
            <v>2104324.56</v>
          </cell>
          <cell r="H248">
            <v>337296.7</v>
          </cell>
          <cell r="I248">
            <v>123699.48</v>
          </cell>
          <cell r="J248">
            <v>0</v>
          </cell>
          <cell r="K248">
            <v>238255.94999999995</v>
          </cell>
          <cell r="L248">
            <v>64587.26</v>
          </cell>
          <cell r="M248">
            <v>0</v>
          </cell>
          <cell r="N248">
            <v>0</v>
          </cell>
          <cell r="O248">
            <v>511165.37999999995</v>
          </cell>
          <cell r="P248">
            <v>174245.12</v>
          </cell>
          <cell r="Q248">
            <v>0</v>
          </cell>
          <cell r="R248">
            <v>8935.2800000000007</v>
          </cell>
          <cell r="S248">
            <v>316541.26999999996</v>
          </cell>
          <cell r="T248">
            <v>0</v>
          </cell>
          <cell r="U248">
            <v>8398.44</v>
          </cell>
          <cell r="V248">
            <v>0</v>
          </cell>
          <cell r="W248">
            <v>0</v>
          </cell>
          <cell r="X248">
            <v>0</v>
          </cell>
          <cell r="Y248">
            <v>359869.93000000005</v>
          </cell>
          <cell r="Z248">
            <v>55812.959999999999</v>
          </cell>
          <cell r="AA248">
            <v>0</v>
          </cell>
          <cell r="AB248">
            <v>0</v>
          </cell>
          <cell r="AC248">
            <v>178057.04</v>
          </cell>
          <cell r="AD248">
            <v>0</v>
          </cell>
          <cell r="AE248">
            <v>0</v>
          </cell>
          <cell r="AF248">
            <v>82135.450000000012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25</v>
          </cell>
          <cell r="AU248">
            <v>0</v>
          </cell>
          <cell r="AV248">
            <v>30507.14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108.47</v>
          </cell>
          <cell r="BB248">
            <v>956321.7699999999</v>
          </cell>
          <cell r="BC248">
            <v>266395.43000000005</v>
          </cell>
          <cell r="BD248">
            <v>397213.95</v>
          </cell>
          <cell r="BE248">
            <v>6213896.5799999991</v>
          </cell>
        </row>
        <row r="249">
          <cell r="F249" t="str">
            <v>33211</v>
          </cell>
          <cell r="G249">
            <v>1147421.2799999998</v>
          </cell>
          <cell r="H249">
            <v>376645.06999999995</v>
          </cell>
          <cell r="I249">
            <v>44087.95</v>
          </cell>
          <cell r="J249">
            <v>0</v>
          </cell>
          <cell r="K249">
            <v>80089.890000000014</v>
          </cell>
          <cell r="L249">
            <v>56231.89</v>
          </cell>
          <cell r="M249">
            <v>0</v>
          </cell>
          <cell r="N249">
            <v>0</v>
          </cell>
          <cell r="O249">
            <v>113411.23</v>
          </cell>
          <cell r="P249">
            <v>63258.590000000004</v>
          </cell>
          <cell r="Q249">
            <v>0</v>
          </cell>
          <cell r="R249">
            <v>0</v>
          </cell>
          <cell r="S249">
            <v>29577.809999999998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141815.28</v>
          </cell>
          <cell r="Z249">
            <v>49779.520000000004</v>
          </cell>
          <cell r="AA249">
            <v>0</v>
          </cell>
          <cell r="AB249">
            <v>0</v>
          </cell>
          <cell r="AC249">
            <v>104435.17</v>
          </cell>
          <cell r="AD249">
            <v>0</v>
          </cell>
          <cell r="AE249">
            <v>0</v>
          </cell>
          <cell r="AF249">
            <v>24157.489999999998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1798.35</v>
          </cell>
          <cell r="AU249">
            <v>0</v>
          </cell>
          <cell r="AV249">
            <v>0</v>
          </cell>
          <cell r="AW249">
            <v>4452.16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737268.88</v>
          </cell>
          <cell r="BC249">
            <v>147848.96999999997</v>
          </cell>
          <cell r="BD249">
            <v>185636.56</v>
          </cell>
          <cell r="BE249">
            <v>3307916.0899999994</v>
          </cell>
        </row>
        <row r="250">
          <cell r="F250" t="str">
            <v>33212</v>
          </cell>
          <cell r="G250">
            <v>3954000.7299999995</v>
          </cell>
          <cell r="H250">
            <v>503984.56000000006</v>
          </cell>
          <cell r="I250">
            <v>94886</v>
          </cell>
          <cell r="J250">
            <v>0</v>
          </cell>
          <cell r="K250">
            <v>198115</v>
          </cell>
          <cell r="L250">
            <v>74681</v>
          </cell>
          <cell r="M250">
            <v>0</v>
          </cell>
          <cell r="N250">
            <v>22777.8</v>
          </cell>
          <cell r="O250">
            <v>586317.68000000005</v>
          </cell>
          <cell r="P250">
            <v>191848.49999999997</v>
          </cell>
          <cell r="Q250">
            <v>0</v>
          </cell>
          <cell r="R250">
            <v>0</v>
          </cell>
          <cell r="S250">
            <v>396783.1</v>
          </cell>
          <cell r="T250">
            <v>0</v>
          </cell>
          <cell r="U250">
            <v>9022</v>
          </cell>
          <cell r="V250">
            <v>0</v>
          </cell>
          <cell r="W250">
            <v>0</v>
          </cell>
          <cell r="X250">
            <v>0</v>
          </cell>
          <cell r="Y250">
            <v>265369.59000000003</v>
          </cell>
          <cell r="Z250">
            <v>77176.94</v>
          </cell>
          <cell r="AA250">
            <v>0</v>
          </cell>
          <cell r="AB250">
            <v>0</v>
          </cell>
          <cell r="AC250">
            <v>214926.18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17348</v>
          </cell>
          <cell r="AQ250">
            <v>0</v>
          </cell>
          <cell r="AR250">
            <v>2626.63</v>
          </cell>
          <cell r="AS250">
            <v>7617.380000000001</v>
          </cell>
          <cell r="AT250">
            <v>0</v>
          </cell>
          <cell r="AU250">
            <v>0</v>
          </cell>
          <cell r="AV250">
            <v>0</v>
          </cell>
          <cell r="AW250">
            <v>117.88</v>
          </cell>
          <cell r="AX250">
            <v>0</v>
          </cell>
          <cell r="AY250">
            <v>0</v>
          </cell>
          <cell r="AZ250">
            <v>0</v>
          </cell>
          <cell r="BA250">
            <v>3367.2499999999995</v>
          </cell>
          <cell r="BB250">
            <v>1227970.79</v>
          </cell>
          <cell r="BC250">
            <v>296926.92999999993</v>
          </cell>
          <cell r="BD250">
            <v>585586.46000000008</v>
          </cell>
          <cell r="BE250">
            <v>8731450.3999999985</v>
          </cell>
        </row>
        <row r="251">
          <cell r="F251" t="str">
            <v>34002</v>
          </cell>
          <cell r="G251">
            <v>22698851.520000003</v>
          </cell>
          <cell r="H251">
            <v>610810.94999999995</v>
          </cell>
          <cell r="I251">
            <v>236476</v>
          </cell>
          <cell r="J251">
            <v>0</v>
          </cell>
          <cell r="K251">
            <v>1336464.97</v>
          </cell>
          <cell r="L251">
            <v>526434.88</v>
          </cell>
          <cell r="M251">
            <v>0</v>
          </cell>
          <cell r="N251">
            <v>10892</v>
          </cell>
          <cell r="O251">
            <v>4406979.8399999989</v>
          </cell>
          <cell r="P251">
            <v>1298918.82</v>
          </cell>
          <cell r="Q251">
            <v>0</v>
          </cell>
          <cell r="R251">
            <v>22505.599999999999</v>
          </cell>
          <cell r="S251">
            <v>2109939.35</v>
          </cell>
          <cell r="T251">
            <v>154299.17000000001</v>
          </cell>
          <cell r="U251">
            <v>30565</v>
          </cell>
          <cell r="V251">
            <v>0</v>
          </cell>
          <cell r="W251">
            <v>0</v>
          </cell>
          <cell r="X251">
            <v>0</v>
          </cell>
          <cell r="Y251">
            <v>759808.24000000011</v>
          </cell>
          <cell r="Z251">
            <v>190255.57000000004</v>
          </cell>
          <cell r="AA251">
            <v>0</v>
          </cell>
          <cell r="AB251">
            <v>0</v>
          </cell>
          <cell r="AC251">
            <v>504930.84</v>
          </cell>
          <cell r="AD251">
            <v>0</v>
          </cell>
          <cell r="AE251">
            <v>0</v>
          </cell>
          <cell r="AF251">
            <v>57063.319999999992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14037.970000000001</v>
          </cell>
          <cell r="AL251">
            <v>63440.91</v>
          </cell>
          <cell r="AM251">
            <v>0</v>
          </cell>
          <cell r="AN251">
            <v>0</v>
          </cell>
          <cell r="AO251">
            <v>36376.299999999996</v>
          </cell>
          <cell r="AP251">
            <v>0</v>
          </cell>
          <cell r="AQ251">
            <v>58140</v>
          </cell>
          <cell r="AR251">
            <v>4614.6099999999997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151916.01</v>
          </cell>
          <cell r="AX251">
            <v>0</v>
          </cell>
          <cell r="AY251">
            <v>3287.73</v>
          </cell>
          <cell r="AZ251">
            <v>0</v>
          </cell>
          <cell r="BA251">
            <v>0</v>
          </cell>
          <cell r="BB251">
            <v>7336259.8200000031</v>
          </cell>
          <cell r="BC251">
            <v>1748930.37</v>
          </cell>
          <cell r="BD251">
            <v>2384634.42</v>
          </cell>
          <cell r="BE251">
            <v>46756834.209999993</v>
          </cell>
        </row>
        <row r="252">
          <cell r="F252" t="str">
            <v>34003</v>
          </cell>
          <cell r="G252">
            <v>66392328.960000008</v>
          </cell>
          <cell r="H252">
            <v>0</v>
          </cell>
          <cell r="I252">
            <v>596917</v>
          </cell>
          <cell r="J252">
            <v>0</v>
          </cell>
          <cell r="K252">
            <v>3071722.81</v>
          </cell>
          <cell r="L252">
            <v>1655067.1800000002</v>
          </cell>
          <cell r="M252">
            <v>7908.9</v>
          </cell>
          <cell r="N252">
            <v>353</v>
          </cell>
          <cell r="O252">
            <v>14672344.609999999</v>
          </cell>
          <cell r="P252">
            <v>2692065.27</v>
          </cell>
          <cell r="Q252">
            <v>0</v>
          </cell>
          <cell r="R252">
            <v>64089</v>
          </cell>
          <cell r="S252">
            <v>3264669.9699999997</v>
          </cell>
          <cell r="T252">
            <v>343160.88</v>
          </cell>
          <cell r="U252">
            <v>65070.229999999996</v>
          </cell>
          <cell r="V252">
            <v>117553.73</v>
          </cell>
          <cell r="W252">
            <v>0</v>
          </cell>
          <cell r="X252">
            <v>0</v>
          </cell>
          <cell r="Y252">
            <v>1471073.42</v>
          </cell>
          <cell r="Z252">
            <v>1360796.4400000002</v>
          </cell>
          <cell r="AA252">
            <v>0</v>
          </cell>
          <cell r="AB252">
            <v>0</v>
          </cell>
          <cell r="AC252">
            <v>1300076.32</v>
          </cell>
          <cell r="AD252">
            <v>0</v>
          </cell>
          <cell r="AE252">
            <v>0</v>
          </cell>
          <cell r="AF252">
            <v>764723.94000000006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73174.45</v>
          </cell>
          <cell r="AL252">
            <v>387697.35</v>
          </cell>
          <cell r="AM252">
            <v>0</v>
          </cell>
          <cell r="AN252">
            <v>0</v>
          </cell>
          <cell r="AO252">
            <v>64786.229999999996</v>
          </cell>
          <cell r="AP252">
            <v>11637.210000000001</v>
          </cell>
          <cell r="AQ252">
            <v>118606.8</v>
          </cell>
          <cell r="AR252">
            <v>44147.95</v>
          </cell>
          <cell r="AS252">
            <v>113876.80000000002</v>
          </cell>
          <cell r="AT252">
            <v>0</v>
          </cell>
          <cell r="AU252">
            <v>0</v>
          </cell>
          <cell r="AV252">
            <v>4817.8999999999996</v>
          </cell>
          <cell r="AW252">
            <v>14257.85</v>
          </cell>
          <cell r="AX252">
            <v>0</v>
          </cell>
          <cell r="AY252">
            <v>0</v>
          </cell>
          <cell r="AZ252">
            <v>85185.67</v>
          </cell>
          <cell r="BA252">
            <v>11647.970000000001</v>
          </cell>
          <cell r="BB252">
            <v>14879040.119999999</v>
          </cell>
          <cell r="BC252">
            <v>4604596.4600000009</v>
          </cell>
          <cell r="BD252">
            <v>4644821.32</v>
          </cell>
          <cell r="BE252">
            <v>122898215.74000001</v>
          </cell>
        </row>
        <row r="253">
          <cell r="F253" t="str">
            <v>34033</v>
          </cell>
          <cell r="G253">
            <v>29860761.360000007</v>
          </cell>
          <cell r="H253">
            <v>287051.52000000002</v>
          </cell>
          <cell r="I253">
            <v>162818</v>
          </cell>
          <cell r="J253">
            <v>0</v>
          </cell>
          <cell r="K253">
            <v>1391795</v>
          </cell>
          <cell r="L253">
            <v>600564.16999999993</v>
          </cell>
          <cell r="M253">
            <v>6168.8099999999995</v>
          </cell>
          <cell r="N253">
            <v>0</v>
          </cell>
          <cell r="O253">
            <v>5576269.8200000003</v>
          </cell>
          <cell r="P253">
            <v>1227560.9300000002</v>
          </cell>
          <cell r="Q253">
            <v>0</v>
          </cell>
          <cell r="R253">
            <v>0</v>
          </cell>
          <cell r="S253">
            <v>1531667.51</v>
          </cell>
          <cell r="T253">
            <v>20678.150000000001</v>
          </cell>
          <cell r="U253">
            <v>54742.760000000009</v>
          </cell>
          <cell r="V253">
            <v>0</v>
          </cell>
          <cell r="W253">
            <v>4651599.38</v>
          </cell>
          <cell r="X253">
            <v>82319.88</v>
          </cell>
          <cell r="Y253">
            <v>668543.66</v>
          </cell>
          <cell r="Z253">
            <v>176864.58</v>
          </cell>
          <cell r="AA253">
            <v>0</v>
          </cell>
          <cell r="AB253">
            <v>0</v>
          </cell>
          <cell r="AC253">
            <v>496775.80000000005</v>
          </cell>
          <cell r="AD253">
            <v>486843.38999999996</v>
          </cell>
          <cell r="AE253">
            <v>0</v>
          </cell>
          <cell r="AF253">
            <v>218244.95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15265.67</v>
          </cell>
          <cell r="AL253">
            <v>114983.68000000001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103996.18</v>
          </cell>
          <cell r="AR253">
            <v>4916.04</v>
          </cell>
          <cell r="AS253">
            <v>266368.15999999997</v>
          </cell>
          <cell r="AT253">
            <v>28415.78</v>
          </cell>
          <cell r="AU253">
            <v>0</v>
          </cell>
          <cell r="AV253">
            <v>0</v>
          </cell>
          <cell r="AW253">
            <v>83047.079999999987</v>
          </cell>
          <cell r="AX253">
            <v>0</v>
          </cell>
          <cell r="AY253">
            <v>0</v>
          </cell>
          <cell r="AZ253">
            <v>0</v>
          </cell>
          <cell r="BA253">
            <v>45622.939999999995</v>
          </cell>
          <cell r="BB253">
            <v>7168253.3100000005</v>
          </cell>
          <cell r="BC253">
            <v>1807302.3</v>
          </cell>
          <cell r="BD253">
            <v>2455766.1599999997</v>
          </cell>
          <cell r="BE253">
            <v>59595206.969999991</v>
          </cell>
        </row>
        <row r="254">
          <cell r="F254" t="str">
            <v>34111</v>
          </cell>
          <cell r="G254">
            <v>42967630.229999997</v>
          </cell>
          <cell r="H254">
            <v>2123534.4800000004</v>
          </cell>
          <cell r="I254">
            <v>351003.41000000003</v>
          </cell>
          <cell r="J254">
            <v>0</v>
          </cell>
          <cell r="K254">
            <v>1906301.3199999998</v>
          </cell>
          <cell r="L254">
            <v>1197408.7000000002</v>
          </cell>
          <cell r="M254">
            <v>6641.46</v>
          </cell>
          <cell r="N254">
            <v>0</v>
          </cell>
          <cell r="O254">
            <v>10301271.129999999</v>
          </cell>
          <cell r="P254">
            <v>1929380.67</v>
          </cell>
          <cell r="Q254">
            <v>0</v>
          </cell>
          <cell r="R254">
            <v>0</v>
          </cell>
          <cell r="S254">
            <v>2904114.2400000007</v>
          </cell>
          <cell r="T254">
            <v>95119.41</v>
          </cell>
          <cell r="U254">
            <v>42339.83</v>
          </cell>
          <cell r="V254">
            <v>11731.050000000001</v>
          </cell>
          <cell r="W254">
            <v>0</v>
          </cell>
          <cell r="X254">
            <v>0</v>
          </cell>
          <cell r="Y254">
            <v>842090.33999999985</v>
          </cell>
          <cell r="Z254">
            <v>364429.9</v>
          </cell>
          <cell r="AA254">
            <v>0</v>
          </cell>
          <cell r="AB254">
            <v>0</v>
          </cell>
          <cell r="AC254">
            <v>564801.27</v>
          </cell>
          <cell r="AD254">
            <v>0</v>
          </cell>
          <cell r="AE254">
            <v>0</v>
          </cell>
          <cell r="AF254">
            <v>399051.92999999993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59638.99</v>
          </cell>
          <cell r="AL254">
            <v>197900.57</v>
          </cell>
          <cell r="AM254">
            <v>85819.05</v>
          </cell>
          <cell r="AN254">
            <v>0</v>
          </cell>
          <cell r="AO254">
            <v>0</v>
          </cell>
          <cell r="AP254">
            <v>0</v>
          </cell>
          <cell r="AQ254">
            <v>92152.52</v>
          </cell>
          <cell r="AR254">
            <v>30200.71</v>
          </cell>
          <cell r="AS254">
            <v>81206.560000000012</v>
          </cell>
          <cell r="AT254">
            <v>76519.77</v>
          </cell>
          <cell r="AU254">
            <v>0</v>
          </cell>
          <cell r="AV254">
            <v>0</v>
          </cell>
          <cell r="AW254">
            <v>534556.37</v>
          </cell>
          <cell r="AX254">
            <v>0</v>
          </cell>
          <cell r="AY254">
            <v>0</v>
          </cell>
          <cell r="AZ254">
            <v>0</v>
          </cell>
          <cell r="BA254">
            <v>55104.95</v>
          </cell>
          <cell r="BB254">
            <v>11959057.85</v>
          </cell>
          <cell r="BC254">
            <v>2652816.73</v>
          </cell>
          <cell r="BD254">
            <v>3020135.7199999993</v>
          </cell>
          <cell r="BE254">
            <v>84851959.159999996</v>
          </cell>
        </row>
        <row r="255">
          <cell r="F255" t="str">
            <v>34307</v>
          </cell>
          <cell r="G255">
            <v>3968968.8499999996</v>
          </cell>
          <cell r="H255">
            <v>0</v>
          </cell>
          <cell r="I255">
            <v>43995.08</v>
          </cell>
          <cell r="J255">
            <v>0</v>
          </cell>
          <cell r="K255">
            <v>255916.33000000002</v>
          </cell>
          <cell r="L255">
            <v>87996.26999999999</v>
          </cell>
          <cell r="M255">
            <v>3444</v>
          </cell>
          <cell r="N255">
            <v>0</v>
          </cell>
          <cell r="O255">
            <v>493891.96</v>
          </cell>
          <cell r="P255">
            <v>180095.35</v>
          </cell>
          <cell r="Q255">
            <v>0</v>
          </cell>
          <cell r="R255">
            <v>0</v>
          </cell>
          <cell r="S255">
            <v>407259.60000000003</v>
          </cell>
          <cell r="T255">
            <v>0</v>
          </cell>
          <cell r="U255">
            <v>4606.3999999999996</v>
          </cell>
          <cell r="V255">
            <v>0</v>
          </cell>
          <cell r="W255">
            <v>0</v>
          </cell>
          <cell r="X255">
            <v>0</v>
          </cell>
          <cell r="Y255">
            <v>87623.159999999989</v>
          </cell>
          <cell r="Z255">
            <v>40649.58</v>
          </cell>
          <cell r="AA255">
            <v>0</v>
          </cell>
          <cell r="AB255">
            <v>0</v>
          </cell>
          <cell r="AC255">
            <v>119123.34</v>
          </cell>
          <cell r="AD255">
            <v>0</v>
          </cell>
          <cell r="AE255">
            <v>0</v>
          </cell>
          <cell r="AF255">
            <v>9134.65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8412.69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7854.65</v>
          </cell>
          <cell r="AT255">
            <v>0</v>
          </cell>
          <cell r="AU255">
            <v>0</v>
          </cell>
          <cell r="AV255">
            <v>0</v>
          </cell>
          <cell r="AW255">
            <v>9316.26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1400781.9</v>
          </cell>
          <cell r="BC255">
            <v>376762.66000000003</v>
          </cell>
          <cell r="BD255">
            <v>318421.92</v>
          </cell>
          <cell r="BE255">
            <v>7824254.6500000004</v>
          </cell>
        </row>
        <row r="256">
          <cell r="F256" t="str">
            <v>34324</v>
          </cell>
          <cell r="G256">
            <v>3559030.9400000009</v>
          </cell>
          <cell r="H256">
            <v>38082.019999999997</v>
          </cell>
          <cell r="I256">
            <v>24470.5</v>
          </cell>
          <cell r="J256">
            <v>0</v>
          </cell>
          <cell r="K256">
            <v>131363</v>
          </cell>
          <cell r="L256">
            <v>73792.549999999988</v>
          </cell>
          <cell r="M256">
            <v>0</v>
          </cell>
          <cell r="N256">
            <v>1478.69</v>
          </cell>
          <cell r="O256">
            <v>571062.07999999996</v>
          </cell>
          <cell r="P256">
            <v>152900.87000000002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74824.69</v>
          </cell>
          <cell r="Z256">
            <v>21253.99</v>
          </cell>
          <cell r="AA256">
            <v>0</v>
          </cell>
          <cell r="AB256">
            <v>0</v>
          </cell>
          <cell r="AC256">
            <v>32213.339999999997</v>
          </cell>
          <cell r="AD256">
            <v>0</v>
          </cell>
          <cell r="AE256">
            <v>0</v>
          </cell>
          <cell r="AF256">
            <v>23175.37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15086.25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5036.2299999999996</v>
          </cell>
          <cell r="AT256">
            <v>0</v>
          </cell>
          <cell r="AU256">
            <v>0</v>
          </cell>
          <cell r="AV256">
            <v>0</v>
          </cell>
          <cell r="AW256">
            <v>27318.739999999998</v>
          </cell>
          <cell r="AX256">
            <v>0</v>
          </cell>
          <cell r="AY256">
            <v>0</v>
          </cell>
          <cell r="AZ256">
            <v>0</v>
          </cell>
          <cell r="BA256">
            <v>1938.38</v>
          </cell>
          <cell r="BB256">
            <v>1120216.75</v>
          </cell>
          <cell r="BC256">
            <v>185497.37000000002</v>
          </cell>
          <cell r="BD256">
            <v>622380.21</v>
          </cell>
          <cell r="BE256">
            <v>6681121.9700000016</v>
          </cell>
        </row>
        <row r="257">
          <cell r="F257" t="str">
            <v>34401</v>
          </cell>
          <cell r="G257">
            <v>10017184.029999997</v>
          </cell>
          <cell r="H257">
            <v>121015.06</v>
          </cell>
          <cell r="I257">
            <v>111423.74</v>
          </cell>
          <cell r="J257">
            <v>0</v>
          </cell>
          <cell r="K257">
            <v>0</v>
          </cell>
          <cell r="L257">
            <v>268244.87</v>
          </cell>
          <cell r="M257">
            <v>671</v>
          </cell>
          <cell r="N257">
            <v>5699.65</v>
          </cell>
          <cell r="O257">
            <v>1788321.5399999998</v>
          </cell>
          <cell r="P257">
            <v>539504.98</v>
          </cell>
          <cell r="Q257">
            <v>0</v>
          </cell>
          <cell r="R257">
            <v>0</v>
          </cell>
          <cell r="S257">
            <v>431421.32</v>
          </cell>
          <cell r="T257">
            <v>0</v>
          </cell>
          <cell r="U257">
            <v>10236.66</v>
          </cell>
          <cell r="V257">
            <v>0</v>
          </cell>
          <cell r="W257">
            <v>0</v>
          </cell>
          <cell r="X257">
            <v>0</v>
          </cell>
          <cell r="Y257">
            <v>320461.35000000003</v>
          </cell>
          <cell r="Z257">
            <v>97074.9</v>
          </cell>
          <cell r="AA257">
            <v>0</v>
          </cell>
          <cell r="AB257">
            <v>0</v>
          </cell>
          <cell r="AC257">
            <v>309334.61</v>
          </cell>
          <cell r="AD257">
            <v>1186298.7699999998</v>
          </cell>
          <cell r="AE257">
            <v>171435.07</v>
          </cell>
          <cell r="AF257">
            <v>97688.33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18717.3</v>
          </cell>
          <cell r="AL257">
            <v>84223.24</v>
          </cell>
          <cell r="AM257">
            <v>224175.58</v>
          </cell>
          <cell r="AN257">
            <v>0</v>
          </cell>
          <cell r="AO257">
            <v>0</v>
          </cell>
          <cell r="AP257">
            <v>38819.5</v>
          </cell>
          <cell r="AQ257">
            <v>27720</v>
          </cell>
          <cell r="AR257">
            <v>0</v>
          </cell>
          <cell r="AS257">
            <v>16860.439999999999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334.98</v>
          </cell>
          <cell r="BB257">
            <v>2785646.2600000002</v>
          </cell>
          <cell r="BC257">
            <v>844612.18000000017</v>
          </cell>
          <cell r="BD257">
            <v>1565848.75</v>
          </cell>
          <cell r="BE257">
            <v>21082974.109999999</v>
          </cell>
        </row>
        <row r="258">
          <cell r="F258" t="str">
            <v>34402</v>
          </cell>
          <cell r="G258">
            <v>6522372.0600000005</v>
          </cell>
          <cell r="H258">
            <v>82275.66</v>
          </cell>
          <cell r="I258">
            <v>78089</v>
          </cell>
          <cell r="J258">
            <v>0</v>
          </cell>
          <cell r="K258">
            <v>247470</v>
          </cell>
          <cell r="L258">
            <v>136431</v>
          </cell>
          <cell r="M258">
            <v>2478</v>
          </cell>
          <cell r="N258">
            <v>4630</v>
          </cell>
          <cell r="O258">
            <v>1120467.27</v>
          </cell>
          <cell r="P258">
            <v>249620.79</v>
          </cell>
          <cell r="Q258">
            <v>0</v>
          </cell>
          <cell r="R258">
            <v>0</v>
          </cell>
          <cell r="S258">
            <v>278990.65000000002</v>
          </cell>
          <cell r="T258">
            <v>36290.78</v>
          </cell>
          <cell r="U258">
            <v>7900</v>
          </cell>
          <cell r="V258">
            <v>0</v>
          </cell>
          <cell r="W258">
            <v>0</v>
          </cell>
          <cell r="X258">
            <v>0</v>
          </cell>
          <cell r="Y258">
            <v>177214.82</v>
          </cell>
          <cell r="Z258">
            <v>75366.83</v>
          </cell>
          <cell r="AA258">
            <v>0</v>
          </cell>
          <cell r="AB258">
            <v>0</v>
          </cell>
          <cell r="AC258">
            <v>131862.54</v>
          </cell>
          <cell r="AD258">
            <v>0</v>
          </cell>
          <cell r="AE258">
            <v>0</v>
          </cell>
          <cell r="AF258">
            <v>11077.720000000001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3522.86</v>
          </cell>
          <cell r="AL258">
            <v>10220.48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13326</v>
          </cell>
          <cell r="AR258">
            <v>0</v>
          </cell>
          <cell r="AS258">
            <v>13622.420000000002</v>
          </cell>
          <cell r="AT258">
            <v>6178.2800000000007</v>
          </cell>
          <cell r="AU258">
            <v>0</v>
          </cell>
          <cell r="AV258">
            <v>0</v>
          </cell>
          <cell r="AW258">
            <v>40504.949999999997</v>
          </cell>
          <cell r="AX258">
            <v>0</v>
          </cell>
          <cell r="AY258">
            <v>0</v>
          </cell>
          <cell r="AZ258">
            <v>0</v>
          </cell>
          <cell r="BA258">
            <v>13189.19</v>
          </cell>
          <cell r="BB258">
            <v>1657808.31</v>
          </cell>
          <cell r="BC258">
            <v>463229.08</v>
          </cell>
          <cell r="BD258">
            <v>964278.13</v>
          </cell>
          <cell r="BE258">
            <v>12348416.819999998</v>
          </cell>
        </row>
        <row r="259">
          <cell r="F259" t="str">
            <v>35200</v>
          </cell>
          <cell r="G259">
            <v>2347870.2199999997</v>
          </cell>
          <cell r="H259">
            <v>49561.700000000004</v>
          </cell>
          <cell r="I259">
            <v>29332.340000000004</v>
          </cell>
          <cell r="J259">
            <v>0</v>
          </cell>
          <cell r="K259">
            <v>132203.54999999999</v>
          </cell>
          <cell r="L259">
            <v>0</v>
          </cell>
          <cell r="M259">
            <v>0</v>
          </cell>
          <cell r="N259">
            <v>339.65</v>
          </cell>
          <cell r="O259">
            <v>534693.25</v>
          </cell>
          <cell r="P259">
            <v>0</v>
          </cell>
          <cell r="Q259">
            <v>0</v>
          </cell>
          <cell r="R259">
            <v>0</v>
          </cell>
          <cell r="S259">
            <v>160907.04999999996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96650.790000000023</v>
          </cell>
          <cell r="Z259">
            <v>57374.71</v>
          </cell>
          <cell r="AA259">
            <v>29851.3</v>
          </cell>
          <cell r="AB259">
            <v>0</v>
          </cell>
          <cell r="AC259">
            <v>80679.3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3515.21</v>
          </cell>
          <cell r="AL259">
            <v>11248.63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7394.1900000000005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38560.990000000005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809096.17</v>
          </cell>
          <cell r="BC259">
            <v>201730.68000000002</v>
          </cell>
          <cell r="BD259">
            <v>262021.33</v>
          </cell>
          <cell r="BE259">
            <v>4853031.0599999987</v>
          </cell>
        </row>
        <row r="260">
          <cell r="F260" t="str">
            <v>36101</v>
          </cell>
          <cell r="G260">
            <v>290965.96000000002</v>
          </cell>
          <cell r="H260">
            <v>0</v>
          </cell>
          <cell r="I260">
            <v>4957.62</v>
          </cell>
          <cell r="J260">
            <v>0</v>
          </cell>
          <cell r="K260">
            <v>11358</v>
          </cell>
          <cell r="L260">
            <v>0</v>
          </cell>
          <cell r="M260">
            <v>0</v>
          </cell>
          <cell r="N260">
            <v>0</v>
          </cell>
          <cell r="O260">
            <v>62497.05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24380.620000000003</v>
          </cell>
          <cell r="Z260">
            <v>39390.949999999997</v>
          </cell>
          <cell r="AA260">
            <v>0</v>
          </cell>
          <cell r="AB260">
            <v>0</v>
          </cell>
          <cell r="AC260">
            <v>4455.2700000000004</v>
          </cell>
          <cell r="AD260">
            <v>0</v>
          </cell>
          <cell r="AE260">
            <v>0</v>
          </cell>
          <cell r="AF260">
            <v>12651.56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232517.24999999994</v>
          </cell>
          <cell r="BC260">
            <v>44737.450000000004</v>
          </cell>
          <cell r="BD260">
            <v>133236.68</v>
          </cell>
          <cell r="BE260">
            <v>861148.40999999992</v>
          </cell>
        </row>
        <row r="261">
          <cell r="F261" t="str">
            <v>36140</v>
          </cell>
          <cell r="G261">
            <v>30384883.439999994</v>
          </cell>
          <cell r="H261">
            <v>860792.77</v>
          </cell>
          <cell r="I261">
            <v>564871.99999999988</v>
          </cell>
          <cell r="J261">
            <v>0</v>
          </cell>
          <cell r="K261">
            <v>1226458</v>
          </cell>
          <cell r="L261">
            <v>675859.99999999988</v>
          </cell>
          <cell r="M261">
            <v>2039</v>
          </cell>
          <cell r="N261">
            <v>50207.020000000004</v>
          </cell>
          <cell r="O261">
            <v>4936264.4399999995</v>
          </cell>
          <cell r="P261">
            <v>1207176.76</v>
          </cell>
          <cell r="Q261">
            <v>0</v>
          </cell>
          <cell r="R261">
            <v>0</v>
          </cell>
          <cell r="S261">
            <v>1993214.4799999997</v>
          </cell>
          <cell r="T261">
            <v>0</v>
          </cell>
          <cell r="U261">
            <v>63546</v>
          </cell>
          <cell r="V261">
            <v>0</v>
          </cell>
          <cell r="W261">
            <v>0</v>
          </cell>
          <cell r="X261">
            <v>0</v>
          </cell>
          <cell r="Y261">
            <v>1543488.13</v>
          </cell>
          <cell r="Z261">
            <v>842462.03999999992</v>
          </cell>
          <cell r="AA261">
            <v>0</v>
          </cell>
          <cell r="AB261">
            <v>0</v>
          </cell>
          <cell r="AC261">
            <v>1084437.23</v>
          </cell>
          <cell r="AD261">
            <v>0</v>
          </cell>
          <cell r="AE261">
            <v>0</v>
          </cell>
          <cell r="AF261">
            <v>357142.37</v>
          </cell>
          <cell r="AG261">
            <v>1447.8500000000001</v>
          </cell>
          <cell r="AH261">
            <v>977619.36999999988</v>
          </cell>
          <cell r="AI261">
            <v>0</v>
          </cell>
          <cell r="AJ261">
            <v>0</v>
          </cell>
          <cell r="AK261">
            <v>109207.09000000001</v>
          </cell>
          <cell r="AL261">
            <v>688728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264853.33</v>
          </cell>
          <cell r="AT261">
            <v>0</v>
          </cell>
          <cell r="AU261">
            <v>0</v>
          </cell>
          <cell r="AV261">
            <v>0</v>
          </cell>
          <cell r="AW261">
            <v>1129038.33</v>
          </cell>
          <cell r="AX261">
            <v>0</v>
          </cell>
          <cell r="AY261">
            <v>0</v>
          </cell>
          <cell r="AZ261">
            <v>0</v>
          </cell>
          <cell r="BA261">
            <v>126178.23000000001</v>
          </cell>
          <cell r="BB261">
            <v>8733459.3499999996</v>
          </cell>
          <cell r="BC261">
            <v>2230088.02</v>
          </cell>
          <cell r="BD261">
            <v>1249497.3</v>
          </cell>
          <cell r="BE261">
            <v>61302960.549999982</v>
          </cell>
        </row>
        <row r="262">
          <cell r="F262" t="str">
            <v>36250</v>
          </cell>
          <cell r="G262">
            <v>4384310.93</v>
          </cell>
          <cell r="H262">
            <v>0</v>
          </cell>
          <cell r="I262">
            <v>109631</v>
          </cell>
          <cell r="J262">
            <v>0</v>
          </cell>
          <cell r="K262">
            <v>175703.98</v>
          </cell>
          <cell r="L262">
            <v>1156.43</v>
          </cell>
          <cell r="M262">
            <v>0</v>
          </cell>
          <cell r="N262">
            <v>1301.81</v>
          </cell>
          <cell r="O262">
            <v>752015.92999999993</v>
          </cell>
          <cell r="P262">
            <v>329888.09000000003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340132.93</v>
          </cell>
          <cell r="Z262">
            <v>71295.520000000004</v>
          </cell>
          <cell r="AA262">
            <v>0</v>
          </cell>
          <cell r="AB262">
            <v>0</v>
          </cell>
          <cell r="AC262">
            <v>164516.82999999999</v>
          </cell>
          <cell r="AD262">
            <v>0</v>
          </cell>
          <cell r="AE262">
            <v>0</v>
          </cell>
          <cell r="AF262">
            <v>11592.69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22065.659999999996</v>
          </cell>
          <cell r="AL262">
            <v>132314.31999999998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26020.739999999998</v>
          </cell>
          <cell r="AT262">
            <v>1967.83</v>
          </cell>
          <cell r="AU262">
            <v>0</v>
          </cell>
          <cell r="AV262">
            <v>0</v>
          </cell>
          <cell r="AW262">
            <v>2401.38</v>
          </cell>
          <cell r="AX262">
            <v>0</v>
          </cell>
          <cell r="AY262">
            <v>0</v>
          </cell>
          <cell r="AZ262">
            <v>0</v>
          </cell>
          <cell r="BA262">
            <v>1713.8</v>
          </cell>
          <cell r="BB262">
            <v>1271350.4000000001</v>
          </cell>
          <cell r="BC262">
            <v>326487.51999999996</v>
          </cell>
          <cell r="BD262">
            <v>280382.58999999997</v>
          </cell>
          <cell r="BE262">
            <v>8406250.379999999</v>
          </cell>
        </row>
        <row r="263">
          <cell r="F263" t="str">
            <v>36300</v>
          </cell>
          <cell r="G263">
            <v>1695387.2700000003</v>
          </cell>
          <cell r="H263">
            <v>0</v>
          </cell>
          <cell r="I263">
            <v>21006.190000000002</v>
          </cell>
          <cell r="J263">
            <v>0</v>
          </cell>
          <cell r="K263">
            <v>81393.320000000007</v>
          </cell>
          <cell r="L263">
            <v>43440.130000000005</v>
          </cell>
          <cell r="M263">
            <v>0</v>
          </cell>
          <cell r="N263">
            <v>7676.38</v>
          </cell>
          <cell r="O263">
            <v>116760.07</v>
          </cell>
          <cell r="P263">
            <v>56362.950000000004</v>
          </cell>
          <cell r="Q263">
            <v>0</v>
          </cell>
          <cell r="R263">
            <v>0</v>
          </cell>
          <cell r="S263">
            <v>126242.77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44352</v>
          </cell>
          <cell r="Z263">
            <v>37506.21</v>
          </cell>
          <cell r="AA263">
            <v>23709.919999999998</v>
          </cell>
          <cell r="AB263">
            <v>0</v>
          </cell>
          <cell r="AC263">
            <v>58188.170000000013</v>
          </cell>
          <cell r="AD263">
            <v>0</v>
          </cell>
          <cell r="AE263">
            <v>0</v>
          </cell>
          <cell r="AF263">
            <v>32159.67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908.96</v>
          </cell>
          <cell r="AL263">
            <v>23966.97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798446.63</v>
          </cell>
          <cell r="BC263">
            <v>159955.88</v>
          </cell>
          <cell r="BD263">
            <v>83890.139999999985</v>
          </cell>
          <cell r="BE263">
            <v>3411353.63</v>
          </cell>
        </row>
        <row r="264">
          <cell r="F264" t="str">
            <v>36400</v>
          </cell>
          <cell r="G264">
            <v>4310379.1899999995</v>
          </cell>
          <cell r="H264">
            <v>0</v>
          </cell>
          <cell r="I264">
            <v>66510.03</v>
          </cell>
          <cell r="J264">
            <v>0</v>
          </cell>
          <cell r="K264">
            <v>175798.11000000002</v>
          </cell>
          <cell r="L264">
            <v>44904.799999999996</v>
          </cell>
          <cell r="M264">
            <v>0</v>
          </cell>
          <cell r="N264">
            <v>2496</v>
          </cell>
          <cell r="O264">
            <v>626217.64000000013</v>
          </cell>
          <cell r="P264">
            <v>163211.69</v>
          </cell>
          <cell r="Q264">
            <v>0</v>
          </cell>
          <cell r="R264">
            <v>0</v>
          </cell>
          <cell r="S264">
            <v>337224.5199999999</v>
          </cell>
          <cell r="T264">
            <v>0</v>
          </cell>
          <cell r="U264">
            <v>3737</v>
          </cell>
          <cell r="V264">
            <v>0</v>
          </cell>
          <cell r="W264">
            <v>0</v>
          </cell>
          <cell r="X264">
            <v>0</v>
          </cell>
          <cell r="Y264">
            <v>121099.54000000001</v>
          </cell>
          <cell r="Z264">
            <v>22451.18</v>
          </cell>
          <cell r="AA264">
            <v>28059.050000000003</v>
          </cell>
          <cell r="AB264">
            <v>0</v>
          </cell>
          <cell r="AC264">
            <v>101316.16</v>
          </cell>
          <cell r="AD264">
            <v>0</v>
          </cell>
          <cell r="AE264">
            <v>0</v>
          </cell>
          <cell r="AF264">
            <v>12384.470000000001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15233.44</v>
          </cell>
          <cell r="AL264">
            <v>76699.78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8964.7999999999993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4476.01</v>
          </cell>
          <cell r="BB264">
            <v>1591308.94</v>
          </cell>
          <cell r="BC264">
            <v>369340.04</v>
          </cell>
          <cell r="BD264">
            <v>360397.70999999996</v>
          </cell>
          <cell r="BE264">
            <v>8442210.0999999996</v>
          </cell>
        </row>
        <row r="265">
          <cell r="F265" t="str">
            <v>36401</v>
          </cell>
          <cell r="G265">
            <v>1781872.5099999998</v>
          </cell>
          <cell r="H265">
            <v>0</v>
          </cell>
          <cell r="I265">
            <v>22715.72</v>
          </cell>
          <cell r="J265">
            <v>0</v>
          </cell>
          <cell r="K265">
            <v>84708</v>
          </cell>
          <cell r="L265">
            <v>2411.48</v>
          </cell>
          <cell r="M265">
            <v>0</v>
          </cell>
          <cell r="N265">
            <v>3369.56</v>
          </cell>
          <cell r="O265">
            <v>339723.69999999995</v>
          </cell>
          <cell r="P265">
            <v>69913.150000000009</v>
          </cell>
          <cell r="Q265">
            <v>0</v>
          </cell>
          <cell r="R265">
            <v>0</v>
          </cell>
          <cell r="S265">
            <v>211498.53</v>
          </cell>
          <cell r="T265">
            <v>0</v>
          </cell>
          <cell r="U265">
            <v>2656</v>
          </cell>
          <cell r="V265">
            <v>0</v>
          </cell>
          <cell r="W265">
            <v>0</v>
          </cell>
          <cell r="X265">
            <v>0</v>
          </cell>
          <cell r="Y265">
            <v>63178.520000000004</v>
          </cell>
          <cell r="Z265">
            <v>65360.490000000005</v>
          </cell>
          <cell r="AA265">
            <v>0</v>
          </cell>
          <cell r="AB265">
            <v>0</v>
          </cell>
          <cell r="AC265">
            <v>35312.369999999995</v>
          </cell>
          <cell r="AD265">
            <v>0</v>
          </cell>
          <cell r="AE265">
            <v>0</v>
          </cell>
          <cell r="AF265">
            <v>6598.23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10612.07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2327.3200000000002</v>
          </cell>
          <cell r="AU265">
            <v>485.31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13773.81</v>
          </cell>
          <cell r="BA265">
            <v>2950.94</v>
          </cell>
          <cell r="BB265">
            <v>742046.57</v>
          </cell>
          <cell r="BC265">
            <v>152757.35</v>
          </cell>
          <cell r="BD265">
            <v>123013.24000000002</v>
          </cell>
          <cell r="BE265">
            <v>3737284.8699999996</v>
          </cell>
        </row>
        <row r="266">
          <cell r="F266" t="str">
            <v>36402</v>
          </cell>
          <cell r="G266">
            <v>1838822.0599999998</v>
          </cell>
          <cell r="H266">
            <v>0</v>
          </cell>
          <cell r="I266">
            <v>38392.979999999996</v>
          </cell>
          <cell r="J266">
            <v>0</v>
          </cell>
          <cell r="K266">
            <v>64802.26</v>
          </cell>
          <cell r="L266">
            <v>37891.329999999994</v>
          </cell>
          <cell r="M266">
            <v>0</v>
          </cell>
          <cell r="N266">
            <v>0</v>
          </cell>
          <cell r="O266">
            <v>123097.59999999999</v>
          </cell>
          <cell r="P266">
            <v>74333.289999999994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123591.34</v>
          </cell>
          <cell r="Z266">
            <v>28529.43</v>
          </cell>
          <cell r="AA266">
            <v>0</v>
          </cell>
          <cell r="AB266">
            <v>0</v>
          </cell>
          <cell r="AC266">
            <v>89165.56</v>
          </cell>
          <cell r="AD266">
            <v>0</v>
          </cell>
          <cell r="AE266">
            <v>0</v>
          </cell>
          <cell r="AF266">
            <v>8612.7199999999993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4041.98</v>
          </cell>
          <cell r="AL266">
            <v>58781.07</v>
          </cell>
          <cell r="AM266">
            <v>28208.720000000001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480.17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648183.54</v>
          </cell>
          <cell r="BC266">
            <v>177472.73</v>
          </cell>
          <cell r="BD266">
            <v>249479.80999999997</v>
          </cell>
          <cell r="BE266">
            <v>3593886.5900000003</v>
          </cell>
        </row>
        <row r="267">
          <cell r="F267" t="str">
            <v>37501</v>
          </cell>
          <cell r="G267">
            <v>56220173.199999981</v>
          </cell>
          <cell r="H267">
            <v>0</v>
          </cell>
          <cell r="I267">
            <v>976654.74999999988</v>
          </cell>
          <cell r="J267">
            <v>0</v>
          </cell>
          <cell r="K267">
            <v>2164227</v>
          </cell>
          <cell r="L267">
            <v>1014168.2699999999</v>
          </cell>
          <cell r="M267">
            <v>2689</v>
          </cell>
          <cell r="N267">
            <v>99235.299999999988</v>
          </cell>
          <cell r="O267">
            <v>10623634.49</v>
          </cell>
          <cell r="P267">
            <v>2326163.39</v>
          </cell>
          <cell r="Q267">
            <v>0</v>
          </cell>
          <cell r="R267">
            <v>0</v>
          </cell>
          <cell r="S267">
            <v>1791440.7</v>
          </cell>
          <cell r="T267">
            <v>50668.060000000005</v>
          </cell>
          <cell r="U267">
            <v>80237</v>
          </cell>
          <cell r="V267">
            <v>0</v>
          </cell>
          <cell r="W267">
            <v>0</v>
          </cell>
          <cell r="X267">
            <v>0</v>
          </cell>
          <cell r="Y267">
            <v>1722373.5600000003</v>
          </cell>
          <cell r="Z267">
            <v>592114.48999999987</v>
          </cell>
          <cell r="AA267">
            <v>0</v>
          </cell>
          <cell r="AB267">
            <v>0</v>
          </cell>
          <cell r="AC267">
            <v>1065232.8400000001</v>
          </cell>
          <cell r="AD267">
            <v>0</v>
          </cell>
          <cell r="AE267">
            <v>0</v>
          </cell>
          <cell r="AF267">
            <v>693806.04999999993</v>
          </cell>
          <cell r="AG267">
            <v>1626.87</v>
          </cell>
          <cell r="AH267">
            <v>0</v>
          </cell>
          <cell r="AI267">
            <v>0</v>
          </cell>
          <cell r="AJ267">
            <v>0</v>
          </cell>
          <cell r="AK267">
            <v>137422</v>
          </cell>
          <cell r="AL267">
            <v>639628.05999999994</v>
          </cell>
          <cell r="AM267">
            <v>1314707.1400000001</v>
          </cell>
          <cell r="AN267">
            <v>0</v>
          </cell>
          <cell r="AO267">
            <v>0</v>
          </cell>
          <cell r="AP267">
            <v>5592.44</v>
          </cell>
          <cell r="AQ267">
            <v>0</v>
          </cell>
          <cell r="AR267">
            <v>0</v>
          </cell>
          <cell r="AS267">
            <v>95341.219999999987</v>
          </cell>
          <cell r="AT267">
            <v>0</v>
          </cell>
          <cell r="AU267">
            <v>0</v>
          </cell>
          <cell r="AV267">
            <v>0</v>
          </cell>
          <cell r="AW267">
            <v>471773.51999999996</v>
          </cell>
          <cell r="AX267">
            <v>0</v>
          </cell>
          <cell r="AY267">
            <v>0</v>
          </cell>
          <cell r="AZ267">
            <v>0</v>
          </cell>
          <cell r="BA267">
            <v>425908.80999999994</v>
          </cell>
          <cell r="BB267">
            <v>14297464.339999998</v>
          </cell>
          <cell r="BC267">
            <v>3293508.7399999998</v>
          </cell>
          <cell r="BD267">
            <v>3071430.1900000004</v>
          </cell>
          <cell r="BE267">
            <v>103177221.42999998</v>
          </cell>
        </row>
        <row r="268">
          <cell r="F268" t="str">
            <v>37502</v>
          </cell>
          <cell r="G268">
            <v>25112433.109999999</v>
          </cell>
          <cell r="H268">
            <v>0</v>
          </cell>
          <cell r="I268">
            <v>319677.41000000003</v>
          </cell>
          <cell r="J268">
            <v>0</v>
          </cell>
          <cell r="K268">
            <v>1363948.3599999999</v>
          </cell>
          <cell r="L268">
            <v>614649.42000000004</v>
          </cell>
          <cell r="M268">
            <v>5127</v>
          </cell>
          <cell r="N268">
            <v>31402.53</v>
          </cell>
          <cell r="O268">
            <v>5419811.6199999992</v>
          </cell>
          <cell r="P268">
            <v>1094842.07</v>
          </cell>
          <cell r="Q268">
            <v>0</v>
          </cell>
          <cell r="R268">
            <v>107468.59</v>
          </cell>
          <cell r="S268">
            <v>1630425.5100000002</v>
          </cell>
          <cell r="T268">
            <v>92093.02</v>
          </cell>
          <cell r="U268">
            <v>41209.71</v>
          </cell>
          <cell r="V268">
            <v>0</v>
          </cell>
          <cell r="W268">
            <v>0</v>
          </cell>
          <cell r="X268">
            <v>0</v>
          </cell>
          <cell r="Y268">
            <v>1125415.27</v>
          </cell>
          <cell r="Z268">
            <v>170285.81</v>
          </cell>
          <cell r="AA268">
            <v>36657.72</v>
          </cell>
          <cell r="AB268">
            <v>0</v>
          </cell>
          <cell r="AC268">
            <v>699204.86</v>
          </cell>
          <cell r="AD268">
            <v>0</v>
          </cell>
          <cell r="AE268">
            <v>0</v>
          </cell>
          <cell r="AF268">
            <v>214896.96000000002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60030.000000000007</v>
          </cell>
          <cell r="AL268">
            <v>176935.04000000001</v>
          </cell>
          <cell r="AM268">
            <v>0</v>
          </cell>
          <cell r="AN268">
            <v>0</v>
          </cell>
          <cell r="AO268">
            <v>82479.100000000006</v>
          </cell>
          <cell r="AP268">
            <v>49528.6</v>
          </cell>
          <cell r="AQ268">
            <v>67105.47</v>
          </cell>
          <cell r="AR268">
            <v>0</v>
          </cell>
          <cell r="AS268">
            <v>46635.369999999995</v>
          </cell>
          <cell r="AT268">
            <v>28770.290000000005</v>
          </cell>
          <cell r="AU268">
            <v>0</v>
          </cell>
          <cell r="AV268">
            <v>0</v>
          </cell>
          <cell r="AW268">
            <v>20508.400000000001</v>
          </cell>
          <cell r="AX268">
            <v>0</v>
          </cell>
          <cell r="AY268">
            <v>0</v>
          </cell>
          <cell r="AZ268">
            <v>0</v>
          </cell>
          <cell r="BA268">
            <v>11998.630000000001</v>
          </cell>
          <cell r="BB268">
            <v>6401670.6699999999</v>
          </cell>
          <cell r="BC268">
            <v>1593178.53</v>
          </cell>
          <cell r="BD268">
            <v>2256736.64</v>
          </cell>
          <cell r="BE268">
            <v>48875125.710000016</v>
          </cell>
        </row>
        <row r="269">
          <cell r="F269" t="str">
            <v>37503</v>
          </cell>
          <cell r="G269">
            <v>10648985.929999998</v>
          </cell>
          <cell r="H269">
            <v>306202.2</v>
          </cell>
          <cell r="I269">
            <v>86878.91</v>
          </cell>
          <cell r="J269">
            <v>0</v>
          </cell>
          <cell r="K269">
            <v>442227</v>
          </cell>
          <cell r="L269">
            <v>236927.19</v>
          </cell>
          <cell r="M269">
            <v>0</v>
          </cell>
          <cell r="N269">
            <v>0</v>
          </cell>
          <cell r="O269">
            <v>1834618.98</v>
          </cell>
          <cell r="P269">
            <v>441267.57999999996</v>
          </cell>
          <cell r="Q269">
            <v>0</v>
          </cell>
          <cell r="R269">
            <v>0</v>
          </cell>
          <cell r="S269">
            <v>514231.11</v>
          </cell>
          <cell r="T269">
            <v>67479.25</v>
          </cell>
          <cell r="U269">
            <v>15571.330000000002</v>
          </cell>
          <cell r="V269">
            <v>0</v>
          </cell>
          <cell r="W269">
            <v>0</v>
          </cell>
          <cell r="X269">
            <v>0</v>
          </cell>
          <cell r="Y269">
            <v>279491.99999999994</v>
          </cell>
          <cell r="Z269">
            <v>160893.69000000003</v>
          </cell>
          <cell r="AA269">
            <v>0</v>
          </cell>
          <cell r="AB269">
            <v>0</v>
          </cell>
          <cell r="AC269">
            <v>264645.93999999994</v>
          </cell>
          <cell r="AD269">
            <v>0</v>
          </cell>
          <cell r="AE269">
            <v>0</v>
          </cell>
          <cell r="AF269">
            <v>133808.49</v>
          </cell>
          <cell r="AG269">
            <v>0</v>
          </cell>
          <cell r="AH269">
            <v>0</v>
          </cell>
          <cell r="AI269">
            <v>21860</v>
          </cell>
          <cell r="AJ269">
            <v>0</v>
          </cell>
          <cell r="AK269">
            <v>17452.170000000002</v>
          </cell>
          <cell r="AL269">
            <v>91802.3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16686.27</v>
          </cell>
          <cell r="AT269">
            <v>9544.58</v>
          </cell>
          <cell r="AU269">
            <v>0</v>
          </cell>
          <cell r="AV269">
            <v>0</v>
          </cell>
          <cell r="AW269">
            <v>112527.51</v>
          </cell>
          <cell r="AX269">
            <v>0</v>
          </cell>
          <cell r="AY269">
            <v>0</v>
          </cell>
          <cell r="AZ269">
            <v>0</v>
          </cell>
          <cell r="BA269">
            <v>54973.47</v>
          </cell>
          <cell r="BB269">
            <v>3079378.6700000004</v>
          </cell>
          <cell r="BC269">
            <v>693386.68</v>
          </cell>
          <cell r="BD269">
            <v>975617.44999999984</v>
          </cell>
          <cell r="BE269">
            <v>20506458.699999996</v>
          </cell>
        </row>
        <row r="270">
          <cell r="F270" t="str">
            <v>37504</v>
          </cell>
          <cell r="G270">
            <v>11999641.960000001</v>
          </cell>
          <cell r="H270">
            <v>588728.42000000004</v>
          </cell>
          <cell r="I270">
            <v>168006.76</v>
          </cell>
          <cell r="J270">
            <v>0</v>
          </cell>
          <cell r="K270">
            <v>559851</v>
          </cell>
          <cell r="L270">
            <v>164135</v>
          </cell>
          <cell r="M270">
            <v>0</v>
          </cell>
          <cell r="N270">
            <v>0</v>
          </cell>
          <cell r="O270">
            <v>2485450.5300000007</v>
          </cell>
          <cell r="P270">
            <v>662949.09</v>
          </cell>
          <cell r="Q270">
            <v>0</v>
          </cell>
          <cell r="R270">
            <v>0</v>
          </cell>
          <cell r="S270">
            <v>1028376.16</v>
          </cell>
          <cell r="T270">
            <v>0</v>
          </cell>
          <cell r="U270">
            <v>19436</v>
          </cell>
          <cell r="V270">
            <v>0</v>
          </cell>
          <cell r="W270">
            <v>0</v>
          </cell>
          <cell r="X270">
            <v>0</v>
          </cell>
          <cell r="Y270">
            <v>359969.35000000003</v>
          </cell>
          <cell r="Z270">
            <v>113573.95</v>
          </cell>
          <cell r="AA270">
            <v>132575.37000000002</v>
          </cell>
          <cell r="AB270">
            <v>0</v>
          </cell>
          <cell r="AC270">
            <v>279624.15000000002</v>
          </cell>
          <cell r="AD270">
            <v>0</v>
          </cell>
          <cell r="AE270">
            <v>0</v>
          </cell>
          <cell r="AF270">
            <v>83291.63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48600.039999999994</v>
          </cell>
          <cell r="AL270">
            <v>207902.28999999998</v>
          </cell>
          <cell r="AM270">
            <v>0</v>
          </cell>
          <cell r="AN270">
            <v>0</v>
          </cell>
          <cell r="AO270">
            <v>0</v>
          </cell>
          <cell r="AP270">
            <v>471.74</v>
          </cell>
          <cell r="AQ270">
            <v>0</v>
          </cell>
          <cell r="AR270">
            <v>0</v>
          </cell>
          <cell r="AS270">
            <v>52804.119999999995</v>
          </cell>
          <cell r="AT270">
            <v>16645.560000000001</v>
          </cell>
          <cell r="AU270">
            <v>19945.22</v>
          </cell>
          <cell r="AV270">
            <v>0</v>
          </cell>
          <cell r="AW270">
            <v>60444.470000000008</v>
          </cell>
          <cell r="AX270">
            <v>0</v>
          </cell>
          <cell r="AY270">
            <v>0</v>
          </cell>
          <cell r="AZ270">
            <v>0</v>
          </cell>
          <cell r="BA270">
            <v>12138.08</v>
          </cell>
          <cell r="BB270">
            <v>3195845.3199999989</v>
          </cell>
          <cell r="BC270">
            <v>790839.3</v>
          </cell>
          <cell r="BD270">
            <v>929399.96</v>
          </cell>
          <cell r="BE270">
            <v>23980645.469999995</v>
          </cell>
        </row>
        <row r="271">
          <cell r="F271" t="str">
            <v>37505</v>
          </cell>
          <cell r="G271">
            <v>6275174.629999999</v>
          </cell>
          <cell r="H271">
            <v>3307435.7399999998</v>
          </cell>
          <cell r="I271">
            <v>97180.560000000012</v>
          </cell>
          <cell r="J271">
            <v>0</v>
          </cell>
          <cell r="K271">
            <v>416458</v>
          </cell>
          <cell r="L271">
            <v>152726.97</v>
          </cell>
          <cell r="M271">
            <v>0</v>
          </cell>
          <cell r="N271">
            <v>322.15999999999997</v>
          </cell>
          <cell r="O271">
            <v>1291511.58</v>
          </cell>
          <cell r="P271">
            <v>183988.27000000002</v>
          </cell>
          <cell r="Q271">
            <v>0</v>
          </cell>
          <cell r="R271">
            <v>0</v>
          </cell>
          <cell r="S271">
            <v>569717.40999999992</v>
          </cell>
          <cell r="T271">
            <v>0</v>
          </cell>
          <cell r="U271">
            <v>10072</v>
          </cell>
          <cell r="V271">
            <v>0</v>
          </cell>
          <cell r="W271">
            <v>0</v>
          </cell>
          <cell r="X271">
            <v>0</v>
          </cell>
          <cell r="Y271">
            <v>209728.34000000003</v>
          </cell>
          <cell r="Z271">
            <v>29600.989999999998</v>
          </cell>
          <cell r="AA271">
            <v>0</v>
          </cell>
          <cell r="AB271">
            <v>0</v>
          </cell>
          <cell r="AC271">
            <v>160651.38</v>
          </cell>
          <cell r="AD271">
            <v>0</v>
          </cell>
          <cell r="AE271">
            <v>0</v>
          </cell>
          <cell r="AF271">
            <v>49939.920000000013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18103.599999999999</v>
          </cell>
          <cell r="AL271">
            <v>100211.2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18006.239999999998</v>
          </cell>
          <cell r="AT271">
            <v>0</v>
          </cell>
          <cell r="AU271">
            <v>0</v>
          </cell>
          <cell r="AV271">
            <v>0</v>
          </cell>
          <cell r="AW271">
            <v>9999.5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2320044.2900000005</v>
          </cell>
          <cell r="BC271">
            <v>481337.69999999995</v>
          </cell>
          <cell r="BD271">
            <v>717107.92999999993</v>
          </cell>
          <cell r="BE271">
            <v>16419318.41</v>
          </cell>
        </row>
        <row r="272">
          <cell r="F272" t="str">
            <v>37506</v>
          </cell>
          <cell r="G272">
            <v>7358335.6899999995</v>
          </cell>
          <cell r="H272">
            <v>19221.379999999997</v>
          </cell>
          <cell r="I272">
            <v>101945.38</v>
          </cell>
          <cell r="J272">
            <v>0</v>
          </cell>
          <cell r="K272">
            <v>403800.45</v>
          </cell>
          <cell r="L272">
            <v>153946.69999999998</v>
          </cell>
          <cell r="M272">
            <v>0</v>
          </cell>
          <cell r="N272">
            <v>0</v>
          </cell>
          <cell r="O272">
            <v>1435200.5699999998</v>
          </cell>
          <cell r="P272">
            <v>331099.03000000003</v>
          </cell>
          <cell r="Q272">
            <v>0</v>
          </cell>
          <cell r="R272">
            <v>0</v>
          </cell>
          <cell r="S272">
            <v>512789.02999999991</v>
          </cell>
          <cell r="T272">
            <v>0</v>
          </cell>
          <cell r="U272">
            <v>14008</v>
          </cell>
          <cell r="V272">
            <v>0</v>
          </cell>
          <cell r="W272">
            <v>0</v>
          </cell>
          <cell r="X272">
            <v>0</v>
          </cell>
          <cell r="Y272">
            <v>292432.91000000003</v>
          </cell>
          <cell r="Z272">
            <v>282304.24999999994</v>
          </cell>
          <cell r="AA272">
            <v>55850.96</v>
          </cell>
          <cell r="AB272">
            <v>0</v>
          </cell>
          <cell r="AC272">
            <v>301539.53999999998</v>
          </cell>
          <cell r="AD272">
            <v>0</v>
          </cell>
          <cell r="AE272">
            <v>0</v>
          </cell>
          <cell r="AF272">
            <v>180211.16999999998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43219.329999999994</v>
          </cell>
          <cell r="AL272">
            <v>153354.72999999998</v>
          </cell>
          <cell r="AM272">
            <v>42753.53</v>
          </cell>
          <cell r="AN272">
            <v>0</v>
          </cell>
          <cell r="AO272">
            <v>21709.94</v>
          </cell>
          <cell r="AP272">
            <v>126633.56999999999</v>
          </cell>
          <cell r="AQ272">
            <v>0</v>
          </cell>
          <cell r="AR272">
            <v>1805.24</v>
          </cell>
          <cell r="AS272">
            <v>12479.92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16089.650000000001</v>
          </cell>
          <cell r="BA272">
            <v>371271.59</v>
          </cell>
          <cell r="BB272">
            <v>2388806.4699999997</v>
          </cell>
          <cell r="BC272">
            <v>607172.78000000014</v>
          </cell>
          <cell r="BD272">
            <v>758951.90000000026</v>
          </cell>
          <cell r="BE272">
            <v>15986933.709999997</v>
          </cell>
        </row>
        <row r="273">
          <cell r="F273" t="str">
            <v>37507</v>
          </cell>
          <cell r="G273">
            <v>10333514.649999999</v>
          </cell>
          <cell r="H273">
            <v>360899.60000000003</v>
          </cell>
          <cell r="I273">
            <v>255001</v>
          </cell>
          <cell r="J273">
            <v>0</v>
          </cell>
          <cell r="K273">
            <v>406668</v>
          </cell>
          <cell r="L273">
            <v>349530</v>
          </cell>
          <cell r="M273">
            <v>3055.43</v>
          </cell>
          <cell r="N273">
            <v>32760.239999999998</v>
          </cell>
          <cell r="O273">
            <v>2024752.81</v>
          </cell>
          <cell r="P273">
            <v>260858.12</v>
          </cell>
          <cell r="Q273">
            <v>0</v>
          </cell>
          <cell r="R273">
            <v>0</v>
          </cell>
          <cell r="S273">
            <v>775930.22</v>
          </cell>
          <cell r="T273">
            <v>0</v>
          </cell>
          <cell r="U273">
            <v>20626.11</v>
          </cell>
          <cell r="V273">
            <v>0</v>
          </cell>
          <cell r="W273">
            <v>0</v>
          </cell>
          <cell r="X273">
            <v>0</v>
          </cell>
          <cell r="Y273">
            <v>507120.43000000005</v>
          </cell>
          <cell r="Z273">
            <v>116719.75999999998</v>
          </cell>
          <cell r="AA273">
            <v>0</v>
          </cell>
          <cell r="AB273">
            <v>0</v>
          </cell>
          <cell r="AC273">
            <v>363671.38</v>
          </cell>
          <cell r="AD273">
            <v>0</v>
          </cell>
          <cell r="AE273">
            <v>0</v>
          </cell>
          <cell r="AF273">
            <v>336859.21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26434.219999999998</v>
          </cell>
          <cell r="AL273">
            <v>128615.15</v>
          </cell>
          <cell r="AM273">
            <v>50903.659999999996</v>
          </cell>
          <cell r="AN273">
            <v>0</v>
          </cell>
          <cell r="AO273">
            <v>20250.86</v>
          </cell>
          <cell r="AP273">
            <v>8165.4800000000005</v>
          </cell>
          <cell r="AQ273">
            <v>0</v>
          </cell>
          <cell r="AR273">
            <v>230.39</v>
          </cell>
          <cell r="AS273">
            <v>17886.34</v>
          </cell>
          <cell r="AT273">
            <v>32069.41</v>
          </cell>
          <cell r="AU273">
            <v>0</v>
          </cell>
          <cell r="AV273">
            <v>0</v>
          </cell>
          <cell r="AW273">
            <v>202383.99000000002</v>
          </cell>
          <cell r="AX273">
            <v>0</v>
          </cell>
          <cell r="AY273">
            <v>0</v>
          </cell>
          <cell r="AZ273">
            <v>0</v>
          </cell>
          <cell r="BA273">
            <v>84434.07</v>
          </cell>
          <cell r="BB273">
            <v>3158206.209999999</v>
          </cell>
          <cell r="BC273">
            <v>841913.57999999984</v>
          </cell>
          <cell r="BD273">
            <v>1315412.0099999998</v>
          </cell>
          <cell r="BE273">
            <v>22034872.329999998</v>
          </cell>
        </row>
        <row r="274">
          <cell r="F274" t="str">
            <v>38126</v>
          </cell>
          <cell r="G274">
            <v>1374331.9999999998</v>
          </cell>
          <cell r="H274">
            <v>0</v>
          </cell>
          <cell r="I274">
            <v>6458</v>
          </cell>
          <cell r="J274">
            <v>0</v>
          </cell>
          <cell r="K274">
            <v>56621</v>
          </cell>
          <cell r="L274">
            <v>9019.17</v>
          </cell>
          <cell r="M274">
            <v>0</v>
          </cell>
          <cell r="N274">
            <v>0</v>
          </cell>
          <cell r="O274">
            <v>69602.280000000013</v>
          </cell>
          <cell r="P274">
            <v>20176</v>
          </cell>
          <cell r="Q274">
            <v>0</v>
          </cell>
          <cell r="R274">
            <v>0</v>
          </cell>
          <cell r="S274">
            <v>76269.430000000008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17945.579999999998</v>
          </cell>
          <cell r="Z274">
            <v>9441.32</v>
          </cell>
          <cell r="AA274">
            <v>0</v>
          </cell>
          <cell r="AB274">
            <v>0</v>
          </cell>
          <cell r="AC274">
            <v>11051.98</v>
          </cell>
          <cell r="AD274">
            <v>0</v>
          </cell>
          <cell r="AE274">
            <v>0</v>
          </cell>
          <cell r="AF274">
            <v>18540.45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5346.57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22587.279999999999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466942.25999999995</v>
          </cell>
          <cell r="BC274">
            <v>93703.51</v>
          </cell>
          <cell r="BD274">
            <v>206122.05000000002</v>
          </cell>
          <cell r="BE274">
            <v>2464158.8799999994</v>
          </cell>
        </row>
        <row r="275">
          <cell r="F275" t="str">
            <v>38264</v>
          </cell>
          <cell r="G275">
            <v>316747.57000000007</v>
          </cell>
          <cell r="H275">
            <v>0</v>
          </cell>
          <cell r="I275">
            <v>0</v>
          </cell>
          <cell r="J275">
            <v>0</v>
          </cell>
          <cell r="K275">
            <v>13326</v>
          </cell>
          <cell r="L275">
            <v>0</v>
          </cell>
          <cell r="M275">
            <v>0</v>
          </cell>
          <cell r="N275">
            <v>0</v>
          </cell>
          <cell r="O275">
            <v>34970.130000000005</v>
          </cell>
          <cell r="P275">
            <v>3944.1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20889.5</v>
          </cell>
          <cell r="AA275">
            <v>0</v>
          </cell>
          <cell r="AB275">
            <v>0</v>
          </cell>
          <cell r="AC275">
            <v>8856.880000000001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201.09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244224.77000000005</v>
          </cell>
          <cell r="BC275">
            <v>28231.460000000003</v>
          </cell>
          <cell r="BD275">
            <v>65918.8</v>
          </cell>
          <cell r="BE275">
            <v>737310.30000000016</v>
          </cell>
        </row>
        <row r="276">
          <cell r="F276" t="str">
            <v>38265</v>
          </cell>
          <cell r="G276">
            <v>1524774.8</v>
          </cell>
          <cell r="H276">
            <v>0</v>
          </cell>
          <cell r="I276">
            <v>11969</v>
          </cell>
          <cell r="J276">
            <v>0</v>
          </cell>
          <cell r="K276">
            <v>70465.61</v>
          </cell>
          <cell r="L276">
            <v>1808.3</v>
          </cell>
          <cell r="M276">
            <v>0</v>
          </cell>
          <cell r="N276">
            <v>0</v>
          </cell>
          <cell r="O276">
            <v>189819.33000000002</v>
          </cell>
          <cell r="P276">
            <v>44641.2</v>
          </cell>
          <cell r="Q276">
            <v>0</v>
          </cell>
          <cell r="R276">
            <v>0</v>
          </cell>
          <cell r="S276">
            <v>91421.06</v>
          </cell>
          <cell r="T276">
            <v>8437</v>
          </cell>
          <cell r="U276">
            <v>1402.42</v>
          </cell>
          <cell r="V276">
            <v>0</v>
          </cell>
          <cell r="W276">
            <v>0</v>
          </cell>
          <cell r="X276">
            <v>0</v>
          </cell>
          <cell r="Y276">
            <v>46392.66</v>
          </cell>
          <cell r="Z276">
            <v>37108.549999999996</v>
          </cell>
          <cell r="AA276">
            <v>0</v>
          </cell>
          <cell r="AB276">
            <v>0</v>
          </cell>
          <cell r="AC276">
            <v>43599.53</v>
          </cell>
          <cell r="AD276">
            <v>0</v>
          </cell>
          <cell r="AE276">
            <v>0</v>
          </cell>
          <cell r="AF276">
            <v>21247.71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376.05</v>
          </cell>
          <cell r="AN276">
            <v>0</v>
          </cell>
          <cell r="AO276">
            <v>0</v>
          </cell>
          <cell r="AP276">
            <v>19516.849999999999</v>
          </cell>
          <cell r="AQ276">
            <v>0</v>
          </cell>
          <cell r="AR276">
            <v>478.73</v>
          </cell>
          <cell r="AS276">
            <v>1865.7600000000002</v>
          </cell>
          <cell r="AT276">
            <v>0</v>
          </cell>
          <cell r="AU276">
            <v>0</v>
          </cell>
          <cell r="AV276">
            <v>0</v>
          </cell>
          <cell r="AW276">
            <v>3601.0299999999997</v>
          </cell>
          <cell r="AX276">
            <v>0</v>
          </cell>
          <cell r="AY276">
            <v>0</v>
          </cell>
          <cell r="AZ276">
            <v>42867.67</v>
          </cell>
          <cell r="BA276">
            <v>51951.06</v>
          </cell>
          <cell r="BB276">
            <v>514369.74000000005</v>
          </cell>
          <cell r="BC276">
            <v>102923.95000000001</v>
          </cell>
          <cell r="BD276">
            <v>93557.839999999967</v>
          </cell>
          <cell r="BE276">
            <v>2924595.85</v>
          </cell>
        </row>
        <row r="277">
          <cell r="F277" t="str">
            <v>38267</v>
          </cell>
          <cell r="G277">
            <v>10315412.889999997</v>
          </cell>
          <cell r="H277">
            <v>23606.62</v>
          </cell>
          <cell r="I277">
            <v>100553.67000000001</v>
          </cell>
          <cell r="J277">
            <v>0</v>
          </cell>
          <cell r="K277">
            <v>470073.16000000003</v>
          </cell>
          <cell r="L277">
            <v>256200.95999999999</v>
          </cell>
          <cell r="M277">
            <v>0</v>
          </cell>
          <cell r="N277">
            <v>1167.5999999999999</v>
          </cell>
          <cell r="O277">
            <v>1572967.34</v>
          </cell>
          <cell r="P277">
            <v>471971.99</v>
          </cell>
          <cell r="Q277">
            <v>0</v>
          </cell>
          <cell r="R277">
            <v>0</v>
          </cell>
          <cell r="S277">
            <v>653750.61999999988</v>
          </cell>
          <cell r="T277">
            <v>5153.96</v>
          </cell>
          <cell r="U277">
            <v>14975</v>
          </cell>
          <cell r="V277">
            <v>0</v>
          </cell>
          <cell r="W277">
            <v>0</v>
          </cell>
          <cell r="X277">
            <v>0</v>
          </cell>
          <cell r="Y277">
            <v>335804.56</v>
          </cell>
          <cell r="Z277">
            <v>116438.22</v>
          </cell>
          <cell r="AA277">
            <v>0</v>
          </cell>
          <cell r="AB277">
            <v>0</v>
          </cell>
          <cell r="AC277">
            <v>162401.22999999998</v>
          </cell>
          <cell r="AD277">
            <v>0</v>
          </cell>
          <cell r="AE277">
            <v>0</v>
          </cell>
          <cell r="AF277">
            <v>139698.29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15801.99</v>
          </cell>
          <cell r="AL277">
            <v>87466.25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3424.16</v>
          </cell>
          <cell r="AS277">
            <v>26564.18</v>
          </cell>
          <cell r="AT277">
            <v>5012.5999999999995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3963867.4299999992</v>
          </cell>
          <cell r="BC277">
            <v>828157.69</v>
          </cell>
          <cell r="BD277">
            <v>811338.78</v>
          </cell>
          <cell r="BE277">
            <v>20381809.189999998</v>
          </cell>
        </row>
        <row r="278">
          <cell r="F278" t="str">
            <v>38300</v>
          </cell>
          <cell r="G278">
            <v>3118102.6799999997</v>
          </cell>
          <cell r="H278">
            <v>0</v>
          </cell>
          <cell r="I278">
            <v>16765.64</v>
          </cell>
          <cell r="J278">
            <v>0</v>
          </cell>
          <cell r="K278">
            <v>138854.09000000003</v>
          </cell>
          <cell r="L278">
            <v>47294.45</v>
          </cell>
          <cell r="M278">
            <v>0</v>
          </cell>
          <cell r="N278">
            <v>1337.62</v>
          </cell>
          <cell r="O278">
            <v>370600.33</v>
          </cell>
          <cell r="P278">
            <v>117634.95999999999</v>
          </cell>
          <cell r="Q278">
            <v>0</v>
          </cell>
          <cell r="R278">
            <v>0</v>
          </cell>
          <cell r="S278">
            <v>291667.67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64126.9</v>
          </cell>
          <cell r="Z278">
            <v>25624.190000000002</v>
          </cell>
          <cell r="AA278">
            <v>0</v>
          </cell>
          <cell r="AB278">
            <v>0</v>
          </cell>
          <cell r="AC278">
            <v>58719.590000000004</v>
          </cell>
          <cell r="AD278">
            <v>0</v>
          </cell>
          <cell r="AE278">
            <v>0</v>
          </cell>
          <cell r="AF278">
            <v>19422.419999999998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22112.57</v>
          </cell>
          <cell r="AR278">
            <v>0</v>
          </cell>
          <cell r="AS278">
            <v>0</v>
          </cell>
          <cell r="AT278">
            <v>564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1209582.03</v>
          </cell>
          <cell r="BC278">
            <v>257768.24</v>
          </cell>
          <cell r="BD278">
            <v>400061.35999999993</v>
          </cell>
          <cell r="BE278">
            <v>6160238.7400000012</v>
          </cell>
        </row>
        <row r="279">
          <cell r="F279" t="str">
            <v>38301</v>
          </cell>
          <cell r="G279">
            <v>1498538.9499999997</v>
          </cell>
          <cell r="H279">
            <v>0</v>
          </cell>
          <cell r="I279">
            <v>0</v>
          </cell>
          <cell r="J279">
            <v>0</v>
          </cell>
          <cell r="K279">
            <v>64831.999999999993</v>
          </cell>
          <cell r="L279">
            <v>26690.2</v>
          </cell>
          <cell r="M279">
            <v>0</v>
          </cell>
          <cell r="N279">
            <v>0</v>
          </cell>
          <cell r="O279">
            <v>151742.93000000002</v>
          </cell>
          <cell r="P279">
            <v>45499</v>
          </cell>
          <cell r="Q279">
            <v>0</v>
          </cell>
          <cell r="R279">
            <v>0</v>
          </cell>
          <cell r="S279">
            <v>113230.13000000002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6099</v>
          </cell>
          <cell r="Z279">
            <v>54674.239999999998</v>
          </cell>
          <cell r="AA279">
            <v>0</v>
          </cell>
          <cell r="AB279">
            <v>0</v>
          </cell>
          <cell r="AC279">
            <v>19151.689999999999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7950.32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159767.17000000001</v>
          </cell>
          <cell r="BA279">
            <v>45069.47</v>
          </cell>
          <cell r="BB279">
            <v>592501.24</v>
          </cell>
          <cell r="BC279">
            <v>71373.06</v>
          </cell>
          <cell r="BD279">
            <v>12397.36</v>
          </cell>
          <cell r="BE279">
            <v>2869516.76</v>
          </cell>
        </row>
        <row r="280">
          <cell r="F280" t="str">
            <v>38302</v>
          </cell>
          <cell r="G280">
            <v>1081022.5699999998</v>
          </cell>
          <cell r="H280">
            <v>0</v>
          </cell>
          <cell r="I280">
            <v>27332</v>
          </cell>
          <cell r="J280">
            <v>0</v>
          </cell>
          <cell r="K280">
            <v>55287</v>
          </cell>
          <cell r="L280">
            <v>13214.580000000002</v>
          </cell>
          <cell r="M280">
            <v>0</v>
          </cell>
          <cell r="N280">
            <v>935</v>
          </cell>
          <cell r="O280">
            <v>135592.45000000001</v>
          </cell>
          <cell r="P280">
            <v>29115</v>
          </cell>
          <cell r="Q280">
            <v>0</v>
          </cell>
          <cell r="R280">
            <v>0</v>
          </cell>
          <cell r="S280">
            <v>82629.429999999993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43005</v>
          </cell>
          <cell r="Z280">
            <v>28018.71</v>
          </cell>
          <cell r="AA280">
            <v>0</v>
          </cell>
          <cell r="AB280">
            <v>0</v>
          </cell>
          <cell r="AC280">
            <v>15302.849999999999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25638.309999999998</v>
          </cell>
          <cell r="BB280">
            <v>496190.69000000006</v>
          </cell>
          <cell r="BC280">
            <v>89250.599999999991</v>
          </cell>
          <cell r="BD280">
            <v>239535.43000000005</v>
          </cell>
          <cell r="BE280">
            <v>2362069.62</v>
          </cell>
        </row>
        <row r="281">
          <cell r="F281" t="str">
            <v>38304</v>
          </cell>
          <cell r="G281">
            <v>312975.58999999997</v>
          </cell>
          <cell r="H281">
            <v>0</v>
          </cell>
          <cell r="I281">
            <v>0</v>
          </cell>
          <cell r="J281">
            <v>0</v>
          </cell>
          <cell r="K281">
            <v>16071.509999999998</v>
          </cell>
          <cell r="L281">
            <v>7223.84</v>
          </cell>
          <cell r="M281">
            <v>0</v>
          </cell>
          <cell r="N281">
            <v>0</v>
          </cell>
          <cell r="O281">
            <v>23110.079999999998</v>
          </cell>
          <cell r="P281">
            <v>7149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24847.97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23660.62</v>
          </cell>
          <cell r="BA281">
            <v>0</v>
          </cell>
          <cell r="BB281">
            <v>150028.30000000002</v>
          </cell>
          <cell r="BC281">
            <v>191.25</v>
          </cell>
          <cell r="BD281">
            <v>72559.729999999981</v>
          </cell>
          <cell r="BE281">
            <v>637817.89</v>
          </cell>
        </row>
        <row r="282">
          <cell r="F282" t="str">
            <v>38306</v>
          </cell>
          <cell r="G282">
            <v>1286349.5500000003</v>
          </cell>
          <cell r="H282">
            <v>0</v>
          </cell>
          <cell r="I282">
            <v>3526.98</v>
          </cell>
          <cell r="J282">
            <v>0</v>
          </cell>
          <cell r="K282">
            <v>59859.07</v>
          </cell>
          <cell r="L282">
            <v>22025.29</v>
          </cell>
          <cell r="M282">
            <v>0</v>
          </cell>
          <cell r="N282">
            <v>0</v>
          </cell>
          <cell r="O282">
            <v>104442.33</v>
          </cell>
          <cell r="P282">
            <v>38696.99</v>
          </cell>
          <cell r="Q282">
            <v>0</v>
          </cell>
          <cell r="R282">
            <v>0</v>
          </cell>
          <cell r="S282">
            <v>108732.07999999999</v>
          </cell>
          <cell r="T282">
            <v>0</v>
          </cell>
          <cell r="U282">
            <v>800</v>
          </cell>
          <cell r="V282">
            <v>0</v>
          </cell>
          <cell r="W282">
            <v>0</v>
          </cell>
          <cell r="X282">
            <v>0</v>
          </cell>
          <cell r="Y282">
            <v>10933.66</v>
          </cell>
          <cell r="Z282">
            <v>6858</v>
          </cell>
          <cell r="AA282">
            <v>0</v>
          </cell>
          <cell r="AB282">
            <v>0</v>
          </cell>
          <cell r="AC282">
            <v>8210.85</v>
          </cell>
          <cell r="AD282">
            <v>0</v>
          </cell>
          <cell r="AE282">
            <v>0</v>
          </cell>
          <cell r="AF282">
            <v>11503.55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326.14</v>
          </cell>
          <cell r="AU282">
            <v>0</v>
          </cell>
          <cell r="AV282">
            <v>0</v>
          </cell>
          <cell r="AW282">
            <v>26769.78</v>
          </cell>
          <cell r="AX282">
            <v>0</v>
          </cell>
          <cell r="AY282">
            <v>0</v>
          </cell>
          <cell r="AZ282">
            <v>92146.209999999992</v>
          </cell>
          <cell r="BA282">
            <v>0</v>
          </cell>
          <cell r="BB282">
            <v>435789.53999999992</v>
          </cell>
          <cell r="BC282">
            <v>92644.57</v>
          </cell>
          <cell r="BD282">
            <v>118332.46000000002</v>
          </cell>
          <cell r="BE282">
            <v>2427947.0500000003</v>
          </cell>
        </row>
        <row r="283">
          <cell r="F283" t="str">
            <v>38308</v>
          </cell>
          <cell r="G283">
            <v>1103226.7499999998</v>
          </cell>
          <cell r="H283">
            <v>0</v>
          </cell>
          <cell r="I283">
            <v>9760.7900000000009</v>
          </cell>
          <cell r="J283">
            <v>0</v>
          </cell>
          <cell r="K283">
            <v>59044.94</v>
          </cell>
          <cell r="L283">
            <v>7863.61</v>
          </cell>
          <cell r="M283">
            <v>0</v>
          </cell>
          <cell r="N283">
            <v>0</v>
          </cell>
          <cell r="O283">
            <v>58100.959999999999</v>
          </cell>
          <cell r="P283">
            <v>30869.949999999997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1178</v>
          </cell>
          <cell r="V283">
            <v>0</v>
          </cell>
          <cell r="W283">
            <v>0</v>
          </cell>
          <cell r="X283">
            <v>0</v>
          </cell>
          <cell r="Y283">
            <v>45628.25</v>
          </cell>
          <cell r="Z283">
            <v>23190.78</v>
          </cell>
          <cell r="AA283">
            <v>0</v>
          </cell>
          <cell r="AB283">
            <v>0</v>
          </cell>
          <cell r="AC283">
            <v>10104.810000000001</v>
          </cell>
          <cell r="AD283">
            <v>0</v>
          </cell>
          <cell r="AE283">
            <v>0</v>
          </cell>
          <cell r="AF283">
            <v>22935.03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7352.83</v>
          </cell>
          <cell r="AU283">
            <v>0</v>
          </cell>
          <cell r="AV283">
            <v>0</v>
          </cell>
          <cell r="AW283">
            <v>19626.759999999998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526195.47</v>
          </cell>
          <cell r="BC283">
            <v>77060.66</v>
          </cell>
          <cell r="BD283">
            <v>187220.53</v>
          </cell>
          <cell r="BE283">
            <v>2189360.1199999996</v>
          </cell>
        </row>
        <row r="284">
          <cell r="F284" t="str">
            <v>38320</v>
          </cell>
          <cell r="G284">
            <v>1482363.01</v>
          </cell>
          <cell r="H284">
            <v>0</v>
          </cell>
          <cell r="I284">
            <v>18885.48</v>
          </cell>
          <cell r="J284">
            <v>0</v>
          </cell>
          <cell r="K284">
            <v>55118.06</v>
          </cell>
          <cell r="L284">
            <v>21380.739999999998</v>
          </cell>
          <cell r="M284">
            <v>0</v>
          </cell>
          <cell r="N284">
            <v>0</v>
          </cell>
          <cell r="O284">
            <v>111469.28000000001</v>
          </cell>
          <cell r="P284">
            <v>48130.87</v>
          </cell>
          <cell r="Q284">
            <v>0</v>
          </cell>
          <cell r="R284">
            <v>0</v>
          </cell>
          <cell r="S284">
            <v>186154.25</v>
          </cell>
          <cell r="T284">
            <v>0</v>
          </cell>
          <cell r="U284">
            <v>2416.96</v>
          </cell>
          <cell r="V284">
            <v>0</v>
          </cell>
          <cell r="W284">
            <v>0</v>
          </cell>
          <cell r="X284">
            <v>0</v>
          </cell>
          <cell r="Y284">
            <v>74861.220000000016</v>
          </cell>
          <cell r="Z284">
            <v>18403.13</v>
          </cell>
          <cell r="AA284">
            <v>0</v>
          </cell>
          <cell r="AB284">
            <v>0</v>
          </cell>
          <cell r="AC284">
            <v>41281.919999999998</v>
          </cell>
          <cell r="AD284">
            <v>0</v>
          </cell>
          <cell r="AE284">
            <v>0</v>
          </cell>
          <cell r="AF284">
            <v>16634.25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5617</v>
          </cell>
          <cell r="AU284">
            <v>0</v>
          </cell>
          <cell r="AV284">
            <v>0</v>
          </cell>
          <cell r="AW284">
            <v>102827.05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652172.79</v>
          </cell>
          <cell r="BC284">
            <v>126791.32</v>
          </cell>
          <cell r="BD284">
            <v>185911.21000000002</v>
          </cell>
          <cell r="BE284">
            <v>3150418.5399999996</v>
          </cell>
        </row>
        <row r="285">
          <cell r="F285" t="str">
            <v>38322</v>
          </cell>
          <cell r="G285">
            <v>1092295.21</v>
          </cell>
          <cell r="H285">
            <v>46540.82</v>
          </cell>
          <cell r="I285">
            <v>13952.49</v>
          </cell>
          <cell r="J285">
            <v>0</v>
          </cell>
          <cell r="K285">
            <v>59863.479999999996</v>
          </cell>
          <cell r="L285">
            <v>11536.75</v>
          </cell>
          <cell r="M285">
            <v>0</v>
          </cell>
          <cell r="N285">
            <v>0</v>
          </cell>
          <cell r="O285">
            <v>80905.06</v>
          </cell>
          <cell r="P285">
            <v>47030.16</v>
          </cell>
          <cell r="Q285">
            <v>0</v>
          </cell>
          <cell r="R285">
            <v>0</v>
          </cell>
          <cell r="S285">
            <v>189274.25</v>
          </cell>
          <cell r="T285">
            <v>0</v>
          </cell>
          <cell r="U285">
            <v>1427.79</v>
          </cell>
          <cell r="V285">
            <v>0</v>
          </cell>
          <cell r="W285">
            <v>0</v>
          </cell>
          <cell r="X285">
            <v>0</v>
          </cell>
          <cell r="Y285">
            <v>38487.26</v>
          </cell>
          <cell r="Z285">
            <v>44876.180000000008</v>
          </cell>
          <cell r="AA285">
            <v>0</v>
          </cell>
          <cell r="AB285">
            <v>0</v>
          </cell>
          <cell r="AC285">
            <v>21647.7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1460.75</v>
          </cell>
          <cell r="AN285">
            <v>0</v>
          </cell>
          <cell r="AO285">
            <v>0</v>
          </cell>
          <cell r="AP285">
            <v>0</v>
          </cell>
          <cell r="AQ285">
            <v>4881.04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34694.280000000006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468700.17000000016</v>
          </cell>
          <cell r="BC285">
            <v>114725.2</v>
          </cell>
          <cell r="BD285">
            <v>414304.78</v>
          </cell>
          <cell r="BE285">
            <v>2686603.37</v>
          </cell>
        </row>
        <row r="286">
          <cell r="F286" t="str">
            <v>38324</v>
          </cell>
          <cell r="G286">
            <v>1161323.5799999996</v>
          </cell>
          <cell r="H286">
            <v>0</v>
          </cell>
          <cell r="I286">
            <v>6065.14</v>
          </cell>
          <cell r="J286">
            <v>0</v>
          </cell>
          <cell r="K286">
            <v>57223.42</v>
          </cell>
          <cell r="L286">
            <v>23482</v>
          </cell>
          <cell r="M286">
            <v>0</v>
          </cell>
          <cell r="N286">
            <v>863.32</v>
          </cell>
          <cell r="O286">
            <v>62748.600000000006</v>
          </cell>
          <cell r="P286">
            <v>39923.550000000003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18002.13</v>
          </cell>
          <cell r="Z286">
            <v>36287.46</v>
          </cell>
          <cell r="AA286">
            <v>0</v>
          </cell>
          <cell r="AB286">
            <v>0</v>
          </cell>
          <cell r="AC286">
            <v>5569.87</v>
          </cell>
          <cell r="AD286">
            <v>0</v>
          </cell>
          <cell r="AE286">
            <v>0</v>
          </cell>
          <cell r="AF286">
            <v>8650.7099999999991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3595.33</v>
          </cell>
          <cell r="AN286">
            <v>0</v>
          </cell>
          <cell r="AO286">
            <v>0</v>
          </cell>
          <cell r="AP286">
            <v>0</v>
          </cell>
          <cell r="AQ286">
            <v>2278.29</v>
          </cell>
          <cell r="AR286">
            <v>0</v>
          </cell>
          <cell r="AS286">
            <v>1250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78358.44</v>
          </cell>
          <cell r="BA286">
            <v>0</v>
          </cell>
          <cell r="BB286">
            <v>618668.44999999984</v>
          </cell>
          <cell r="BC286">
            <v>73471.300000000017</v>
          </cell>
          <cell r="BD286">
            <v>235657.24000000002</v>
          </cell>
          <cell r="BE286">
            <v>2433418.8299999996</v>
          </cell>
        </row>
        <row r="287">
          <cell r="F287" t="str">
            <v>39002</v>
          </cell>
          <cell r="G287">
            <v>2918509.8900000006</v>
          </cell>
          <cell r="H287">
            <v>0</v>
          </cell>
          <cell r="I287">
            <v>87599</v>
          </cell>
          <cell r="J287">
            <v>0</v>
          </cell>
          <cell r="K287">
            <v>221293.89</v>
          </cell>
          <cell r="L287">
            <v>74267</v>
          </cell>
          <cell r="M287">
            <v>0</v>
          </cell>
          <cell r="N287">
            <v>0</v>
          </cell>
          <cell r="O287">
            <v>412518.43</v>
          </cell>
          <cell r="P287">
            <v>142347.43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229240.78</v>
          </cell>
          <cell r="Z287">
            <v>129533.26</v>
          </cell>
          <cell r="AA287">
            <v>35381.000000000007</v>
          </cell>
          <cell r="AB287">
            <v>0</v>
          </cell>
          <cell r="AC287">
            <v>213159.38999999998</v>
          </cell>
          <cell r="AD287">
            <v>0</v>
          </cell>
          <cell r="AE287">
            <v>0</v>
          </cell>
          <cell r="AF287">
            <v>12069.79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26559</v>
          </cell>
          <cell r="AL287">
            <v>120559.99999999999</v>
          </cell>
          <cell r="AM287">
            <v>0</v>
          </cell>
          <cell r="AN287">
            <v>1483.51</v>
          </cell>
          <cell r="AO287">
            <v>2340.9700000000003</v>
          </cell>
          <cell r="AP287">
            <v>0</v>
          </cell>
          <cell r="AQ287">
            <v>0</v>
          </cell>
          <cell r="AR287">
            <v>0</v>
          </cell>
          <cell r="AS287">
            <v>4430.7700000000004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35799.97</v>
          </cell>
          <cell r="BA287">
            <v>9912.16</v>
          </cell>
          <cell r="BB287">
            <v>973557.8</v>
          </cell>
          <cell r="BC287">
            <v>349647.00999999995</v>
          </cell>
          <cell r="BD287">
            <v>70783.499999999985</v>
          </cell>
          <cell r="BE287">
            <v>6070994.5499999989</v>
          </cell>
        </row>
        <row r="288">
          <cell r="F288" t="str">
            <v>39003</v>
          </cell>
          <cell r="G288">
            <v>6534136.7999999998</v>
          </cell>
          <cell r="H288">
            <v>0</v>
          </cell>
          <cell r="I288">
            <v>62512.38</v>
          </cell>
          <cell r="J288">
            <v>0</v>
          </cell>
          <cell r="K288">
            <v>283104</v>
          </cell>
          <cell r="L288">
            <v>154698.29</v>
          </cell>
          <cell r="M288">
            <v>0</v>
          </cell>
          <cell r="N288">
            <v>2180.5100000000002</v>
          </cell>
          <cell r="O288">
            <v>772918.02</v>
          </cell>
          <cell r="P288">
            <v>258381.34000000003</v>
          </cell>
          <cell r="Q288">
            <v>0</v>
          </cell>
          <cell r="R288">
            <v>0</v>
          </cell>
          <cell r="S288">
            <v>485486.03</v>
          </cell>
          <cell r="T288">
            <v>104372.05000000002</v>
          </cell>
          <cell r="U288">
            <v>7408.01</v>
          </cell>
          <cell r="V288">
            <v>0</v>
          </cell>
          <cell r="W288">
            <v>0</v>
          </cell>
          <cell r="X288">
            <v>0</v>
          </cell>
          <cell r="Y288">
            <v>185977.97</v>
          </cell>
          <cell r="Z288">
            <v>43652.83</v>
          </cell>
          <cell r="AA288">
            <v>0</v>
          </cell>
          <cell r="AB288">
            <v>0</v>
          </cell>
          <cell r="AC288">
            <v>133690.28999999998</v>
          </cell>
          <cell r="AD288">
            <v>0</v>
          </cell>
          <cell r="AE288">
            <v>0</v>
          </cell>
          <cell r="AF288">
            <v>61499.07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51274.270000000011</v>
          </cell>
          <cell r="AM288">
            <v>0</v>
          </cell>
          <cell r="AN288">
            <v>0</v>
          </cell>
          <cell r="AO288">
            <v>0</v>
          </cell>
          <cell r="AP288">
            <v>3575.44</v>
          </cell>
          <cell r="AQ288">
            <v>0</v>
          </cell>
          <cell r="AR288">
            <v>0</v>
          </cell>
          <cell r="AS288">
            <v>10556.07</v>
          </cell>
          <cell r="AT288">
            <v>0</v>
          </cell>
          <cell r="AU288">
            <v>0</v>
          </cell>
          <cell r="AV288">
            <v>0</v>
          </cell>
          <cell r="AW288">
            <v>16569.809999999998</v>
          </cell>
          <cell r="AX288">
            <v>0</v>
          </cell>
          <cell r="AY288">
            <v>0</v>
          </cell>
          <cell r="AZ288">
            <v>0</v>
          </cell>
          <cell r="BA288">
            <v>15000</v>
          </cell>
          <cell r="BB288">
            <v>2067430.9400000004</v>
          </cell>
          <cell r="BC288">
            <v>440313.52</v>
          </cell>
          <cell r="BD288">
            <v>655229.47000000009</v>
          </cell>
          <cell r="BE288">
            <v>12349967.110000001</v>
          </cell>
        </row>
        <row r="289">
          <cell r="F289" t="str">
            <v>39007</v>
          </cell>
          <cell r="G289">
            <v>70243403.629999995</v>
          </cell>
          <cell r="H289">
            <v>0</v>
          </cell>
          <cell r="I289">
            <v>2459743.02</v>
          </cell>
          <cell r="J289">
            <v>2614938.2199999993</v>
          </cell>
          <cell r="K289">
            <v>2168606.81</v>
          </cell>
          <cell r="L289">
            <v>1339042.9200000002</v>
          </cell>
          <cell r="M289">
            <v>13757.03</v>
          </cell>
          <cell r="N289">
            <v>42214.62</v>
          </cell>
          <cell r="O289">
            <v>14243381.01</v>
          </cell>
          <cell r="P289">
            <v>3384203.7300000004</v>
          </cell>
          <cell r="Q289">
            <v>0</v>
          </cell>
          <cell r="R289">
            <v>0</v>
          </cell>
          <cell r="S289">
            <v>4378109.9300000006</v>
          </cell>
          <cell r="T289">
            <v>636427.48</v>
          </cell>
          <cell r="U289">
            <v>140455.97</v>
          </cell>
          <cell r="V289">
            <v>0</v>
          </cell>
          <cell r="W289">
            <v>4091362.0100000002</v>
          </cell>
          <cell r="X289">
            <v>117309</v>
          </cell>
          <cell r="Y289">
            <v>6421120.2799999984</v>
          </cell>
          <cell r="Z289">
            <v>2901619.42</v>
          </cell>
          <cell r="AA289">
            <v>1335694.6500000001</v>
          </cell>
          <cell r="AB289">
            <v>88064.62</v>
          </cell>
          <cell r="AC289">
            <v>4063676.89</v>
          </cell>
          <cell r="AD289">
            <v>467930.00000000006</v>
          </cell>
          <cell r="AE289">
            <v>35189.67</v>
          </cell>
          <cell r="AF289">
            <v>669503.76</v>
          </cell>
          <cell r="AG289">
            <v>86154.920000000013</v>
          </cell>
          <cell r="AH289">
            <v>0</v>
          </cell>
          <cell r="AI289">
            <v>0</v>
          </cell>
          <cell r="AJ289">
            <v>0</v>
          </cell>
          <cell r="AK289">
            <v>870112.05999999994</v>
          </cell>
          <cell r="AL289">
            <v>2653064.83</v>
          </cell>
          <cell r="AM289">
            <v>154202.76</v>
          </cell>
          <cell r="AN289">
            <v>0</v>
          </cell>
          <cell r="AO289">
            <v>88438.040000000008</v>
          </cell>
          <cell r="AP289">
            <v>10868</v>
          </cell>
          <cell r="AQ289">
            <v>0</v>
          </cell>
          <cell r="AR289">
            <v>0</v>
          </cell>
          <cell r="AS289">
            <v>128697.66</v>
          </cell>
          <cell r="AT289">
            <v>0</v>
          </cell>
          <cell r="AU289">
            <v>0</v>
          </cell>
          <cell r="AV289">
            <v>0</v>
          </cell>
          <cell r="AW289">
            <v>1693082.31</v>
          </cell>
          <cell r="AX289">
            <v>0</v>
          </cell>
          <cell r="AY289">
            <v>0</v>
          </cell>
          <cell r="AZ289">
            <v>142203.62</v>
          </cell>
          <cell r="BA289">
            <v>13751.07</v>
          </cell>
          <cell r="BB289">
            <v>18148390.199999999</v>
          </cell>
          <cell r="BC289">
            <v>6245787.0499999998</v>
          </cell>
          <cell r="BD289">
            <v>2570999.2700000005</v>
          </cell>
          <cell r="BE289">
            <v>154661506.46000007</v>
          </cell>
        </row>
        <row r="290">
          <cell r="F290" t="str">
            <v>39090</v>
          </cell>
          <cell r="G290">
            <v>12780950.750000002</v>
          </cell>
          <cell r="H290">
            <v>0</v>
          </cell>
          <cell r="I290">
            <v>166391.30000000002</v>
          </cell>
          <cell r="J290">
            <v>0</v>
          </cell>
          <cell r="K290">
            <v>1191784.04</v>
          </cell>
          <cell r="L290">
            <v>291590.54000000004</v>
          </cell>
          <cell r="M290">
            <v>0</v>
          </cell>
          <cell r="N290">
            <v>10043.39</v>
          </cell>
          <cell r="O290">
            <v>1978564.2600000002</v>
          </cell>
          <cell r="P290">
            <v>537149.44999999995</v>
          </cell>
          <cell r="Q290">
            <v>0</v>
          </cell>
          <cell r="R290">
            <v>0</v>
          </cell>
          <cell r="S290">
            <v>756127.21</v>
          </cell>
          <cell r="T290">
            <v>0</v>
          </cell>
          <cell r="U290">
            <v>12536.609999999999</v>
          </cell>
          <cell r="V290">
            <v>0</v>
          </cell>
          <cell r="W290">
            <v>0</v>
          </cell>
          <cell r="X290">
            <v>0</v>
          </cell>
          <cell r="Y290">
            <v>482020.94999999995</v>
          </cell>
          <cell r="Z290">
            <v>163628.63999999998</v>
          </cell>
          <cell r="AA290">
            <v>116489.39</v>
          </cell>
          <cell r="AB290">
            <v>0</v>
          </cell>
          <cell r="AC290">
            <v>439056.01</v>
          </cell>
          <cell r="AD290">
            <v>0</v>
          </cell>
          <cell r="AE290">
            <v>0</v>
          </cell>
          <cell r="AF290">
            <v>3226.39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11414.310000000001</v>
          </cell>
          <cell r="AL290">
            <v>190462.96000000002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21078.199999999997</v>
          </cell>
          <cell r="AT290">
            <v>0</v>
          </cell>
          <cell r="AU290">
            <v>173854.91999999998</v>
          </cell>
          <cell r="AV290">
            <v>0</v>
          </cell>
          <cell r="AW290">
            <v>108015.06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3610951.6099999994</v>
          </cell>
          <cell r="BC290">
            <v>1043500.5599999999</v>
          </cell>
          <cell r="BD290">
            <v>986241.28999999969</v>
          </cell>
          <cell r="BE290">
            <v>25075077.840000004</v>
          </cell>
        </row>
        <row r="291">
          <cell r="F291" t="str">
            <v>39119</v>
          </cell>
          <cell r="G291">
            <v>15060934.069999998</v>
          </cell>
          <cell r="H291">
            <v>0</v>
          </cell>
          <cell r="I291">
            <v>145639.72</v>
          </cell>
          <cell r="J291">
            <v>0</v>
          </cell>
          <cell r="K291">
            <v>702104.66999999993</v>
          </cell>
          <cell r="L291">
            <v>336829.23000000004</v>
          </cell>
          <cell r="M291">
            <v>1086.0999999999999</v>
          </cell>
          <cell r="N291">
            <v>1175</v>
          </cell>
          <cell r="O291">
            <v>2226965.7999999998</v>
          </cell>
          <cell r="P291">
            <v>647149.66999999993</v>
          </cell>
          <cell r="Q291">
            <v>106480.85</v>
          </cell>
          <cell r="R291">
            <v>0</v>
          </cell>
          <cell r="S291">
            <v>1071239.92</v>
          </cell>
          <cell r="T291">
            <v>0</v>
          </cell>
          <cell r="U291">
            <v>17674.330000000002</v>
          </cell>
          <cell r="V291">
            <v>0</v>
          </cell>
          <cell r="W291">
            <v>0</v>
          </cell>
          <cell r="X291">
            <v>0</v>
          </cell>
          <cell r="Y291">
            <v>407636.29000000004</v>
          </cell>
          <cell r="Z291">
            <v>132907.99</v>
          </cell>
          <cell r="AA291">
            <v>0</v>
          </cell>
          <cell r="AB291">
            <v>0</v>
          </cell>
          <cell r="AC291">
            <v>328552.23</v>
          </cell>
          <cell r="AD291">
            <v>0</v>
          </cell>
          <cell r="AE291">
            <v>0</v>
          </cell>
          <cell r="AF291">
            <v>13687.77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18514.73</v>
          </cell>
          <cell r="AL291">
            <v>216133.11000000002</v>
          </cell>
          <cell r="AM291">
            <v>72308.649999999994</v>
          </cell>
          <cell r="AN291">
            <v>0</v>
          </cell>
          <cell r="AO291">
            <v>0</v>
          </cell>
          <cell r="AP291">
            <v>434771.45999999996</v>
          </cell>
          <cell r="AQ291">
            <v>0</v>
          </cell>
          <cell r="AR291">
            <v>0</v>
          </cell>
          <cell r="AS291">
            <v>68334.37999999999</v>
          </cell>
          <cell r="AT291">
            <v>0</v>
          </cell>
          <cell r="AU291">
            <v>0</v>
          </cell>
          <cell r="AV291">
            <v>0</v>
          </cell>
          <cell r="AW291">
            <v>1895528.3499999999</v>
          </cell>
          <cell r="AX291">
            <v>0</v>
          </cell>
          <cell r="AY291">
            <v>33512.19</v>
          </cell>
          <cell r="AZ291">
            <v>0</v>
          </cell>
          <cell r="BA291">
            <v>6009.67</v>
          </cell>
          <cell r="BB291">
            <v>4412339.74</v>
          </cell>
          <cell r="BC291">
            <v>1005330.0499999999</v>
          </cell>
          <cell r="BD291">
            <v>792136.42999999993</v>
          </cell>
          <cell r="BE291">
            <v>30154982.400000002</v>
          </cell>
        </row>
        <row r="292">
          <cell r="F292" t="str">
            <v>39120</v>
          </cell>
          <cell r="G292">
            <v>4155240.52</v>
          </cell>
          <cell r="H292">
            <v>0</v>
          </cell>
          <cell r="I292">
            <v>165011.25999999998</v>
          </cell>
          <cell r="J292">
            <v>0</v>
          </cell>
          <cell r="K292">
            <v>342191.00000000006</v>
          </cell>
          <cell r="L292">
            <v>93171</v>
          </cell>
          <cell r="M292">
            <v>0</v>
          </cell>
          <cell r="N292">
            <v>7600</v>
          </cell>
          <cell r="O292">
            <v>525246.77</v>
          </cell>
          <cell r="P292">
            <v>180519</v>
          </cell>
          <cell r="Q292">
            <v>0</v>
          </cell>
          <cell r="R292">
            <v>1808.5</v>
          </cell>
          <cell r="S292">
            <v>316854.00000000006</v>
          </cell>
          <cell r="T292">
            <v>63971.009999999995</v>
          </cell>
          <cell r="U292">
            <v>59532</v>
          </cell>
          <cell r="V292">
            <v>0</v>
          </cell>
          <cell r="W292">
            <v>0</v>
          </cell>
          <cell r="X292">
            <v>0</v>
          </cell>
          <cell r="Y292">
            <v>494504.33999999997</v>
          </cell>
          <cell r="Z292">
            <v>102967.88</v>
          </cell>
          <cell r="AA292">
            <v>176716.88999999996</v>
          </cell>
          <cell r="AB292">
            <v>0</v>
          </cell>
          <cell r="AC292">
            <v>380044.5</v>
          </cell>
          <cell r="AD292">
            <v>0</v>
          </cell>
          <cell r="AE292">
            <v>0</v>
          </cell>
          <cell r="AF292">
            <v>64578.04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67385</v>
          </cell>
          <cell r="AL292">
            <v>271761.2</v>
          </cell>
          <cell r="AM292">
            <v>0</v>
          </cell>
          <cell r="AN292">
            <v>0</v>
          </cell>
          <cell r="AO292">
            <v>0</v>
          </cell>
          <cell r="AP292">
            <v>144.32</v>
          </cell>
          <cell r="AQ292">
            <v>8270.84</v>
          </cell>
          <cell r="AR292">
            <v>0</v>
          </cell>
          <cell r="AS292">
            <v>6780</v>
          </cell>
          <cell r="AT292">
            <v>0</v>
          </cell>
          <cell r="AU292">
            <v>0</v>
          </cell>
          <cell r="AV292">
            <v>0</v>
          </cell>
          <cell r="AW292">
            <v>162196.62999999998</v>
          </cell>
          <cell r="AX292">
            <v>0</v>
          </cell>
          <cell r="AY292">
            <v>0</v>
          </cell>
          <cell r="AZ292">
            <v>0</v>
          </cell>
          <cell r="BA292">
            <v>11259.46</v>
          </cell>
          <cell r="BB292">
            <v>1595755.2</v>
          </cell>
          <cell r="BC292">
            <v>464442.94</v>
          </cell>
          <cell r="BD292">
            <v>150909.68</v>
          </cell>
          <cell r="BE292">
            <v>9868861.9799999986</v>
          </cell>
        </row>
        <row r="293">
          <cell r="F293" t="str">
            <v>39200</v>
          </cell>
          <cell r="G293">
            <v>14451427.459999997</v>
          </cell>
          <cell r="H293">
            <v>295924.71999999997</v>
          </cell>
          <cell r="I293">
            <v>315492</v>
          </cell>
          <cell r="J293">
            <v>1040010.74</v>
          </cell>
          <cell r="K293">
            <v>0</v>
          </cell>
          <cell r="L293">
            <v>383556.99999999994</v>
          </cell>
          <cell r="M293">
            <v>2776.6800000000003</v>
          </cell>
          <cell r="N293">
            <v>40305.770000000004</v>
          </cell>
          <cell r="O293">
            <v>2172198.4499999997</v>
          </cell>
          <cell r="P293">
            <v>666651</v>
          </cell>
          <cell r="Q293">
            <v>0</v>
          </cell>
          <cell r="R293">
            <v>0</v>
          </cell>
          <cell r="S293">
            <v>1063791.81</v>
          </cell>
          <cell r="T293">
            <v>0</v>
          </cell>
          <cell r="U293">
            <v>14649.61</v>
          </cell>
          <cell r="V293">
            <v>0</v>
          </cell>
          <cell r="W293">
            <v>0</v>
          </cell>
          <cell r="X293">
            <v>0</v>
          </cell>
          <cell r="Y293">
            <v>893106.24</v>
          </cell>
          <cell r="Z293">
            <v>261673</v>
          </cell>
          <cell r="AA293">
            <v>356590.39999999997</v>
          </cell>
          <cell r="AB293">
            <v>0</v>
          </cell>
          <cell r="AC293">
            <v>1098819.8700000001</v>
          </cell>
          <cell r="AD293">
            <v>0</v>
          </cell>
          <cell r="AE293">
            <v>0</v>
          </cell>
          <cell r="AF293">
            <v>490899.88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182262</v>
          </cell>
          <cell r="AL293">
            <v>864753.26</v>
          </cell>
          <cell r="AM293">
            <v>400043.89</v>
          </cell>
          <cell r="AN293">
            <v>0</v>
          </cell>
          <cell r="AO293">
            <v>0</v>
          </cell>
          <cell r="AP293">
            <v>0</v>
          </cell>
          <cell r="AQ293">
            <v>16081</v>
          </cell>
          <cell r="AR293">
            <v>0</v>
          </cell>
          <cell r="AS293">
            <v>26466.000000000004</v>
          </cell>
          <cell r="AT293">
            <v>35777</v>
          </cell>
          <cell r="AU293">
            <v>0</v>
          </cell>
          <cell r="AV293">
            <v>0</v>
          </cell>
          <cell r="AW293">
            <v>247348.77000000002</v>
          </cell>
          <cell r="AX293">
            <v>0</v>
          </cell>
          <cell r="AY293">
            <v>0</v>
          </cell>
          <cell r="AZ293">
            <v>0</v>
          </cell>
          <cell r="BA293">
            <v>59362.91</v>
          </cell>
          <cell r="BB293">
            <v>5171793.5200000014</v>
          </cell>
          <cell r="BC293">
            <v>1443171.8499999999</v>
          </cell>
          <cell r="BD293">
            <v>753926.09</v>
          </cell>
          <cell r="BE293">
            <v>32748860.919999998</v>
          </cell>
        </row>
        <row r="294">
          <cell r="F294" t="str">
            <v>39201</v>
          </cell>
          <cell r="G294">
            <v>24036004.999999996</v>
          </cell>
          <cell r="H294">
            <v>0</v>
          </cell>
          <cell r="I294">
            <v>1119179.23</v>
          </cell>
          <cell r="J294">
            <v>1656778.9000000001</v>
          </cell>
          <cell r="K294">
            <v>1193913</v>
          </cell>
          <cell r="L294">
            <v>648785.70000000007</v>
          </cell>
          <cell r="M294">
            <v>3186.47</v>
          </cell>
          <cell r="N294">
            <v>3408</v>
          </cell>
          <cell r="O294">
            <v>4044452.6100000003</v>
          </cell>
          <cell r="P294">
            <v>1097463.8999999999</v>
          </cell>
          <cell r="Q294">
            <v>0</v>
          </cell>
          <cell r="R294">
            <v>0</v>
          </cell>
          <cell r="S294">
            <v>1092680.6499999999</v>
          </cell>
          <cell r="T294">
            <v>0</v>
          </cell>
          <cell r="U294">
            <v>68693.58</v>
          </cell>
          <cell r="V294">
            <v>0</v>
          </cell>
          <cell r="W294">
            <v>0</v>
          </cell>
          <cell r="X294">
            <v>0</v>
          </cell>
          <cell r="Y294">
            <v>2874378.16</v>
          </cell>
          <cell r="Z294">
            <v>448602.9</v>
          </cell>
          <cell r="AA294">
            <v>3698192.6999999997</v>
          </cell>
          <cell r="AB294">
            <v>0</v>
          </cell>
          <cell r="AC294">
            <v>1877707.3000000003</v>
          </cell>
          <cell r="AD294">
            <v>0</v>
          </cell>
          <cell r="AE294">
            <v>0</v>
          </cell>
          <cell r="AF294">
            <v>190536.78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477410.61000000004</v>
          </cell>
          <cell r="AL294">
            <v>1553169.18</v>
          </cell>
          <cell r="AM294">
            <v>399.59</v>
          </cell>
          <cell r="AN294">
            <v>0</v>
          </cell>
          <cell r="AO294">
            <v>0</v>
          </cell>
          <cell r="AP294">
            <v>544267.32999999996</v>
          </cell>
          <cell r="AQ294">
            <v>41189.009999999995</v>
          </cell>
          <cell r="AR294">
            <v>0</v>
          </cell>
          <cell r="AS294">
            <v>46542.879999999997</v>
          </cell>
          <cell r="AT294">
            <v>0</v>
          </cell>
          <cell r="AU294">
            <v>0</v>
          </cell>
          <cell r="AV294">
            <v>0</v>
          </cell>
          <cell r="AW294">
            <v>406817.43000000005</v>
          </cell>
          <cell r="AX294">
            <v>0</v>
          </cell>
          <cell r="AY294">
            <v>0</v>
          </cell>
          <cell r="AZ294">
            <v>0</v>
          </cell>
          <cell r="BA294">
            <v>7303.14</v>
          </cell>
          <cell r="BB294">
            <v>7822951.3800000018</v>
          </cell>
          <cell r="BC294">
            <v>3333136.7700000005</v>
          </cell>
          <cell r="BD294">
            <v>1885156.1500000001</v>
          </cell>
          <cell r="BE294">
            <v>60172308.349999994</v>
          </cell>
        </row>
        <row r="295">
          <cell r="F295" t="str">
            <v>39202</v>
          </cell>
          <cell r="G295">
            <v>14269226.76</v>
          </cell>
          <cell r="H295">
            <v>0</v>
          </cell>
          <cell r="I295">
            <v>869718.24</v>
          </cell>
          <cell r="J295">
            <v>0</v>
          </cell>
          <cell r="K295">
            <v>704665.3</v>
          </cell>
          <cell r="L295">
            <v>423474.16</v>
          </cell>
          <cell r="M295">
            <v>552</v>
          </cell>
          <cell r="N295">
            <v>31636.21</v>
          </cell>
          <cell r="O295">
            <v>2208281.44</v>
          </cell>
          <cell r="P295">
            <v>433849.62</v>
          </cell>
          <cell r="Q295">
            <v>0</v>
          </cell>
          <cell r="R295">
            <v>55373.84</v>
          </cell>
          <cell r="S295">
            <v>647190.07999999996</v>
          </cell>
          <cell r="T295">
            <v>0</v>
          </cell>
          <cell r="U295">
            <v>41530.660000000003</v>
          </cell>
          <cell r="V295">
            <v>0</v>
          </cell>
          <cell r="W295">
            <v>0</v>
          </cell>
          <cell r="X295">
            <v>0</v>
          </cell>
          <cell r="Y295">
            <v>1587134.1300000001</v>
          </cell>
          <cell r="Z295">
            <v>339200.64000000007</v>
          </cell>
          <cell r="AA295">
            <v>323123.52999999997</v>
          </cell>
          <cell r="AB295">
            <v>0</v>
          </cell>
          <cell r="AC295">
            <v>1310258.1800000002</v>
          </cell>
          <cell r="AD295">
            <v>0</v>
          </cell>
          <cell r="AE295">
            <v>0</v>
          </cell>
          <cell r="AF295">
            <v>630098.84</v>
          </cell>
          <cell r="AG295">
            <v>0</v>
          </cell>
          <cell r="AH295">
            <v>0</v>
          </cell>
          <cell r="AI295">
            <v>92428.530000000013</v>
          </cell>
          <cell r="AJ295">
            <v>0</v>
          </cell>
          <cell r="AK295">
            <v>189039.2</v>
          </cell>
          <cell r="AL295">
            <v>926443.53</v>
          </cell>
          <cell r="AM295">
            <v>76744.81</v>
          </cell>
          <cell r="AN295">
            <v>25363.239999999998</v>
          </cell>
          <cell r="AO295">
            <v>110289.64</v>
          </cell>
          <cell r="AP295">
            <v>298980.44999999995</v>
          </cell>
          <cell r="AQ295">
            <v>2695.5</v>
          </cell>
          <cell r="AR295">
            <v>0</v>
          </cell>
          <cell r="AS295">
            <v>26816.43</v>
          </cell>
          <cell r="AT295">
            <v>0</v>
          </cell>
          <cell r="AU295">
            <v>0</v>
          </cell>
          <cell r="AV295">
            <v>0</v>
          </cell>
          <cell r="AW295">
            <v>421640.05000000005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6454687.7800000012</v>
          </cell>
          <cell r="BC295">
            <v>1916718.51</v>
          </cell>
          <cell r="BD295">
            <v>802068.57000000007</v>
          </cell>
          <cell r="BE295">
            <v>35219229.870000005</v>
          </cell>
        </row>
        <row r="296">
          <cell r="F296" t="str">
            <v>39203</v>
          </cell>
          <cell r="G296">
            <v>5602025.0099999998</v>
          </cell>
          <cell r="H296">
            <v>0</v>
          </cell>
          <cell r="I296">
            <v>95289</v>
          </cell>
          <cell r="J296">
            <v>0</v>
          </cell>
          <cell r="K296">
            <v>234428.4</v>
          </cell>
          <cell r="L296">
            <v>56393.45</v>
          </cell>
          <cell r="M296">
            <v>0</v>
          </cell>
          <cell r="N296">
            <v>0</v>
          </cell>
          <cell r="O296">
            <v>708725.6100000001</v>
          </cell>
          <cell r="P296">
            <v>248297.49000000002</v>
          </cell>
          <cell r="Q296">
            <v>0</v>
          </cell>
          <cell r="R296">
            <v>0</v>
          </cell>
          <cell r="S296">
            <v>232957.63</v>
          </cell>
          <cell r="T296">
            <v>0</v>
          </cell>
          <cell r="U296">
            <v>7835.7999999999993</v>
          </cell>
          <cell r="V296">
            <v>0</v>
          </cell>
          <cell r="W296">
            <v>0</v>
          </cell>
          <cell r="X296">
            <v>0</v>
          </cell>
          <cell r="Y296">
            <v>251531.77000000002</v>
          </cell>
          <cell r="Z296">
            <v>87695.06</v>
          </cell>
          <cell r="AA296">
            <v>141963.99000000002</v>
          </cell>
          <cell r="AB296">
            <v>0</v>
          </cell>
          <cell r="AC296">
            <v>333653.5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25389.589999999997</v>
          </cell>
          <cell r="AL296">
            <v>209305.97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8508.81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2096616.7299999997</v>
          </cell>
          <cell r="BC296">
            <v>512534.49999999994</v>
          </cell>
          <cell r="BD296">
            <v>492200.57999999996</v>
          </cell>
          <cell r="BE296">
            <v>11345352.889999999</v>
          </cell>
        </row>
        <row r="297">
          <cell r="F297" t="str">
            <v>39204</v>
          </cell>
          <cell r="G297">
            <v>6703271.7800000012</v>
          </cell>
          <cell r="H297">
            <v>0</v>
          </cell>
          <cell r="I297">
            <v>487796.13999999996</v>
          </cell>
          <cell r="J297">
            <v>0</v>
          </cell>
          <cell r="K297">
            <v>295582</v>
          </cell>
          <cell r="L297">
            <v>235999</v>
          </cell>
          <cell r="M297">
            <v>0</v>
          </cell>
          <cell r="N297">
            <v>6974.5599999999995</v>
          </cell>
          <cell r="O297">
            <v>804643.83</v>
          </cell>
          <cell r="P297">
            <v>303605</v>
          </cell>
          <cell r="Q297">
            <v>0</v>
          </cell>
          <cell r="R297">
            <v>24653.78</v>
          </cell>
          <cell r="S297">
            <v>287515.83999999997</v>
          </cell>
          <cell r="T297">
            <v>0</v>
          </cell>
          <cell r="U297">
            <v>17557</v>
          </cell>
          <cell r="V297">
            <v>0</v>
          </cell>
          <cell r="W297">
            <v>0</v>
          </cell>
          <cell r="X297">
            <v>0</v>
          </cell>
          <cell r="Y297">
            <v>831985.02</v>
          </cell>
          <cell r="Z297">
            <v>124469.55999999998</v>
          </cell>
          <cell r="AA297">
            <v>100158.58999999998</v>
          </cell>
          <cell r="AB297">
            <v>0</v>
          </cell>
          <cell r="AC297">
            <v>610705.37999999989</v>
          </cell>
          <cell r="AD297">
            <v>0</v>
          </cell>
          <cell r="AE297">
            <v>0</v>
          </cell>
          <cell r="AF297">
            <v>46140.44000000001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50905.79</v>
          </cell>
          <cell r="AL297">
            <v>343049.72</v>
          </cell>
          <cell r="AM297">
            <v>171646.94</v>
          </cell>
          <cell r="AN297">
            <v>12765.51</v>
          </cell>
          <cell r="AO297">
            <v>21974.87</v>
          </cell>
          <cell r="AP297">
            <v>35691.100000000006</v>
          </cell>
          <cell r="AQ297">
            <v>0</v>
          </cell>
          <cell r="AR297">
            <v>0</v>
          </cell>
          <cell r="AS297">
            <v>3435.41</v>
          </cell>
          <cell r="AT297">
            <v>0</v>
          </cell>
          <cell r="AU297">
            <v>142606.62</v>
          </cell>
          <cell r="AV297">
            <v>0</v>
          </cell>
          <cell r="AW297">
            <v>430839.57</v>
          </cell>
          <cell r="AX297">
            <v>0</v>
          </cell>
          <cell r="AY297">
            <v>0</v>
          </cell>
          <cell r="AZ297">
            <v>0</v>
          </cell>
          <cell r="BA297">
            <v>14093.139999999998</v>
          </cell>
          <cell r="BB297">
            <v>2493941.0100000012</v>
          </cell>
          <cell r="BC297">
            <v>844101.71000000008</v>
          </cell>
          <cell r="BD297">
            <v>315041.38</v>
          </cell>
          <cell r="BE297">
            <v>15761150.690000001</v>
          </cell>
        </row>
        <row r="298">
          <cell r="F298" t="str">
            <v>39205</v>
          </cell>
          <cell r="G298">
            <v>5553933.379999999</v>
          </cell>
          <cell r="H298">
            <v>0</v>
          </cell>
          <cell r="I298">
            <v>80759.66</v>
          </cell>
          <cell r="J298">
            <v>0</v>
          </cell>
          <cell r="K298">
            <v>266328.91000000003</v>
          </cell>
          <cell r="L298">
            <v>0</v>
          </cell>
          <cell r="M298">
            <v>0</v>
          </cell>
          <cell r="N298">
            <v>6108.22</v>
          </cell>
          <cell r="O298">
            <v>717382.26000000013</v>
          </cell>
          <cell r="P298">
            <v>255294.23000000004</v>
          </cell>
          <cell r="Q298">
            <v>0</v>
          </cell>
          <cell r="R298">
            <v>0</v>
          </cell>
          <cell r="S298">
            <v>238438.09999999998</v>
          </cell>
          <cell r="T298">
            <v>0</v>
          </cell>
          <cell r="U298">
            <v>7519.08</v>
          </cell>
          <cell r="V298">
            <v>0</v>
          </cell>
          <cell r="W298">
            <v>0</v>
          </cell>
          <cell r="X298">
            <v>0</v>
          </cell>
          <cell r="Y298">
            <v>311510.01</v>
          </cell>
          <cell r="Z298">
            <v>77823.25</v>
          </cell>
          <cell r="AA298">
            <v>47261.21</v>
          </cell>
          <cell r="AB298">
            <v>0</v>
          </cell>
          <cell r="AC298">
            <v>270644.58</v>
          </cell>
          <cell r="AD298">
            <v>0</v>
          </cell>
          <cell r="AE298">
            <v>0</v>
          </cell>
          <cell r="AF298">
            <v>63389.399999999994</v>
          </cell>
          <cell r="AG298">
            <v>0</v>
          </cell>
          <cell r="AH298">
            <v>0</v>
          </cell>
          <cell r="AI298">
            <v>0</v>
          </cell>
          <cell r="AJ298">
            <v>16283.67</v>
          </cell>
          <cell r="AK298">
            <v>21061.120000000003</v>
          </cell>
          <cell r="AL298">
            <v>111686.06</v>
          </cell>
          <cell r="AM298">
            <v>811.14</v>
          </cell>
          <cell r="AN298">
            <v>0</v>
          </cell>
          <cell r="AO298">
            <v>0</v>
          </cell>
          <cell r="AP298">
            <v>62734.859999999993</v>
          </cell>
          <cell r="AQ298">
            <v>24218.010000000002</v>
          </cell>
          <cell r="AR298">
            <v>0</v>
          </cell>
          <cell r="AS298">
            <v>10019.92</v>
          </cell>
          <cell r="AT298">
            <v>0</v>
          </cell>
          <cell r="AU298">
            <v>0</v>
          </cell>
          <cell r="AV298">
            <v>0</v>
          </cell>
          <cell r="AW298">
            <v>17591.55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2069244.98</v>
          </cell>
          <cell r="BC298">
            <v>560927.52999999991</v>
          </cell>
          <cell r="BD298">
            <v>231372.75000000003</v>
          </cell>
          <cell r="BE298">
            <v>11022343.879999997</v>
          </cell>
        </row>
        <row r="299">
          <cell r="F299" t="str">
            <v>39207</v>
          </cell>
          <cell r="G299">
            <v>14919837.539999999</v>
          </cell>
          <cell r="H299">
            <v>0</v>
          </cell>
          <cell r="I299">
            <v>510618.2300000001</v>
          </cell>
          <cell r="J299">
            <v>246511.08000000002</v>
          </cell>
          <cell r="K299">
            <v>1026389.5300000001</v>
          </cell>
          <cell r="L299">
            <v>502832.87000000005</v>
          </cell>
          <cell r="M299">
            <v>0</v>
          </cell>
          <cell r="N299">
            <v>33966.19</v>
          </cell>
          <cell r="O299">
            <v>2194421.1599999997</v>
          </cell>
          <cell r="P299">
            <v>621480.83000000007</v>
          </cell>
          <cell r="Q299">
            <v>0</v>
          </cell>
          <cell r="R299">
            <v>89936.26</v>
          </cell>
          <cell r="S299">
            <v>781573.89000000013</v>
          </cell>
          <cell r="T299">
            <v>0</v>
          </cell>
          <cell r="U299">
            <v>30648.999999999996</v>
          </cell>
          <cell r="V299">
            <v>0</v>
          </cell>
          <cell r="W299">
            <v>0</v>
          </cell>
          <cell r="X299">
            <v>0</v>
          </cell>
          <cell r="Y299">
            <v>1524745.9100000001</v>
          </cell>
          <cell r="Z299">
            <v>160970.91999999998</v>
          </cell>
          <cell r="AA299">
            <v>440482.76999999996</v>
          </cell>
          <cell r="AB299">
            <v>0</v>
          </cell>
          <cell r="AC299">
            <v>888972.4</v>
          </cell>
          <cell r="AD299">
            <v>0</v>
          </cell>
          <cell r="AE299">
            <v>0</v>
          </cell>
          <cell r="AF299">
            <v>54011.61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146671.59000000003</v>
          </cell>
          <cell r="AL299">
            <v>689589.42</v>
          </cell>
          <cell r="AM299">
            <v>3148.54</v>
          </cell>
          <cell r="AN299">
            <v>58396.209999999992</v>
          </cell>
          <cell r="AO299">
            <v>169358.90999999997</v>
          </cell>
          <cell r="AP299">
            <v>0</v>
          </cell>
          <cell r="AQ299">
            <v>0</v>
          </cell>
          <cell r="AR299">
            <v>0</v>
          </cell>
          <cell r="AS299">
            <v>30607.66</v>
          </cell>
          <cell r="AT299">
            <v>0</v>
          </cell>
          <cell r="AU299">
            <v>0</v>
          </cell>
          <cell r="AV299">
            <v>0</v>
          </cell>
          <cell r="AW299">
            <v>364240.06999999995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4776182.379999998</v>
          </cell>
          <cell r="BC299">
            <v>1655849.0000000002</v>
          </cell>
          <cell r="BD299">
            <v>1123443.29</v>
          </cell>
          <cell r="BE299">
            <v>33044887.260000002</v>
          </cell>
        </row>
        <row r="300">
          <cell r="F300" t="str">
            <v>39208</v>
          </cell>
          <cell r="G300">
            <v>23383862.030000001</v>
          </cell>
          <cell r="H300">
            <v>0</v>
          </cell>
          <cell r="I300">
            <v>307493.13000000006</v>
          </cell>
          <cell r="J300">
            <v>0</v>
          </cell>
          <cell r="K300">
            <v>1018356.03</v>
          </cell>
          <cell r="L300">
            <v>332071.67999999999</v>
          </cell>
          <cell r="M300">
            <v>0</v>
          </cell>
          <cell r="N300">
            <v>115</v>
          </cell>
          <cell r="O300">
            <v>3618456.0000000005</v>
          </cell>
          <cell r="P300">
            <v>943688.3</v>
          </cell>
          <cell r="Q300">
            <v>0</v>
          </cell>
          <cell r="R300">
            <v>0</v>
          </cell>
          <cell r="S300">
            <v>1089008.28</v>
          </cell>
          <cell r="T300">
            <v>276529.85000000003</v>
          </cell>
          <cell r="U300">
            <v>26827.26</v>
          </cell>
          <cell r="V300">
            <v>0</v>
          </cell>
          <cell r="W300">
            <v>0</v>
          </cell>
          <cell r="X300">
            <v>0</v>
          </cell>
          <cell r="Y300">
            <v>578467.26</v>
          </cell>
          <cell r="Z300">
            <v>153789.96000000002</v>
          </cell>
          <cell r="AA300">
            <v>32471.079999999998</v>
          </cell>
          <cell r="AB300">
            <v>0</v>
          </cell>
          <cell r="AC300">
            <v>506933.54</v>
          </cell>
          <cell r="AD300">
            <v>0</v>
          </cell>
          <cell r="AE300">
            <v>0</v>
          </cell>
          <cell r="AF300">
            <v>70116.38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2546.5100000000002</v>
          </cell>
          <cell r="AL300">
            <v>72812.110000000015</v>
          </cell>
          <cell r="AM300">
            <v>0</v>
          </cell>
          <cell r="AN300">
            <v>0</v>
          </cell>
          <cell r="AO300">
            <v>0</v>
          </cell>
          <cell r="AP300">
            <v>71113.94</v>
          </cell>
          <cell r="AQ300">
            <v>0</v>
          </cell>
          <cell r="AR300">
            <v>0</v>
          </cell>
          <cell r="AS300">
            <v>44703.929999999993</v>
          </cell>
          <cell r="AT300">
            <v>0</v>
          </cell>
          <cell r="AU300">
            <v>0</v>
          </cell>
          <cell r="AV300">
            <v>0</v>
          </cell>
          <cell r="AW300">
            <v>137607.6</v>
          </cell>
          <cell r="AX300">
            <v>0</v>
          </cell>
          <cell r="AY300">
            <v>0</v>
          </cell>
          <cell r="AZ300">
            <v>29654.37</v>
          </cell>
          <cell r="BA300">
            <v>72875.19</v>
          </cell>
          <cell r="BB300">
            <v>7600843.040000001</v>
          </cell>
          <cell r="BC300">
            <v>1775757.25</v>
          </cell>
          <cell r="BD300">
            <v>1369749.4200000002</v>
          </cell>
          <cell r="BE300">
            <v>43515849.140000015</v>
          </cell>
        </row>
        <row r="301">
          <cell r="F301" t="str">
            <v>39209</v>
          </cell>
          <cell r="G301">
            <v>5643460.3500000015</v>
          </cell>
          <cell r="H301">
            <v>0</v>
          </cell>
          <cell r="I301">
            <v>165690.52000000002</v>
          </cell>
          <cell r="J301">
            <v>129740.69</v>
          </cell>
          <cell r="K301">
            <v>0</v>
          </cell>
          <cell r="L301">
            <v>120332.5</v>
          </cell>
          <cell r="M301">
            <v>2051.13</v>
          </cell>
          <cell r="N301">
            <v>888</v>
          </cell>
          <cell r="O301">
            <v>837294.07999999996</v>
          </cell>
          <cell r="P301">
            <v>233711.56000000003</v>
          </cell>
          <cell r="Q301">
            <v>0</v>
          </cell>
          <cell r="R301">
            <v>85234.58</v>
          </cell>
          <cell r="S301">
            <v>395449.46</v>
          </cell>
          <cell r="T301">
            <v>0</v>
          </cell>
          <cell r="U301">
            <v>15456.24</v>
          </cell>
          <cell r="V301">
            <v>0</v>
          </cell>
          <cell r="W301">
            <v>0</v>
          </cell>
          <cell r="X301">
            <v>0</v>
          </cell>
          <cell r="Y301">
            <v>487725.25</v>
          </cell>
          <cell r="Z301">
            <v>182466.67999999996</v>
          </cell>
          <cell r="AA301">
            <v>0</v>
          </cell>
          <cell r="AB301">
            <v>0</v>
          </cell>
          <cell r="AC301">
            <v>348840.11</v>
          </cell>
          <cell r="AD301">
            <v>0</v>
          </cell>
          <cell r="AE301">
            <v>0</v>
          </cell>
          <cell r="AF301">
            <v>30545.83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20838.989999999998</v>
          </cell>
          <cell r="AL301">
            <v>102078.44000000002</v>
          </cell>
          <cell r="AM301">
            <v>0</v>
          </cell>
          <cell r="AN301">
            <v>0</v>
          </cell>
          <cell r="AO301">
            <v>124510.54000000001</v>
          </cell>
          <cell r="AP301">
            <v>299071.78000000003</v>
          </cell>
          <cell r="AQ301">
            <v>6944.37</v>
          </cell>
          <cell r="AR301">
            <v>0</v>
          </cell>
          <cell r="AS301">
            <v>9376.3499999999985</v>
          </cell>
          <cell r="AT301">
            <v>0</v>
          </cell>
          <cell r="AU301">
            <v>0</v>
          </cell>
          <cell r="AV301">
            <v>0</v>
          </cell>
          <cell r="AW301">
            <v>1327.42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2432077.4</v>
          </cell>
          <cell r="BC301">
            <v>595574.99999999988</v>
          </cell>
          <cell r="BD301">
            <v>670683.49</v>
          </cell>
          <cell r="BE301">
            <v>12941370.759999998</v>
          </cell>
        </row>
        <row r="302">
          <cell r="F302" t="str">
            <v>Grand Total</v>
          </cell>
          <cell r="G302">
            <v>4931981483.7899981</v>
          </cell>
          <cell r="H302">
            <v>129034416.83999993</v>
          </cell>
          <cell r="I302">
            <v>75948930.280000016</v>
          </cell>
          <cell r="J302">
            <v>16677082.449999997</v>
          </cell>
          <cell r="K302">
            <v>220459022.84999987</v>
          </cell>
          <cell r="L302">
            <v>91401474.840000078</v>
          </cell>
          <cell r="M302">
            <v>451778.69000000006</v>
          </cell>
          <cell r="N302">
            <v>3763485.7699999986</v>
          </cell>
          <cell r="O302">
            <v>952948575.13000011</v>
          </cell>
          <cell r="P302">
            <v>210018457.84</v>
          </cell>
          <cell r="Q302">
            <v>3344197.31</v>
          </cell>
          <cell r="R302">
            <v>2691878.169999999</v>
          </cell>
          <cell r="S302">
            <v>292286086.81</v>
          </cell>
          <cell r="T302">
            <v>13272799.180000003</v>
          </cell>
          <cell r="U302">
            <v>6860071.0100000016</v>
          </cell>
          <cell r="V302">
            <v>556267.77</v>
          </cell>
          <cell r="W302">
            <v>35368053.879999995</v>
          </cell>
          <cell r="X302">
            <v>688453.16999999993</v>
          </cell>
          <cell r="Y302">
            <v>168014769.92999995</v>
          </cell>
          <cell r="Z302">
            <v>59249062.710000031</v>
          </cell>
          <cell r="AA302">
            <v>13577061.170000002</v>
          </cell>
          <cell r="AB302">
            <v>866405.21000000008</v>
          </cell>
          <cell r="AC302">
            <v>132965395.76000006</v>
          </cell>
          <cell r="AD302">
            <v>12100024.579999998</v>
          </cell>
          <cell r="AE302">
            <v>1225139.3599999999</v>
          </cell>
          <cell r="AF302">
            <v>48641085.640000015</v>
          </cell>
          <cell r="AG302">
            <v>326172.28999999998</v>
          </cell>
          <cell r="AH302">
            <v>16308879.110000001</v>
          </cell>
          <cell r="AI302">
            <v>869447.55</v>
          </cell>
          <cell r="AJ302">
            <v>26840.6</v>
          </cell>
          <cell r="AK302">
            <v>15222398.260000005</v>
          </cell>
          <cell r="AL302">
            <v>92171868.559999973</v>
          </cell>
          <cell r="AM302">
            <v>16300530.770000001</v>
          </cell>
          <cell r="AN302">
            <v>212247.87</v>
          </cell>
          <cell r="AO302">
            <v>3838900.1700000009</v>
          </cell>
          <cell r="AP302">
            <v>9211883.4399999976</v>
          </cell>
          <cell r="AQ302">
            <v>3387504.6999999993</v>
          </cell>
          <cell r="AR302">
            <v>2588334.1000000006</v>
          </cell>
          <cell r="AS302">
            <v>12713736.480000006</v>
          </cell>
          <cell r="AT302">
            <v>2172325.3100000015</v>
          </cell>
          <cell r="AU302">
            <v>1271296.7599999998</v>
          </cell>
          <cell r="AV302">
            <v>623539.02999999991</v>
          </cell>
          <cell r="AW302">
            <v>91232153.439999968</v>
          </cell>
          <cell r="AX302">
            <v>4333051.17</v>
          </cell>
          <cell r="AY302">
            <v>6220576.3999999994</v>
          </cell>
          <cell r="AZ302">
            <v>18104454.530000009</v>
          </cell>
          <cell r="BA302">
            <v>26655682.460000012</v>
          </cell>
          <cell r="BB302">
            <v>1366267357.4699996</v>
          </cell>
          <cell r="BC302">
            <v>337822683.57000005</v>
          </cell>
          <cell r="BD302">
            <v>408124048.11999977</v>
          </cell>
          <cell r="BE302">
            <v>9860397372.2999954</v>
          </cell>
        </row>
      </sheetData>
      <sheetData sheetId="11"/>
      <sheetData sheetId="12"/>
      <sheetData sheetId="13"/>
      <sheetData sheetId="14">
        <row r="6">
          <cell r="A6" t="str">
            <v>17001</v>
          </cell>
          <cell r="B6" t="str">
            <v>Seattle</v>
          </cell>
          <cell r="C6">
            <v>45886.813333333339</v>
          </cell>
          <cell r="D6">
            <v>529640330.05000001</v>
          </cell>
          <cell r="E6">
            <v>529536639.24000001</v>
          </cell>
          <cell r="F6">
            <v>45036.153333333335</v>
          </cell>
          <cell r="G6">
            <v>850.66</v>
          </cell>
        </row>
        <row r="7">
          <cell r="A7" t="str">
            <v>32081</v>
          </cell>
          <cell r="B7" t="str">
            <v>Spokane</v>
          </cell>
          <cell r="C7">
            <v>28941.087222222235</v>
          </cell>
          <cell r="D7">
            <v>301315705.94999999</v>
          </cell>
          <cell r="E7">
            <v>301895760.42000002</v>
          </cell>
          <cell r="F7">
            <v>28431.212222222235</v>
          </cell>
          <cell r="G7">
            <v>509.875</v>
          </cell>
        </row>
        <row r="8">
          <cell r="A8" t="str">
            <v>27010</v>
          </cell>
          <cell r="B8" t="str">
            <v>Tacoma</v>
          </cell>
          <cell r="C8">
            <v>28324.081666666669</v>
          </cell>
          <cell r="D8">
            <v>323113381.02999997</v>
          </cell>
          <cell r="E8">
            <v>318866797.86000001</v>
          </cell>
          <cell r="F8">
            <v>27806.33666666667</v>
          </cell>
          <cell r="G8">
            <v>517.745</v>
          </cell>
        </row>
        <row r="9">
          <cell r="A9" t="str">
            <v>17415</v>
          </cell>
          <cell r="B9" t="str">
            <v>Kent</v>
          </cell>
          <cell r="C9">
            <v>26394.739444444444</v>
          </cell>
          <cell r="D9">
            <v>245272372.88</v>
          </cell>
          <cell r="E9">
            <v>248176837.13999999</v>
          </cell>
          <cell r="F9">
            <v>26053.634444444444</v>
          </cell>
          <cell r="G9">
            <v>341.10500000000002</v>
          </cell>
        </row>
        <row r="10">
          <cell r="A10" t="str">
            <v>06114</v>
          </cell>
          <cell r="B10" t="str">
            <v>Evergreen (Clark)</v>
          </cell>
          <cell r="C10">
            <v>25960.267222222225</v>
          </cell>
          <cell r="D10">
            <v>234678911.46000001</v>
          </cell>
          <cell r="E10">
            <v>236331934.41</v>
          </cell>
          <cell r="F10">
            <v>25650.142222222225</v>
          </cell>
          <cell r="G10">
            <v>310.125</v>
          </cell>
        </row>
        <row r="11">
          <cell r="A11" t="str">
            <v>17414</v>
          </cell>
          <cell r="B11" t="str">
            <v>Lake Washington</v>
          </cell>
          <cell r="C11">
            <v>24011.167222222226</v>
          </cell>
          <cell r="D11">
            <v>218728210.44999999</v>
          </cell>
          <cell r="E11">
            <v>218279207.69999999</v>
          </cell>
          <cell r="F11">
            <v>23543.542222222226</v>
          </cell>
          <cell r="G11">
            <v>467.625</v>
          </cell>
        </row>
        <row r="12">
          <cell r="A12" t="str">
            <v>06037</v>
          </cell>
          <cell r="B12" t="str">
            <v>Vancouver</v>
          </cell>
          <cell r="C12">
            <v>21844.775555555549</v>
          </cell>
          <cell r="D12">
            <v>206716765.47999999</v>
          </cell>
          <cell r="E12">
            <v>207005391</v>
          </cell>
          <cell r="F12">
            <v>21531.135555555549</v>
          </cell>
          <cell r="G12">
            <v>313.64</v>
          </cell>
        </row>
        <row r="13">
          <cell r="A13" t="str">
            <v>17210</v>
          </cell>
          <cell r="B13" t="str">
            <v>Federal Way</v>
          </cell>
          <cell r="C13">
            <v>21462.165555555606</v>
          </cell>
          <cell r="D13">
            <v>204535009.15000001</v>
          </cell>
          <cell r="E13">
            <v>202828652.72</v>
          </cell>
          <cell r="F13">
            <v>21115.415555555606</v>
          </cell>
          <cell r="G13">
            <v>346.75</v>
          </cell>
        </row>
        <row r="14">
          <cell r="A14" t="str">
            <v>27003</v>
          </cell>
          <cell r="B14" t="str">
            <v>Puyallup</v>
          </cell>
          <cell r="C14">
            <v>21139.483888888899</v>
          </cell>
          <cell r="D14">
            <v>185827290.87</v>
          </cell>
          <cell r="E14">
            <v>190619425.87</v>
          </cell>
          <cell r="F14">
            <v>20833.858888888899</v>
          </cell>
          <cell r="G14">
            <v>305.625</v>
          </cell>
        </row>
        <row r="15">
          <cell r="C15"/>
          <cell r="D15"/>
          <cell r="E15"/>
        </row>
        <row r="16">
          <cell r="A16" t="str">
            <v>10,000-19,999</v>
          </cell>
          <cell r="C16"/>
          <cell r="D16"/>
          <cell r="E16"/>
        </row>
        <row r="17">
          <cell r="A17" t="str">
            <v>31015</v>
          </cell>
          <cell r="B17" t="str">
            <v>Edmonds</v>
          </cell>
          <cell r="C17">
            <v>19947.194444444449</v>
          </cell>
          <cell r="D17">
            <v>181942595.16</v>
          </cell>
          <cell r="E17">
            <v>188195355.02000001</v>
          </cell>
          <cell r="F17">
            <v>19612.444444444449</v>
          </cell>
          <cell r="G17">
            <v>334.75</v>
          </cell>
        </row>
        <row r="18">
          <cell r="A18" t="str">
            <v>17417</v>
          </cell>
          <cell r="B18" t="str">
            <v>Northshore</v>
          </cell>
          <cell r="C18">
            <v>18846.829444444436</v>
          </cell>
          <cell r="D18">
            <v>180421154.27000001</v>
          </cell>
          <cell r="E18">
            <v>180132849.93000001</v>
          </cell>
          <cell r="F18">
            <v>18567.474444444437</v>
          </cell>
          <cell r="G18">
            <v>279.35500000000002</v>
          </cell>
        </row>
        <row r="19">
          <cell r="A19" t="str">
            <v>31002</v>
          </cell>
          <cell r="B19" t="str">
            <v>Everett</v>
          </cell>
          <cell r="C19">
            <v>18311.376111111109</v>
          </cell>
          <cell r="D19">
            <v>179976121.31</v>
          </cell>
          <cell r="E19">
            <v>181431292.28</v>
          </cell>
          <cell r="F19">
            <v>17932.65111111111</v>
          </cell>
          <cell r="G19">
            <v>378.72500000000002</v>
          </cell>
        </row>
        <row r="20">
          <cell r="A20" t="str">
            <v>17401</v>
          </cell>
          <cell r="B20" t="str">
            <v>Highline</v>
          </cell>
          <cell r="C20">
            <v>17949.85111111114</v>
          </cell>
          <cell r="D20">
            <v>181631449.58000001</v>
          </cell>
          <cell r="E20">
            <v>180847869.84</v>
          </cell>
          <cell r="F20">
            <v>17643.85111111114</v>
          </cell>
          <cell r="G20">
            <v>306</v>
          </cell>
        </row>
        <row r="21">
          <cell r="A21" t="str">
            <v>17405</v>
          </cell>
          <cell r="B21" t="str">
            <v>Bellevue</v>
          </cell>
          <cell r="C21">
            <v>17657.293333333313</v>
          </cell>
          <cell r="D21">
            <v>173509493.05000001</v>
          </cell>
          <cell r="E21">
            <v>178188595.69999999</v>
          </cell>
          <cell r="F21">
            <v>17414.293333333313</v>
          </cell>
          <cell r="G21">
            <v>243</v>
          </cell>
        </row>
        <row r="22">
          <cell r="A22" t="str">
            <v>27403</v>
          </cell>
          <cell r="B22" t="str">
            <v>Bethel</v>
          </cell>
          <cell r="C22">
            <v>17348.725555555568</v>
          </cell>
          <cell r="D22">
            <v>164008097.55000001</v>
          </cell>
          <cell r="E22">
            <v>159644704.18000001</v>
          </cell>
          <cell r="F22">
            <v>17049.225555555568</v>
          </cell>
          <cell r="G22">
            <v>299.5</v>
          </cell>
        </row>
        <row r="23">
          <cell r="A23" t="str">
            <v>17411</v>
          </cell>
          <cell r="B23" t="str">
            <v>Issaquah</v>
          </cell>
          <cell r="C23">
            <v>16726.08444444443</v>
          </cell>
          <cell r="D23">
            <v>150054391.47</v>
          </cell>
          <cell r="E23">
            <v>150553513.44</v>
          </cell>
          <cell r="F23">
            <v>16359.534444444431</v>
          </cell>
          <cell r="G23">
            <v>366.55</v>
          </cell>
        </row>
        <row r="24">
          <cell r="A24" t="str">
            <v>03017</v>
          </cell>
          <cell r="B24" t="str">
            <v>Kennewick</v>
          </cell>
          <cell r="C24">
            <v>15988.71722222224</v>
          </cell>
          <cell r="D24">
            <v>142010290.02000001</v>
          </cell>
          <cell r="E24">
            <v>145715878.05000001</v>
          </cell>
          <cell r="F24">
            <v>15688.542222222241</v>
          </cell>
          <cell r="G24">
            <v>300.17500000000001</v>
          </cell>
        </row>
        <row r="25">
          <cell r="A25" t="str">
            <v>39007</v>
          </cell>
          <cell r="B25" t="str">
            <v>Yakima</v>
          </cell>
          <cell r="C25">
            <v>15232.197222222248</v>
          </cell>
          <cell r="D25">
            <v>154661506.46000001</v>
          </cell>
          <cell r="E25">
            <v>158176512.19</v>
          </cell>
          <cell r="F25">
            <v>14927.862222222249</v>
          </cell>
          <cell r="G25">
            <v>304.33499999999998</v>
          </cell>
        </row>
        <row r="26">
          <cell r="A26" t="str">
            <v>31006</v>
          </cell>
          <cell r="B26" t="str">
            <v>Mukilteo</v>
          </cell>
          <cell r="C26">
            <v>14560.160000000007</v>
          </cell>
          <cell r="D26">
            <v>138239712.37</v>
          </cell>
          <cell r="E26">
            <v>137108121.28</v>
          </cell>
          <cell r="F26">
            <v>14301.410000000007</v>
          </cell>
          <cell r="G26">
            <v>258.75</v>
          </cell>
        </row>
        <row r="27">
          <cell r="A27" t="str">
            <v>11001</v>
          </cell>
          <cell r="B27" t="str">
            <v>Pasco</v>
          </cell>
          <cell r="C27">
            <v>14466.077222222226</v>
          </cell>
          <cell r="D27">
            <v>137737517.86000001</v>
          </cell>
          <cell r="E27">
            <v>140763161.56999999</v>
          </cell>
          <cell r="F27">
            <v>14257.452222222226</v>
          </cell>
          <cell r="G27">
            <v>208.625</v>
          </cell>
        </row>
        <row r="28">
          <cell r="A28" t="str">
            <v>17408</v>
          </cell>
          <cell r="B28" t="str">
            <v>Auburn</v>
          </cell>
          <cell r="C28">
            <v>14214.58111111112</v>
          </cell>
          <cell r="D28">
            <v>134756390.99000001</v>
          </cell>
          <cell r="E28">
            <v>135240931.02000001</v>
          </cell>
          <cell r="F28">
            <v>13950.83111111112</v>
          </cell>
          <cell r="G28">
            <v>263.75</v>
          </cell>
        </row>
        <row r="29">
          <cell r="A29" t="str">
            <v>17403</v>
          </cell>
          <cell r="B29" t="str">
            <v>Renton</v>
          </cell>
          <cell r="C29">
            <v>14092.711111111115</v>
          </cell>
          <cell r="D29">
            <v>130834279.16</v>
          </cell>
          <cell r="E29">
            <v>133630279.8</v>
          </cell>
          <cell r="F29">
            <v>13810.711111111115</v>
          </cell>
          <cell r="G29">
            <v>282</v>
          </cell>
        </row>
        <row r="30">
          <cell r="A30" t="str">
            <v>34003</v>
          </cell>
          <cell r="B30" t="str">
            <v>North Thurston</v>
          </cell>
          <cell r="C30">
            <v>13768.734444444444</v>
          </cell>
          <cell r="D30">
            <v>122898215.73999999</v>
          </cell>
          <cell r="E30">
            <v>126007050.25</v>
          </cell>
          <cell r="F30">
            <v>13524.984444444444</v>
          </cell>
          <cell r="G30">
            <v>243.75</v>
          </cell>
        </row>
        <row r="31">
          <cell r="A31" t="str">
            <v>06119</v>
          </cell>
          <cell r="B31" t="str">
            <v>Battle Ground</v>
          </cell>
          <cell r="C31">
            <v>12992.775555555558</v>
          </cell>
          <cell r="D31">
            <v>114693044.67</v>
          </cell>
          <cell r="E31">
            <v>114586788.39</v>
          </cell>
          <cell r="F31">
            <v>12833.275555555558</v>
          </cell>
          <cell r="G31">
            <v>159.5</v>
          </cell>
        </row>
        <row r="32">
          <cell r="A32" t="str">
            <v>32356</v>
          </cell>
          <cell r="B32" t="str">
            <v>Central Valley</v>
          </cell>
          <cell r="C32">
            <v>12144.50333333333</v>
          </cell>
          <cell r="D32">
            <v>109222070.93000001</v>
          </cell>
          <cell r="E32">
            <v>109986543.62</v>
          </cell>
          <cell r="F32">
            <v>11963.50333333333</v>
          </cell>
          <cell r="G32">
            <v>181</v>
          </cell>
        </row>
        <row r="33">
          <cell r="A33" t="str">
            <v>27400</v>
          </cell>
          <cell r="B33" t="str">
            <v>Clover Park</v>
          </cell>
          <cell r="C33">
            <v>11586.472777777777</v>
          </cell>
          <cell r="D33">
            <v>134434144.08000001</v>
          </cell>
          <cell r="E33">
            <v>133491770.36</v>
          </cell>
          <cell r="F33">
            <v>11159.827777777777</v>
          </cell>
          <cell r="G33">
            <v>426.64499999999998</v>
          </cell>
        </row>
        <row r="34">
          <cell r="A34" t="str">
            <v>18401</v>
          </cell>
          <cell r="B34" t="str">
            <v>Central Kitsap</v>
          </cell>
          <cell r="C34">
            <v>11350.878333333338</v>
          </cell>
          <cell r="D34">
            <v>111441961.8</v>
          </cell>
          <cell r="E34">
            <v>108070557.75</v>
          </cell>
          <cell r="F34">
            <v>11089.753333333338</v>
          </cell>
          <cell r="G34">
            <v>261.125</v>
          </cell>
        </row>
        <row r="35">
          <cell r="A35" t="str">
            <v>31025</v>
          </cell>
          <cell r="B35" t="str">
            <v>Marysville</v>
          </cell>
          <cell r="C35">
            <v>11117.069444444443</v>
          </cell>
          <cell r="D35">
            <v>113182065.63</v>
          </cell>
          <cell r="E35">
            <v>111282709.29000001</v>
          </cell>
          <cell r="F35">
            <v>10893.694444444443</v>
          </cell>
          <cell r="G35">
            <v>223.375</v>
          </cell>
        </row>
        <row r="36">
          <cell r="A36" t="str">
            <v>03400</v>
          </cell>
          <cell r="B36" t="str">
            <v>Richland</v>
          </cell>
          <cell r="C36">
            <v>10868.721666666672</v>
          </cell>
          <cell r="D36">
            <v>97536741.299999997</v>
          </cell>
          <cell r="E36">
            <v>98383760.329999998</v>
          </cell>
          <cell r="F36">
            <v>10677.826666666671</v>
          </cell>
          <cell r="G36">
            <v>190.89500000000001</v>
          </cell>
        </row>
        <row r="37">
          <cell r="A37" t="str">
            <v>37501</v>
          </cell>
          <cell r="B37" t="str">
            <v>Bellingham</v>
          </cell>
          <cell r="C37">
            <v>10476.261111111102</v>
          </cell>
          <cell r="D37">
            <v>103177221.43000001</v>
          </cell>
          <cell r="E37">
            <v>101876999.91</v>
          </cell>
          <cell r="F37">
            <v>10334.011111111102</v>
          </cell>
          <cell r="G37">
            <v>142.25</v>
          </cell>
        </row>
        <row r="38">
          <cell r="C38"/>
          <cell r="D38"/>
          <cell r="E38"/>
        </row>
        <row r="39">
          <cell r="A39" t="str">
            <v>5,000-9,999</v>
          </cell>
          <cell r="C39"/>
          <cell r="D39"/>
          <cell r="E39"/>
        </row>
        <row r="40">
          <cell r="A40" t="str">
            <v>31201</v>
          </cell>
          <cell r="B40" t="str">
            <v>Snohomish</v>
          </cell>
          <cell r="C40">
            <v>9685.3000000000011</v>
          </cell>
          <cell r="D40">
            <v>89651630.629999995</v>
          </cell>
          <cell r="E40">
            <v>88266117.890000001</v>
          </cell>
          <cell r="F40">
            <v>9555.0500000000011</v>
          </cell>
          <cell r="G40">
            <v>130.25</v>
          </cell>
        </row>
        <row r="41">
          <cell r="A41" t="str">
            <v>18402</v>
          </cell>
          <cell r="B41" t="str">
            <v>South Kitsap</v>
          </cell>
          <cell r="C41">
            <v>9672.100000000004</v>
          </cell>
          <cell r="D41">
            <v>89948851.459999993</v>
          </cell>
          <cell r="E41">
            <v>89321686.620000005</v>
          </cell>
          <cell r="F41">
            <v>9515.850000000004</v>
          </cell>
          <cell r="G41">
            <v>156.25</v>
          </cell>
        </row>
        <row r="42">
          <cell r="A42" t="str">
            <v>32354</v>
          </cell>
          <cell r="B42" t="str">
            <v>Mead</v>
          </cell>
          <cell r="C42">
            <v>9317.2211111111101</v>
          </cell>
          <cell r="D42">
            <v>80887177.090000004</v>
          </cell>
          <cell r="E42">
            <v>81469475.430000007</v>
          </cell>
          <cell r="F42">
            <v>9234.2211111111101</v>
          </cell>
          <cell r="G42">
            <v>83</v>
          </cell>
        </row>
        <row r="43">
          <cell r="A43" t="str">
            <v>27401</v>
          </cell>
          <cell r="B43" t="str">
            <v>Peninsula</v>
          </cell>
          <cell r="C43">
            <v>8952.5855555555536</v>
          </cell>
          <cell r="D43">
            <v>80641122.349999994</v>
          </cell>
          <cell r="E43">
            <v>80615144.290000007</v>
          </cell>
          <cell r="F43">
            <v>8779.3355555555536</v>
          </cell>
          <cell r="G43">
            <v>173.25</v>
          </cell>
        </row>
        <row r="44">
          <cell r="A44" t="str">
            <v>34111</v>
          </cell>
          <cell r="B44" t="str">
            <v>Olympia</v>
          </cell>
          <cell r="C44">
            <v>8948.3472222222208</v>
          </cell>
          <cell r="D44">
            <v>84851959.159999996</v>
          </cell>
          <cell r="E44">
            <v>84308543.900000006</v>
          </cell>
          <cell r="F44">
            <v>8766.4722222222208</v>
          </cell>
          <cell r="G44">
            <v>181.875</v>
          </cell>
        </row>
        <row r="45">
          <cell r="A45" t="str">
            <v>17412</v>
          </cell>
          <cell r="B45" t="str">
            <v>Shoreline</v>
          </cell>
          <cell r="C45">
            <v>8672.4655555555546</v>
          </cell>
          <cell r="D45">
            <v>86230946.75</v>
          </cell>
          <cell r="E45">
            <v>87422393.25</v>
          </cell>
          <cell r="F45">
            <v>8533.355555555554</v>
          </cell>
          <cell r="G45">
            <v>139.11000000000001</v>
          </cell>
        </row>
        <row r="46">
          <cell r="A46" t="str">
            <v>27320</v>
          </cell>
          <cell r="B46" t="str">
            <v>Sumner</v>
          </cell>
          <cell r="C46">
            <v>7915.1944444444443</v>
          </cell>
          <cell r="D46">
            <v>74401498.689999998</v>
          </cell>
          <cell r="E46">
            <v>74486384.450000003</v>
          </cell>
          <cell r="F46">
            <v>7801.9444444444443</v>
          </cell>
          <cell r="G46">
            <v>113.25</v>
          </cell>
        </row>
        <row r="47">
          <cell r="A47" t="str">
            <v>04246</v>
          </cell>
          <cell r="B47" t="str">
            <v>Wenatchee</v>
          </cell>
          <cell r="C47">
            <v>7849.349444444445</v>
          </cell>
          <cell r="D47">
            <v>70191601.640000001</v>
          </cell>
          <cell r="E47">
            <v>74018384.569999993</v>
          </cell>
          <cell r="F47">
            <v>7720.8144444444451</v>
          </cell>
          <cell r="G47">
            <v>128.535</v>
          </cell>
        </row>
        <row r="48">
          <cell r="A48" t="str">
            <v>31004</v>
          </cell>
          <cell r="B48" t="str">
            <v>Lake Stevens</v>
          </cell>
          <cell r="C48">
            <v>7700.3872222222217</v>
          </cell>
          <cell r="D48">
            <v>66902696.100000001</v>
          </cell>
          <cell r="E48">
            <v>69314896.609999999</v>
          </cell>
          <cell r="F48">
            <v>7598.2622222222217</v>
          </cell>
          <cell r="G48">
            <v>102.125</v>
          </cell>
        </row>
        <row r="49">
          <cell r="A49" t="str">
            <v>31103</v>
          </cell>
          <cell r="B49" t="str">
            <v>Monroe</v>
          </cell>
          <cell r="C49">
            <v>7631.8388888888894</v>
          </cell>
          <cell r="D49">
            <v>65088157.380000003</v>
          </cell>
          <cell r="E49">
            <v>66047588.880000003</v>
          </cell>
          <cell r="F49">
            <v>7558.8388888888894</v>
          </cell>
          <cell r="G49">
            <v>73</v>
          </cell>
        </row>
        <row r="50">
          <cell r="A50" t="str">
            <v>13161</v>
          </cell>
          <cell r="B50" t="str">
            <v>Moses Lake</v>
          </cell>
          <cell r="C50">
            <v>7577.5677777777764</v>
          </cell>
          <cell r="D50">
            <v>71365901.680000007</v>
          </cell>
          <cell r="E50">
            <v>71377273.810000002</v>
          </cell>
          <cell r="F50">
            <v>7405.5677777777764</v>
          </cell>
          <cell r="G50">
            <v>172</v>
          </cell>
        </row>
        <row r="51">
          <cell r="A51" t="str">
            <v>27402</v>
          </cell>
          <cell r="B51" t="str">
            <v>Franklin Pierce</v>
          </cell>
          <cell r="C51">
            <v>7369.3899999999967</v>
          </cell>
          <cell r="D51">
            <v>74056301.599999994</v>
          </cell>
          <cell r="E51">
            <v>75665841.840000004</v>
          </cell>
          <cell r="F51">
            <v>7246.1399999999967</v>
          </cell>
          <cell r="G51">
            <v>123.25</v>
          </cell>
        </row>
        <row r="52">
          <cell r="A52" t="str">
            <v>17409</v>
          </cell>
          <cell r="B52" t="str">
            <v>Tahoma</v>
          </cell>
          <cell r="C52">
            <v>7194.6172222222176</v>
          </cell>
          <cell r="D52">
            <v>64000194.689999998</v>
          </cell>
          <cell r="E52">
            <v>63539399.159999996</v>
          </cell>
          <cell r="F52">
            <v>7121.4922222222176</v>
          </cell>
          <cell r="G52">
            <v>73.125</v>
          </cell>
        </row>
        <row r="53">
          <cell r="A53" t="str">
            <v>08122</v>
          </cell>
          <cell r="B53" t="str">
            <v>Longview</v>
          </cell>
          <cell r="C53">
            <v>6720.0533333333315</v>
          </cell>
          <cell r="D53">
            <v>64943845.590000004</v>
          </cell>
          <cell r="E53">
            <v>66533484.560000002</v>
          </cell>
          <cell r="F53">
            <v>6549.3033333333315</v>
          </cell>
          <cell r="G53">
            <v>170.75</v>
          </cell>
        </row>
        <row r="54">
          <cell r="A54" t="str">
            <v>34033</v>
          </cell>
          <cell r="B54" t="str">
            <v>Tumwater</v>
          </cell>
          <cell r="C54">
            <v>6660.8433333333296</v>
          </cell>
          <cell r="D54">
            <v>59595206.969999999</v>
          </cell>
          <cell r="E54">
            <v>59616411.240000002</v>
          </cell>
          <cell r="F54">
            <v>6517.0933333333296</v>
          </cell>
          <cell r="G54">
            <v>143.75</v>
          </cell>
        </row>
        <row r="55">
          <cell r="A55" t="str">
            <v>18400</v>
          </cell>
          <cell r="B55" t="str">
            <v>North Kitsap</v>
          </cell>
          <cell r="C55">
            <v>6416.8716666666642</v>
          </cell>
          <cell r="D55">
            <v>62376681.130000003</v>
          </cell>
          <cell r="E55">
            <v>61563430.149999999</v>
          </cell>
          <cell r="F55">
            <v>6305.7466666666642</v>
          </cell>
          <cell r="G55">
            <v>111.125</v>
          </cell>
        </row>
        <row r="56">
          <cell r="A56" t="str">
            <v>39201</v>
          </cell>
          <cell r="B56" t="str">
            <v>Sunnyside</v>
          </cell>
          <cell r="C56">
            <v>6279.6366666666681</v>
          </cell>
          <cell r="D56">
            <v>60172308.350000001</v>
          </cell>
          <cell r="E56">
            <v>63659378.210000001</v>
          </cell>
          <cell r="F56">
            <v>6148.6366666666681</v>
          </cell>
          <cell r="G56">
            <v>131</v>
          </cell>
        </row>
        <row r="57">
          <cell r="A57" t="str">
            <v>29320</v>
          </cell>
          <cell r="B57" t="str">
            <v>Mt Vernon</v>
          </cell>
          <cell r="C57">
            <v>6253.0155555555575</v>
          </cell>
          <cell r="D57">
            <v>64537755.740000002</v>
          </cell>
          <cell r="E57">
            <v>64227573.920000002</v>
          </cell>
          <cell r="F57">
            <v>6138.2655555555575</v>
          </cell>
          <cell r="G57">
            <v>114.75</v>
          </cell>
        </row>
        <row r="58">
          <cell r="A58" t="str">
            <v>36140</v>
          </cell>
          <cell r="B58" t="str">
            <v>Walla Walla</v>
          </cell>
          <cell r="C58">
            <v>6205.0961111111155</v>
          </cell>
          <cell r="D58">
            <v>61302960.549999997</v>
          </cell>
          <cell r="E58">
            <v>61518570.859999999</v>
          </cell>
          <cell r="F58">
            <v>6104.1711111111154</v>
          </cell>
          <cell r="G58">
            <v>100.925</v>
          </cell>
        </row>
        <row r="59">
          <cell r="A59" t="str">
            <v>17410</v>
          </cell>
          <cell r="B59" t="str">
            <v>Snoqualmie Valley</v>
          </cell>
          <cell r="C59">
            <v>5886.8794444444447</v>
          </cell>
          <cell r="D59">
            <v>51525227.149999999</v>
          </cell>
          <cell r="E59">
            <v>51176275.329999998</v>
          </cell>
          <cell r="F59">
            <v>5781.5044444444447</v>
          </cell>
          <cell r="G59">
            <v>105.375</v>
          </cell>
        </row>
        <row r="60">
          <cell r="A60" t="str">
            <v>06117</v>
          </cell>
          <cell r="B60" t="str">
            <v>Camas</v>
          </cell>
          <cell r="C60">
            <v>5811.2361111111068</v>
          </cell>
          <cell r="D60">
            <v>49121718.880000003</v>
          </cell>
          <cell r="E60">
            <v>51143281.619999997</v>
          </cell>
          <cell r="F60">
            <v>5743.8611111111068</v>
          </cell>
          <cell r="G60">
            <v>67.375</v>
          </cell>
        </row>
        <row r="61">
          <cell r="A61" t="str">
            <v>15201</v>
          </cell>
          <cell r="B61" t="str">
            <v>Oak Harbor</v>
          </cell>
          <cell r="C61">
            <v>5519.9811111111103</v>
          </cell>
          <cell r="D61">
            <v>48199814.119999997</v>
          </cell>
          <cell r="E61">
            <v>49499444.670000002</v>
          </cell>
          <cell r="F61">
            <v>5381.7311111111103</v>
          </cell>
          <cell r="G61">
            <v>138.25</v>
          </cell>
        </row>
        <row r="62">
          <cell r="A62" t="str">
            <v>09206</v>
          </cell>
          <cell r="B62" t="str">
            <v>Eastmont</v>
          </cell>
          <cell r="C62">
            <v>5430.4172222222214</v>
          </cell>
          <cell r="D62">
            <v>49767775.960000001</v>
          </cell>
          <cell r="E62">
            <v>50044452.75</v>
          </cell>
          <cell r="F62">
            <v>5340.1822222222218</v>
          </cell>
          <cell r="G62">
            <v>90.234999999999999</v>
          </cell>
        </row>
        <row r="63">
          <cell r="A63" t="str">
            <v>27083</v>
          </cell>
          <cell r="B63" t="str">
            <v>University Place</v>
          </cell>
          <cell r="C63">
            <v>5410.5161111111101</v>
          </cell>
          <cell r="D63">
            <v>48555039.719999999</v>
          </cell>
          <cell r="E63">
            <v>49935902.710000001</v>
          </cell>
          <cell r="F63">
            <v>5350.6411111111101</v>
          </cell>
          <cell r="G63">
            <v>59.875</v>
          </cell>
        </row>
        <row r="64">
          <cell r="A64" t="str">
            <v>34002</v>
          </cell>
          <cell r="B64" t="str">
            <v>Yelm</v>
          </cell>
          <cell r="C64">
            <v>5289.3255555555552</v>
          </cell>
          <cell r="D64">
            <v>46756834.210000001</v>
          </cell>
          <cell r="E64">
            <v>48009473.079999998</v>
          </cell>
          <cell r="F64">
            <v>5216.5755555555552</v>
          </cell>
          <cell r="G64">
            <v>72.75</v>
          </cell>
        </row>
        <row r="65">
          <cell r="A65" t="str">
            <v>31016</v>
          </cell>
          <cell r="B65" t="str">
            <v>Arlington</v>
          </cell>
          <cell r="C65">
            <v>5266.7866666666641</v>
          </cell>
          <cell r="D65">
            <v>45550451.710000001</v>
          </cell>
          <cell r="E65">
            <v>46933675.689999998</v>
          </cell>
          <cell r="F65">
            <v>5206.7866666666641</v>
          </cell>
          <cell r="G65">
            <v>60</v>
          </cell>
        </row>
        <row r="66">
          <cell r="A66" t="str">
            <v>18100</v>
          </cell>
          <cell r="B66" t="str">
            <v>Bremerton</v>
          </cell>
          <cell r="C66">
            <v>5222.7899999999972</v>
          </cell>
          <cell r="D66">
            <v>52868018.609999999</v>
          </cell>
          <cell r="E66">
            <v>53535809.859999999</v>
          </cell>
          <cell r="F66">
            <v>5062.6099999999969</v>
          </cell>
          <cell r="G66">
            <v>160.18</v>
          </cell>
        </row>
        <row r="67">
          <cell r="A67" t="str">
            <v>37502</v>
          </cell>
          <cell r="B67" t="str">
            <v>Ferndale</v>
          </cell>
          <cell r="C67">
            <v>5085.1861111111111</v>
          </cell>
          <cell r="D67">
            <v>48875125.710000001</v>
          </cell>
          <cell r="E67">
            <v>49799798.659999996</v>
          </cell>
          <cell r="F67">
            <v>5005.5611111111111</v>
          </cell>
          <cell r="G67">
            <v>79.625</v>
          </cell>
        </row>
        <row r="68">
          <cell r="C68"/>
          <cell r="D68"/>
          <cell r="E68"/>
        </row>
        <row r="69">
          <cell r="A69" t="str">
            <v>3,000-4,999</v>
          </cell>
          <cell r="C69"/>
          <cell r="D69"/>
          <cell r="E69"/>
        </row>
        <row r="70">
          <cell r="A70" t="str">
            <v>08458</v>
          </cell>
          <cell r="B70" t="str">
            <v>Kelso</v>
          </cell>
          <cell r="C70">
            <v>4879.333333333333</v>
          </cell>
          <cell r="D70">
            <v>45299346.850000001</v>
          </cell>
          <cell r="E70">
            <v>46132344.759999998</v>
          </cell>
          <cell r="F70">
            <v>4758.5633333333326</v>
          </cell>
          <cell r="G70">
            <v>120.77000000000001</v>
          </cell>
        </row>
        <row r="71">
          <cell r="A71" t="str">
            <v>31401</v>
          </cell>
          <cell r="B71" t="str">
            <v>Stanwood</v>
          </cell>
          <cell r="C71">
            <v>4839.1133333333364</v>
          </cell>
          <cell r="D71">
            <v>45294665.32</v>
          </cell>
          <cell r="E71">
            <v>44996101.020000003</v>
          </cell>
          <cell r="F71">
            <v>4768.3633333333364</v>
          </cell>
          <cell r="G71">
            <v>70.75</v>
          </cell>
        </row>
        <row r="72">
          <cell r="A72" t="str">
            <v>39208</v>
          </cell>
          <cell r="B72" t="str">
            <v>West Valley (Yak)</v>
          </cell>
          <cell r="C72">
            <v>4785.4466666666676</v>
          </cell>
          <cell r="D72">
            <v>43515849.140000001</v>
          </cell>
          <cell r="E72">
            <v>42510294.130000003</v>
          </cell>
          <cell r="F72">
            <v>4733.6966666666676</v>
          </cell>
          <cell r="G72">
            <v>51.75</v>
          </cell>
        </row>
        <row r="73">
          <cell r="A73" t="str">
            <v>32361</v>
          </cell>
          <cell r="B73" t="str">
            <v>East Valley (Spok</v>
          </cell>
          <cell r="C73">
            <v>4588.1227777777776</v>
          </cell>
          <cell r="D73">
            <v>43546184.899999999</v>
          </cell>
          <cell r="E73">
            <v>43942500.170000002</v>
          </cell>
          <cell r="F73">
            <v>4511.2477777777776</v>
          </cell>
          <cell r="G73">
            <v>76.875</v>
          </cell>
        </row>
        <row r="74">
          <cell r="A74" t="str">
            <v>27001</v>
          </cell>
          <cell r="B74" t="str">
            <v>Steilacoom Hist.</v>
          </cell>
          <cell r="C74">
            <v>4497.2416666666741</v>
          </cell>
          <cell r="D74">
            <v>34298197.659999996</v>
          </cell>
          <cell r="E74">
            <v>36129275.450000003</v>
          </cell>
          <cell r="F74">
            <v>4434.8666666666741</v>
          </cell>
          <cell r="G74">
            <v>62.375</v>
          </cell>
        </row>
        <row r="75">
          <cell r="A75" t="str">
            <v>17216</v>
          </cell>
          <cell r="B75" t="str">
            <v>Enumclaw</v>
          </cell>
          <cell r="C75">
            <v>4381.5216666666684</v>
          </cell>
          <cell r="D75">
            <v>41032170.100000001</v>
          </cell>
          <cell r="E75">
            <v>42059616.289999999</v>
          </cell>
          <cell r="F75">
            <v>4332.6466666666684</v>
          </cell>
          <cell r="G75">
            <v>48.875</v>
          </cell>
        </row>
        <row r="76">
          <cell r="A76" t="str">
            <v>23309</v>
          </cell>
          <cell r="B76" t="str">
            <v>Shelton</v>
          </cell>
          <cell r="C76">
            <v>4179.1038888888888</v>
          </cell>
          <cell r="D76">
            <v>42731277.659999996</v>
          </cell>
          <cell r="E76">
            <v>42263708</v>
          </cell>
          <cell r="F76">
            <v>4084.278888888889</v>
          </cell>
          <cell r="G76">
            <v>94.825000000000003</v>
          </cell>
        </row>
        <row r="77">
          <cell r="A77" t="str">
            <v>17400</v>
          </cell>
          <cell r="B77" t="str">
            <v>Mercer Island</v>
          </cell>
          <cell r="C77">
            <v>4068.9633333333318</v>
          </cell>
          <cell r="D77">
            <v>40753988.68</v>
          </cell>
          <cell r="E77">
            <v>41597665.479999997</v>
          </cell>
          <cell r="F77">
            <v>4040.7133333333318</v>
          </cell>
          <cell r="G77">
            <v>28.25</v>
          </cell>
        </row>
        <row r="78">
          <cell r="A78" t="str">
            <v>29101</v>
          </cell>
          <cell r="B78" t="str">
            <v>Sedro Woolley</v>
          </cell>
          <cell r="C78">
            <v>4059.6972222222212</v>
          </cell>
          <cell r="D78">
            <v>39280175.939999998</v>
          </cell>
          <cell r="E78">
            <v>38605395.350000001</v>
          </cell>
          <cell r="F78">
            <v>3990.5722222222212</v>
          </cell>
          <cell r="G78">
            <v>69.125</v>
          </cell>
        </row>
        <row r="79">
          <cell r="A79" t="str">
            <v>05121</v>
          </cell>
          <cell r="B79" t="str">
            <v>Port Angeles</v>
          </cell>
          <cell r="C79">
            <v>3941.2205555555443</v>
          </cell>
          <cell r="D79">
            <v>37748035.450000003</v>
          </cell>
          <cell r="E79">
            <v>37728798.390000001</v>
          </cell>
          <cell r="F79">
            <v>3879.5955555555443</v>
          </cell>
          <cell r="G79">
            <v>61.625</v>
          </cell>
        </row>
        <row r="80">
          <cell r="A80" t="str">
            <v>27416</v>
          </cell>
          <cell r="B80" t="str">
            <v>White River</v>
          </cell>
          <cell r="C80">
            <v>3908.1844444444455</v>
          </cell>
          <cell r="D80">
            <v>35750922.609999999</v>
          </cell>
          <cell r="E80">
            <v>37219523.170000002</v>
          </cell>
          <cell r="F80">
            <v>3857.4344444444455</v>
          </cell>
          <cell r="G80">
            <v>50.75</v>
          </cell>
        </row>
        <row r="81">
          <cell r="A81" t="str">
            <v>32360</v>
          </cell>
          <cell r="B81" t="str">
            <v>Cheney</v>
          </cell>
          <cell r="C81">
            <v>3900.5311111111118</v>
          </cell>
          <cell r="D81">
            <v>37721976.049999997</v>
          </cell>
          <cell r="E81">
            <v>37405079.520000003</v>
          </cell>
          <cell r="F81">
            <v>3828.0311111111118</v>
          </cell>
          <cell r="G81">
            <v>72.5</v>
          </cell>
        </row>
        <row r="82">
          <cell r="A82" t="str">
            <v>18303</v>
          </cell>
          <cell r="B82" t="str">
            <v>Bainbridge</v>
          </cell>
          <cell r="C82">
            <v>3887.96</v>
          </cell>
          <cell r="D82">
            <v>36521399.390000001</v>
          </cell>
          <cell r="E82">
            <v>36968928.259999998</v>
          </cell>
          <cell r="F82">
            <v>3818.96</v>
          </cell>
          <cell r="G82">
            <v>69</v>
          </cell>
        </row>
        <row r="83">
          <cell r="A83" t="str">
            <v>29100</v>
          </cell>
          <cell r="B83" t="str">
            <v>Burlington Edison</v>
          </cell>
          <cell r="C83">
            <v>3767.3461111111114</v>
          </cell>
          <cell r="D83">
            <v>36716029.560000002</v>
          </cell>
          <cell r="E83">
            <v>35540036.030000001</v>
          </cell>
          <cell r="F83">
            <v>3710.9711111111114</v>
          </cell>
          <cell r="G83">
            <v>56.375</v>
          </cell>
        </row>
        <row r="84">
          <cell r="A84" t="str">
            <v>01147</v>
          </cell>
          <cell r="B84" t="str">
            <v>Othello</v>
          </cell>
          <cell r="C84">
            <v>3764.4450000000002</v>
          </cell>
          <cell r="D84">
            <v>34334606.950000003</v>
          </cell>
          <cell r="E84">
            <v>34862049.200000003</v>
          </cell>
          <cell r="F84">
            <v>3690.32</v>
          </cell>
          <cell r="G84">
            <v>74.125</v>
          </cell>
        </row>
        <row r="85">
          <cell r="A85" t="str">
            <v>32363</v>
          </cell>
          <cell r="B85" t="str">
            <v>West Valley (Spok</v>
          </cell>
          <cell r="C85">
            <v>3717.3283333333334</v>
          </cell>
          <cell r="D85">
            <v>35259200.57</v>
          </cell>
          <cell r="E85">
            <v>35536499.479999997</v>
          </cell>
          <cell r="F85">
            <v>3649.7033333333334</v>
          </cell>
          <cell r="G85">
            <v>67.625</v>
          </cell>
        </row>
        <row r="86">
          <cell r="A86" t="str">
            <v>39202</v>
          </cell>
          <cell r="B86" t="str">
            <v>Toppenish</v>
          </cell>
          <cell r="C86">
            <v>3616.3727777777785</v>
          </cell>
          <cell r="D86">
            <v>35219229.869999997</v>
          </cell>
          <cell r="E86">
            <v>36679114.619999997</v>
          </cell>
          <cell r="F86">
            <v>3550.9977777777785</v>
          </cell>
          <cell r="G86">
            <v>65.375</v>
          </cell>
        </row>
        <row r="87">
          <cell r="A87" t="str">
            <v>05402</v>
          </cell>
          <cell r="B87" t="str">
            <v>Quillayute Valley</v>
          </cell>
          <cell r="C87">
            <v>3594.8272222222217</v>
          </cell>
          <cell r="D87">
            <v>25147780.010000002</v>
          </cell>
          <cell r="E87">
            <v>26330637.609999999</v>
          </cell>
          <cell r="F87">
            <v>3562.9522222222217</v>
          </cell>
          <cell r="G87">
            <v>31.875</v>
          </cell>
        </row>
        <row r="88">
          <cell r="A88" t="str">
            <v>39200</v>
          </cell>
          <cell r="B88" t="str">
            <v>Grandview</v>
          </cell>
          <cell r="C88">
            <v>3535.8761111111089</v>
          </cell>
          <cell r="D88">
            <v>32748860.920000002</v>
          </cell>
          <cell r="E88">
            <v>33197903.030000001</v>
          </cell>
          <cell r="F88">
            <v>3476.5011111111089</v>
          </cell>
          <cell r="G88">
            <v>59.375</v>
          </cell>
        </row>
        <row r="89">
          <cell r="A89" t="str">
            <v>21401</v>
          </cell>
          <cell r="B89" t="str">
            <v>Centralia</v>
          </cell>
          <cell r="C89">
            <v>3400.902777777776</v>
          </cell>
          <cell r="D89">
            <v>34329390.140000001</v>
          </cell>
          <cell r="E89">
            <v>34621641.759999998</v>
          </cell>
          <cell r="F89">
            <v>3328.027777777776</v>
          </cell>
          <cell r="G89">
            <v>72.875</v>
          </cell>
        </row>
        <row r="90">
          <cell r="A90" t="str">
            <v>27417</v>
          </cell>
          <cell r="B90" t="str">
            <v>Fife</v>
          </cell>
          <cell r="C90">
            <v>3394.9194444444438</v>
          </cell>
          <cell r="D90">
            <v>32524206.390000001</v>
          </cell>
          <cell r="E90">
            <v>31898070.170000002</v>
          </cell>
          <cell r="F90">
            <v>3328.0444444444438</v>
          </cell>
          <cell r="G90">
            <v>66.875</v>
          </cell>
        </row>
        <row r="91">
          <cell r="A91" t="str">
            <v>39207</v>
          </cell>
          <cell r="B91" t="str">
            <v>Wapato</v>
          </cell>
          <cell r="C91">
            <v>3372.2405555555551</v>
          </cell>
          <cell r="D91">
            <v>33044887.260000002</v>
          </cell>
          <cell r="E91">
            <v>34967244.270000003</v>
          </cell>
          <cell r="F91">
            <v>3305.6155555555551</v>
          </cell>
          <cell r="G91">
            <v>66.625</v>
          </cell>
        </row>
        <row r="92">
          <cell r="A92" t="str">
            <v>39119</v>
          </cell>
          <cell r="B92" t="str">
            <v>Selah</v>
          </cell>
          <cell r="C92">
            <v>3339.1761111111114</v>
          </cell>
          <cell r="D92">
            <v>30154982.399999999</v>
          </cell>
          <cell r="E92">
            <v>30896004.539999999</v>
          </cell>
          <cell r="F92">
            <v>3305.9111111111115</v>
          </cell>
          <cell r="G92">
            <v>33.265000000000001</v>
          </cell>
        </row>
        <row r="93">
          <cell r="A93" t="str">
            <v>14005</v>
          </cell>
          <cell r="B93" t="str">
            <v>Aberdeen</v>
          </cell>
          <cell r="C93">
            <v>3279.6172222222208</v>
          </cell>
          <cell r="D93">
            <v>35846681.259999998</v>
          </cell>
          <cell r="E93">
            <v>35991405.159999996</v>
          </cell>
          <cell r="F93">
            <v>3176.9022222222206</v>
          </cell>
          <cell r="G93">
            <v>102.715</v>
          </cell>
        </row>
        <row r="94">
          <cell r="A94" t="str">
            <v>17407</v>
          </cell>
          <cell r="B94" t="str">
            <v>Riverview</v>
          </cell>
          <cell r="C94">
            <v>3054.2961111111126</v>
          </cell>
          <cell r="D94">
            <v>28039574.449999999</v>
          </cell>
          <cell r="E94">
            <v>27882504.859999999</v>
          </cell>
          <cell r="F94">
            <v>3020.9211111111126</v>
          </cell>
          <cell r="G94">
            <v>33.375</v>
          </cell>
        </row>
        <row r="95">
          <cell r="C95"/>
          <cell r="D95"/>
          <cell r="E95"/>
        </row>
        <row r="96">
          <cell r="A96" t="str">
            <v>2,000-2,999</v>
          </cell>
          <cell r="C96"/>
          <cell r="D96"/>
          <cell r="E96"/>
        </row>
        <row r="97">
          <cell r="A97" t="str">
            <v>19401</v>
          </cell>
          <cell r="B97" t="str">
            <v>Ellensburg</v>
          </cell>
          <cell r="C97">
            <v>2946.5216666666661</v>
          </cell>
          <cell r="D97">
            <v>27166437.670000002</v>
          </cell>
          <cell r="E97">
            <v>26935217.77</v>
          </cell>
          <cell r="F97">
            <v>2888.6466666666661</v>
          </cell>
          <cell r="G97">
            <v>57.875</v>
          </cell>
        </row>
        <row r="98">
          <cell r="A98" t="str">
            <v>03116</v>
          </cell>
          <cell r="B98" t="str">
            <v>Prosser</v>
          </cell>
          <cell r="C98">
            <v>2870.6805555555561</v>
          </cell>
          <cell r="D98">
            <v>28979235.870000001</v>
          </cell>
          <cell r="E98">
            <v>28740674.16</v>
          </cell>
          <cell r="F98">
            <v>2836.5555555555561</v>
          </cell>
          <cell r="G98">
            <v>34.125</v>
          </cell>
        </row>
        <row r="99">
          <cell r="A99" t="str">
            <v>17406</v>
          </cell>
          <cell r="B99" t="str">
            <v>Tukwila</v>
          </cell>
          <cell r="C99">
            <v>2862.4416666666666</v>
          </cell>
          <cell r="D99">
            <v>30793463.210000001</v>
          </cell>
          <cell r="E99">
            <v>31290833.48</v>
          </cell>
          <cell r="F99">
            <v>2828.8166666666666</v>
          </cell>
          <cell r="G99">
            <v>33.625</v>
          </cell>
        </row>
        <row r="100">
          <cell r="A100" t="str">
            <v>06112</v>
          </cell>
          <cell r="B100" t="str">
            <v>Washougal</v>
          </cell>
          <cell r="C100">
            <v>2856.3716666666669</v>
          </cell>
          <cell r="D100">
            <v>26370955.260000002</v>
          </cell>
          <cell r="E100">
            <v>26850510.780000001</v>
          </cell>
          <cell r="F100">
            <v>2815.4966666666669</v>
          </cell>
          <cell r="G100">
            <v>40.875</v>
          </cell>
        </row>
        <row r="101">
          <cell r="A101" t="str">
            <v>33115</v>
          </cell>
          <cell r="B101" t="str">
            <v>Colville</v>
          </cell>
          <cell r="C101">
            <v>2852.0861111111108</v>
          </cell>
          <cell r="D101">
            <v>24731276.710000001</v>
          </cell>
          <cell r="E101">
            <v>24640969.289999999</v>
          </cell>
          <cell r="F101">
            <v>2817.7111111111108</v>
          </cell>
          <cell r="G101">
            <v>34.375</v>
          </cell>
        </row>
        <row r="102">
          <cell r="A102" t="str">
            <v>21302</v>
          </cell>
          <cell r="B102" t="str">
            <v>Chehalis</v>
          </cell>
          <cell r="C102">
            <v>2848.0005555555549</v>
          </cell>
          <cell r="D102">
            <v>27623862.84</v>
          </cell>
          <cell r="E102">
            <v>28155354</v>
          </cell>
          <cell r="F102">
            <v>2627.7055555555548</v>
          </cell>
          <cell r="G102">
            <v>220.29499999999999</v>
          </cell>
        </row>
        <row r="103">
          <cell r="A103" t="str">
            <v>05323</v>
          </cell>
          <cell r="B103" t="str">
            <v>Sequim</v>
          </cell>
          <cell r="C103">
            <v>2796.6177777777789</v>
          </cell>
          <cell r="D103">
            <v>24108972.140000001</v>
          </cell>
          <cell r="E103">
            <v>24279812.41</v>
          </cell>
          <cell r="F103">
            <v>2756.3677777777789</v>
          </cell>
          <cell r="G103">
            <v>40.25</v>
          </cell>
        </row>
        <row r="104">
          <cell r="A104" t="str">
            <v>39090</v>
          </cell>
          <cell r="B104" t="str">
            <v>East Valley (Yak)</v>
          </cell>
          <cell r="C104">
            <v>2773.9522222222231</v>
          </cell>
          <cell r="D104">
            <v>25075077.84</v>
          </cell>
          <cell r="E104">
            <v>26268420.579999998</v>
          </cell>
          <cell r="F104">
            <v>2736.9522222222231</v>
          </cell>
          <cell r="G104">
            <v>37</v>
          </cell>
        </row>
        <row r="105">
          <cell r="A105" t="str">
            <v>37504</v>
          </cell>
          <cell r="B105" t="str">
            <v>Lynden</v>
          </cell>
          <cell r="C105">
            <v>2751.7666666666664</v>
          </cell>
          <cell r="D105">
            <v>23980645.469999999</v>
          </cell>
          <cell r="E105">
            <v>24524582.800000001</v>
          </cell>
          <cell r="F105">
            <v>2696.7666666666664</v>
          </cell>
          <cell r="G105">
            <v>55</v>
          </cell>
        </row>
        <row r="106">
          <cell r="A106" t="str">
            <v>02250</v>
          </cell>
          <cell r="B106" t="str">
            <v>Clarkston</v>
          </cell>
          <cell r="C106">
            <v>2714.4550000000022</v>
          </cell>
          <cell r="D106">
            <v>25793141.27</v>
          </cell>
          <cell r="E106">
            <v>26164153.469999999</v>
          </cell>
          <cell r="F106">
            <v>2651.8300000000022</v>
          </cell>
          <cell r="G106">
            <v>62.625</v>
          </cell>
        </row>
        <row r="107">
          <cell r="A107" t="str">
            <v>29103</v>
          </cell>
          <cell r="B107" t="str">
            <v>Anacortes</v>
          </cell>
          <cell r="C107">
            <v>2673.5644444444456</v>
          </cell>
          <cell r="D107">
            <v>25980364.02</v>
          </cell>
          <cell r="E107">
            <v>25919526.210000001</v>
          </cell>
          <cell r="F107">
            <v>2627.8144444444456</v>
          </cell>
          <cell r="G107">
            <v>45.75</v>
          </cell>
        </row>
        <row r="108">
          <cell r="A108" t="str">
            <v>13144</v>
          </cell>
          <cell r="B108" t="str">
            <v>Quincy</v>
          </cell>
          <cell r="C108">
            <v>2621.885555555556</v>
          </cell>
          <cell r="D108">
            <v>26612942.600000001</v>
          </cell>
          <cell r="E108">
            <v>26247127.440000001</v>
          </cell>
          <cell r="F108">
            <v>2559.135555555556</v>
          </cell>
          <cell r="G108">
            <v>62.75</v>
          </cell>
        </row>
        <row r="109">
          <cell r="A109" t="str">
            <v>24019</v>
          </cell>
          <cell r="B109" t="str">
            <v>Omak</v>
          </cell>
          <cell r="C109">
            <v>2565.995555555548</v>
          </cell>
          <cell r="D109">
            <v>21399953.120000001</v>
          </cell>
          <cell r="E109">
            <v>21973761.809999999</v>
          </cell>
          <cell r="F109">
            <v>2497.245555555548</v>
          </cell>
          <cell r="G109">
            <v>68.75</v>
          </cell>
        </row>
        <row r="110">
          <cell r="A110" t="str">
            <v>32414</v>
          </cell>
          <cell r="B110" t="str">
            <v>Deer Park</v>
          </cell>
          <cell r="C110">
            <v>2516.2955555555559</v>
          </cell>
          <cell r="D110">
            <v>22416218.289999999</v>
          </cell>
          <cell r="E110">
            <v>23128931.780000001</v>
          </cell>
          <cell r="F110">
            <v>2469.2955555555559</v>
          </cell>
          <cell r="G110">
            <v>47</v>
          </cell>
        </row>
        <row r="111">
          <cell r="A111" t="str">
            <v>38267</v>
          </cell>
          <cell r="B111" t="str">
            <v>Pullman</v>
          </cell>
          <cell r="C111">
            <v>2338.3644444444444</v>
          </cell>
          <cell r="D111">
            <v>20381809.190000001</v>
          </cell>
          <cell r="E111">
            <v>21081452.969999999</v>
          </cell>
          <cell r="F111">
            <v>2292.1144444444444</v>
          </cell>
          <cell r="G111">
            <v>46.25</v>
          </cell>
        </row>
        <row r="112">
          <cell r="A112" t="str">
            <v>31306</v>
          </cell>
          <cell r="B112" t="str">
            <v>Lakewood</v>
          </cell>
          <cell r="C112">
            <v>2301.9288888888882</v>
          </cell>
          <cell r="D112">
            <v>21349973.210000001</v>
          </cell>
          <cell r="E112">
            <v>21999794.370000001</v>
          </cell>
          <cell r="F112">
            <v>2262.6788888888882</v>
          </cell>
          <cell r="G112">
            <v>39.25</v>
          </cell>
        </row>
        <row r="113">
          <cell r="A113" t="str">
            <v>37505</v>
          </cell>
          <cell r="B113" t="str">
            <v>Meridian</v>
          </cell>
          <cell r="C113">
            <v>2277.0027777777786</v>
          </cell>
          <cell r="D113">
            <v>16419318.41</v>
          </cell>
          <cell r="E113">
            <v>17829755.73</v>
          </cell>
          <cell r="F113">
            <v>2259.6277777777786</v>
          </cell>
          <cell r="G113">
            <v>17.375</v>
          </cell>
        </row>
        <row r="114">
          <cell r="A114" t="str">
            <v>13165</v>
          </cell>
          <cell r="B114" t="str">
            <v>Ephrata</v>
          </cell>
          <cell r="C114">
            <v>2249.0183333333343</v>
          </cell>
          <cell r="D114">
            <v>20145022.489999998</v>
          </cell>
          <cell r="E114">
            <v>21367073.039999999</v>
          </cell>
          <cell r="F114">
            <v>2191.8733333333344</v>
          </cell>
          <cell r="G114">
            <v>57.144999999999996</v>
          </cell>
        </row>
        <row r="115">
          <cell r="A115" t="str">
            <v>31332</v>
          </cell>
          <cell r="B115" t="str">
            <v>Granite Falls</v>
          </cell>
          <cell r="C115">
            <v>2223.8727777777785</v>
          </cell>
          <cell r="D115">
            <v>19864111.920000002</v>
          </cell>
          <cell r="E115">
            <v>20210823.57</v>
          </cell>
          <cell r="F115">
            <v>2186.2477777777785</v>
          </cell>
          <cell r="G115">
            <v>37.625</v>
          </cell>
        </row>
        <row r="116">
          <cell r="A116" t="str">
            <v>27344</v>
          </cell>
          <cell r="B116" t="str">
            <v>Orting</v>
          </cell>
          <cell r="C116">
            <v>2222.4044444444435</v>
          </cell>
          <cell r="D116">
            <v>19486901.030000001</v>
          </cell>
          <cell r="E116">
            <v>19830000.350000001</v>
          </cell>
          <cell r="F116">
            <v>2185.6544444444435</v>
          </cell>
          <cell r="G116">
            <v>36.75</v>
          </cell>
        </row>
        <row r="117">
          <cell r="A117" t="str">
            <v>31311</v>
          </cell>
          <cell r="B117" t="str">
            <v>Sultan</v>
          </cell>
          <cell r="C117">
            <v>2222.208333333333</v>
          </cell>
          <cell r="D117">
            <v>19859259.699999999</v>
          </cell>
          <cell r="E117">
            <v>19913593.170000002</v>
          </cell>
          <cell r="F117">
            <v>2187.083333333333</v>
          </cell>
          <cell r="G117">
            <v>35.125</v>
          </cell>
        </row>
        <row r="118">
          <cell r="A118" t="str">
            <v>34401</v>
          </cell>
          <cell r="B118" t="str">
            <v>Rochester</v>
          </cell>
          <cell r="C118">
            <v>2153.6855555555553</v>
          </cell>
          <cell r="D118">
            <v>21082974.109999999</v>
          </cell>
          <cell r="E118">
            <v>21141444.18</v>
          </cell>
          <cell r="F118">
            <v>2039.1455555555553</v>
          </cell>
          <cell r="G118">
            <v>114.54</v>
          </cell>
        </row>
        <row r="119">
          <cell r="A119" t="str">
            <v>23403</v>
          </cell>
          <cell r="B119" t="str">
            <v>North Mason</v>
          </cell>
          <cell r="C119">
            <v>2129.538333333333</v>
          </cell>
          <cell r="D119">
            <v>19815610.530000001</v>
          </cell>
          <cell r="E119">
            <v>20052387.059999999</v>
          </cell>
          <cell r="F119">
            <v>2079.663333333333</v>
          </cell>
          <cell r="G119">
            <v>49.875</v>
          </cell>
        </row>
        <row r="120">
          <cell r="A120" t="str">
            <v>37503</v>
          </cell>
          <cell r="B120" t="str">
            <v>Blaine</v>
          </cell>
          <cell r="C120">
            <v>2100.2716666666674</v>
          </cell>
          <cell r="D120">
            <v>20506458.699999999</v>
          </cell>
          <cell r="E120">
            <v>20910392.539999999</v>
          </cell>
          <cell r="F120">
            <v>2063.1466666666674</v>
          </cell>
          <cell r="G120">
            <v>37.125</v>
          </cell>
        </row>
        <row r="121">
          <cell r="A121" t="str">
            <v>06122</v>
          </cell>
          <cell r="B121" t="str">
            <v>Ridgefield</v>
          </cell>
          <cell r="C121">
            <v>2075.7088888888907</v>
          </cell>
          <cell r="D121">
            <v>16815475.989999998</v>
          </cell>
          <cell r="E121">
            <v>16841848.84</v>
          </cell>
          <cell r="F121">
            <v>2053.9588888888907</v>
          </cell>
          <cell r="G121">
            <v>21.75</v>
          </cell>
        </row>
        <row r="122">
          <cell r="A122" t="str">
            <v>37507</v>
          </cell>
          <cell r="B122" t="str">
            <v>Mount Baker</v>
          </cell>
          <cell r="C122">
            <v>2071.6505555555559</v>
          </cell>
          <cell r="D122">
            <v>22034872.329999998</v>
          </cell>
          <cell r="E122">
            <v>20969811.199999999</v>
          </cell>
          <cell r="F122">
            <v>2028.0255555555561</v>
          </cell>
          <cell r="G122">
            <v>43.625</v>
          </cell>
        </row>
        <row r="123">
          <cell r="A123" t="str">
            <v>08404</v>
          </cell>
          <cell r="B123" t="str">
            <v>Woodland</v>
          </cell>
          <cell r="C123">
            <v>2062.2150000000001</v>
          </cell>
          <cell r="D123">
            <v>20235813.23</v>
          </cell>
          <cell r="E123">
            <v>20899784.449999999</v>
          </cell>
          <cell r="F123">
            <v>2036.3400000000004</v>
          </cell>
          <cell r="G123">
            <v>25.875</v>
          </cell>
        </row>
        <row r="124">
          <cell r="A124" t="str">
            <v>13073</v>
          </cell>
          <cell r="B124" t="str">
            <v>Wahluke</v>
          </cell>
          <cell r="C124">
            <v>2037.8927777777774</v>
          </cell>
          <cell r="D124">
            <v>20819539.039999999</v>
          </cell>
          <cell r="E124">
            <v>20585716.449999999</v>
          </cell>
          <cell r="F124">
            <v>2010.0177777777774</v>
          </cell>
          <cell r="G124">
            <v>27.875</v>
          </cell>
        </row>
        <row r="125">
          <cell r="A125" t="str">
            <v>11051</v>
          </cell>
          <cell r="B125" t="str">
            <v>North Franklin</v>
          </cell>
          <cell r="C125">
            <v>2024.1227777777779</v>
          </cell>
          <cell r="D125">
            <v>18872633.170000002</v>
          </cell>
          <cell r="E125">
            <v>19570521.260000002</v>
          </cell>
          <cell r="F125">
            <v>1977.1777777777779</v>
          </cell>
          <cell r="G125">
            <v>46.945</v>
          </cell>
        </row>
        <row r="126">
          <cell r="C126"/>
          <cell r="D126"/>
          <cell r="E126"/>
        </row>
        <row r="127">
          <cell r="A127" t="str">
            <v>1,000-1,999</v>
          </cell>
          <cell r="C127"/>
          <cell r="D127"/>
          <cell r="E127"/>
        </row>
        <row r="128">
          <cell r="A128" t="str">
            <v>32326</v>
          </cell>
          <cell r="B128" t="str">
            <v>Medical Lake</v>
          </cell>
          <cell r="C128">
            <v>1955.8294444444443</v>
          </cell>
          <cell r="D128">
            <v>19189045.41</v>
          </cell>
          <cell r="E128">
            <v>19186651.469999999</v>
          </cell>
          <cell r="F128">
            <v>1904.7044444444443</v>
          </cell>
          <cell r="G128">
            <v>51.125</v>
          </cell>
        </row>
        <row r="129">
          <cell r="A129" t="str">
            <v>27404</v>
          </cell>
          <cell r="B129" t="str">
            <v>Eatonville</v>
          </cell>
          <cell r="C129">
            <v>1944.0799999999997</v>
          </cell>
          <cell r="D129">
            <v>18264720.600000001</v>
          </cell>
          <cell r="E129">
            <v>17668148.23</v>
          </cell>
          <cell r="F129">
            <v>1927.3299999999997</v>
          </cell>
          <cell r="G129">
            <v>16.75</v>
          </cell>
        </row>
        <row r="130">
          <cell r="A130" t="str">
            <v>06098</v>
          </cell>
          <cell r="B130" t="str">
            <v>Hockinson</v>
          </cell>
          <cell r="C130">
            <v>1919.478333333333</v>
          </cell>
          <cell r="D130">
            <v>16322609.43</v>
          </cell>
          <cell r="E130">
            <v>16411606.99</v>
          </cell>
          <cell r="F130">
            <v>1894.353333333333</v>
          </cell>
          <cell r="G130">
            <v>25.125</v>
          </cell>
        </row>
        <row r="131">
          <cell r="A131" t="str">
            <v>14028</v>
          </cell>
          <cell r="B131" t="str">
            <v>Hoquiam</v>
          </cell>
          <cell r="C131">
            <v>1761.2416666666666</v>
          </cell>
          <cell r="D131">
            <v>18419251.149999999</v>
          </cell>
          <cell r="E131">
            <v>20141418.530000001</v>
          </cell>
          <cell r="F131">
            <v>1725.1166666666666</v>
          </cell>
          <cell r="G131">
            <v>36.125</v>
          </cell>
        </row>
        <row r="132">
          <cell r="A132" t="str">
            <v>14068</v>
          </cell>
          <cell r="B132" t="str">
            <v>Elma</v>
          </cell>
          <cell r="C132">
            <v>1611.8577777777771</v>
          </cell>
          <cell r="D132">
            <v>15991192.49</v>
          </cell>
          <cell r="E132">
            <v>15881972.359999999</v>
          </cell>
          <cell r="F132">
            <v>1579.6077777777771</v>
          </cell>
          <cell r="G132">
            <v>32.25</v>
          </cell>
        </row>
        <row r="133">
          <cell r="A133" t="str">
            <v>15206</v>
          </cell>
          <cell r="B133" t="str">
            <v>South Whidbey</v>
          </cell>
          <cell r="C133">
            <v>1605.5316666666658</v>
          </cell>
          <cell r="D133">
            <v>15585938.08</v>
          </cell>
          <cell r="E133">
            <v>15946463.939999999</v>
          </cell>
          <cell r="F133">
            <v>1587.6566666666658</v>
          </cell>
          <cell r="G133">
            <v>17.875</v>
          </cell>
        </row>
        <row r="134">
          <cell r="A134" t="str">
            <v>32325</v>
          </cell>
          <cell r="B134" t="str">
            <v>Nine Mile Falls</v>
          </cell>
          <cell r="C134">
            <v>1589.4988888888884</v>
          </cell>
          <cell r="D134">
            <v>14357543.550000001</v>
          </cell>
          <cell r="E134">
            <v>14360688.449999999</v>
          </cell>
          <cell r="F134">
            <v>1567.2488888888884</v>
          </cell>
          <cell r="G134">
            <v>22.25</v>
          </cell>
        </row>
        <row r="135">
          <cell r="A135" t="str">
            <v>32416</v>
          </cell>
          <cell r="B135" t="str">
            <v>Riverside</v>
          </cell>
          <cell r="C135">
            <v>1563.7655555555555</v>
          </cell>
          <cell r="D135">
            <v>16655800.789999999</v>
          </cell>
          <cell r="E135">
            <v>16331863.800000001</v>
          </cell>
          <cell r="F135">
            <v>1545.5155555555555</v>
          </cell>
          <cell r="G135">
            <v>18.25</v>
          </cell>
        </row>
        <row r="136">
          <cell r="A136" t="str">
            <v>39204</v>
          </cell>
          <cell r="B136" t="str">
            <v>Granger</v>
          </cell>
          <cell r="C136">
            <v>1526.4499999999998</v>
          </cell>
          <cell r="D136">
            <v>15761150.689999999</v>
          </cell>
          <cell r="E136">
            <v>15628101.199999999</v>
          </cell>
          <cell r="F136">
            <v>1505.6999999999998</v>
          </cell>
          <cell r="G136">
            <v>20.75</v>
          </cell>
        </row>
        <row r="137">
          <cell r="A137" t="str">
            <v>13160</v>
          </cell>
          <cell r="B137" t="str">
            <v>Royal</v>
          </cell>
          <cell r="C137">
            <v>1515.6683333333333</v>
          </cell>
          <cell r="D137">
            <v>14248306.619999999</v>
          </cell>
          <cell r="E137">
            <v>14685891.85</v>
          </cell>
          <cell r="F137">
            <v>1477.2933333333333</v>
          </cell>
          <cell r="G137">
            <v>38.375</v>
          </cell>
        </row>
        <row r="138">
          <cell r="A138" t="str">
            <v>37506</v>
          </cell>
          <cell r="B138" t="str">
            <v>Nooksack Valley</v>
          </cell>
          <cell r="C138">
            <v>1512.325</v>
          </cell>
          <cell r="D138">
            <v>15986933.710000001</v>
          </cell>
          <cell r="E138">
            <v>16298181.029999999</v>
          </cell>
          <cell r="F138">
            <v>1483.7</v>
          </cell>
          <cell r="G138">
            <v>28.625</v>
          </cell>
        </row>
        <row r="139">
          <cell r="A139" t="str">
            <v>06101</v>
          </cell>
          <cell r="B139" t="str">
            <v>Lacenter</v>
          </cell>
          <cell r="C139">
            <v>1509.702222222222</v>
          </cell>
          <cell r="D139">
            <v>12511167.470000001</v>
          </cell>
          <cell r="E139">
            <v>12570050.59</v>
          </cell>
          <cell r="F139">
            <v>1489.702222222222</v>
          </cell>
          <cell r="G139">
            <v>20</v>
          </cell>
        </row>
        <row r="140">
          <cell r="A140" t="str">
            <v>17402</v>
          </cell>
          <cell r="B140" t="str">
            <v>Vashon Island</v>
          </cell>
          <cell r="C140">
            <v>1504.518333333333</v>
          </cell>
          <cell r="D140">
            <v>14646114.74</v>
          </cell>
          <cell r="E140">
            <v>14993277.98</v>
          </cell>
          <cell r="F140">
            <v>1484.393333333333</v>
          </cell>
          <cell r="G140">
            <v>20.125</v>
          </cell>
        </row>
        <row r="141">
          <cell r="A141" t="str">
            <v>03052</v>
          </cell>
          <cell r="B141" t="str">
            <v>Kiona Benton</v>
          </cell>
          <cell r="C141">
            <v>1439.5788888888874</v>
          </cell>
          <cell r="D141">
            <v>15170512.529999999</v>
          </cell>
          <cell r="E141">
            <v>15030987.869999999</v>
          </cell>
          <cell r="F141">
            <v>1413.0788888888874</v>
          </cell>
          <cell r="G141">
            <v>26.5</v>
          </cell>
        </row>
        <row r="142">
          <cell r="A142" t="str">
            <v>04222</v>
          </cell>
          <cell r="B142" t="str">
            <v>Cashmere</v>
          </cell>
          <cell r="C142">
            <v>1396.6122222222227</v>
          </cell>
          <cell r="D142">
            <v>12339200.18</v>
          </cell>
          <cell r="E142">
            <v>12295272.220000001</v>
          </cell>
          <cell r="F142">
            <v>1371.1122222222227</v>
          </cell>
          <cell r="G142">
            <v>25.5</v>
          </cell>
        </row>
        <row r="143">
          <cell r="A143" t="str">
            <v>39003</v>
          </cell>
          <cell r="B143" t="str">
            <v>Naches Valley</v>
          </cell>
          <cell r="C143">
            <v>1395.2361111111118</v>
          </cell>
          <cell r="D143">
            <v>12349967.109999999</v>
          </cell>
          <cell r="E143">
            <v>12780954.210000001</v>
          </cell>
          <cell r="F143">
            <v>1381.3611111111118</v>
          </cell>
          <cell r="G143">
            <v>13.875</v>
          </cell>
        </row>
        <row r="144">
          <cell r="A144" t="str">
            <v>27343</v>
          </cell>
          <cell r="B144" t="str">
            <v>Dieringer</v>
          </cell>
          <cell r="C144">
            <v>1372.1727777777776</v>
          </cell>
          <cell r="D144">
            <v>13980484.4</v>
          </cell>
          <cell r="E144">
            <v>13868445.91</v>
          </cell>
          <cell r="F144">
            <v>1344.5477777777776</v>
          </cell>
          <cell r="G144">
            <v>27.625</v>
          </cell>
        </row>
        <row r="145">
          <cell r="A145" t="str">
            <v>16050</v>
          </cell>
          <cell r="B145" t="str">
            <v>Port Townsend</v>
          </cell>
          <cell r="C145">
            <v>1319.8011111111114</v>
          </cell>
          <cell r="D145">
            <v>13386765.050000001</v>
          </cell>
          <cell r="E145">
            <v>13062587.119999999</v>
          </cell>
          <cell r="F145">
            <v>1294.5511111111114</v>
          </cell>
          <cell r="G145">
            <v>25.25</v>
          </cell>
        </row>
        <row r="146">
          <cell r="A146" t="str">
            <v>33070</v>
          </cell>
          <cell r="B146" t="str">
            <v>Valley</v>
          </cell>
          <cell r="C146">
            <v>1319.4538888888871</v>
          </cell>
          <cell r="D146">
            <v>12966638.74</v>
          </cell>
          <cell r="E146">
            <v>14409594.810000001</v>
          </cell>
          <cell r="F146">
            <v>1318.0788888888871</v>
          </cell>
          <cell r="G146">
            <v>1.375</v>
          </cell>
        </row>
        <row r="147">
          <cell r="A147" t="str">
            <v>08401</v>
          </cell>
          <cell r="B147" t="str">
            <v>Castle Rock</v>
          </cell>
          <cell r="C147">
            <v>1316.8550000000007</v>
          </cell>
          <cell r="D147">
            <v>11944425.699999999</v>
          </cell>
          <cell r="E147">
            <v>12217624.08</v>
          </cell>
          <cell r="F147">
            <v>1292.2300000000007</v>
          </cell>
          <cell r="G147">
            <v>24.625</v>
          </cell>
        </row>
        <row r="148">
          <cell r="A148" t="str">
            <v>04129</v>
          </cell>
          <cell r="B148" t="str">
            <v>Lake Chelan</v>
          </cell>
          <cell r="C148">
            <v>1316.0283333333341</v>
          </cell>
          <cell r="D148">
            <v>14629844.539999999</v>
          </cell>
          <cell r="E148">
            <v>14768921.199999999</v>
          </cell>
          <cell r="F148">
            <v>1295.6533333333341</v>
          </cell>
          <cell r="G148">
            <v>20.375</v>
          </cell>
        </row>
        <row r="149">
          <cell r="A149" t="str">
            <v>39205</v>
          </cell>
          <cell r="B149" t="str">
            <v>Zillah</v>
          </cell>
          <cell r="C149">
            <v>1313.1744444444446</v>
          </cell>
          <cell r="D149">
            <v>11022343.880000001</v>
          </cell>
          <cell r="E149">
            <v>11166473.890000001</v>
          </cell>
          <cell r="F149">
            <v>1304.1744444444446</v>
          </cell>
          <cell r="G149">
            <v>9</v>
          </cell>
        </row>
        <row r="150">
          <cell r="A150" t="str">
            <v>30303</v>
          </cell>
          <cell r="B150" t="str">
            <v>Stevenson-Carson</v>
          </cell>
          <cell r="C150">
            <v>1265.952777777778</v>
          </cell>
          <cell r="D150">
            <v>13268938.289999999</v>
          </cell>
          <cell r="E150">
            <v>12367406.210000001</v>
          </cell>
          <cell r="F150">
            <v>1232.327777777778</v>
          </cell>
          <cell r="G150">
            <v>33.625</v>
          </cell>
        </row>
        <row r="151">
          <cell r="A151" t="str">
            <v>14066</v>
          </cell>
          <cell r="B151" t="str">
            <v>Montesano</v>
          </cell>
          <cell r="C151">
            <v>1222.1766666666665</v>
          </cell>
          <cell r="D151">
            <v>11040590.09</v>
          </cell>
          <cell r="E151">
            <v>11185733.25</v>
          </cell>
          <cell r="F151">
            <v>1209.9266666666665</v>
          </cell>
          <cell r="G151">
            <v>12.25</v>
          </cell>
        </row>
        <row r="152">
          <cell r="A152" t="str">
            <v>34402</v>
          </cell>
          <cell r="B152" t="str">
            <v>Tenino</v>
          </cell>
          <cell r="C152">
            <v>1220.235000000001</v>
          </cell>
          <cell r="D152">
            <v>12348416.82</v>
          </cell>
          <cell r="E152">
            <v>11986066.369999999</v>
          </cell>
          <cell r="F152">
            <v>1198.360000000001</v>
          </cell>
          <cell r="G152">
            <v>21.875</v>
          </cell>
        </row>
        <row r="153">
          <cell r="A153" t="str">
            <v>04228</v>
          </cell>
          <cell r="B153" t="str">
            <v>Cascade</v>
          </cell>
          <cell r="C153">
            <v>1200.558888888889</v>
          </cell>
          <cell r="D153">
            <v>11563974.210000001</v>
          </cell>
          <cell r="E153">
            <v>11400599.289999999</v>
          </cell>
          <cell r="F153">
            <v>1176.808888888889</v>
          </cell>
          <cell r="G153">
            <v>23.75</v>
          </cell>
        </row>
        <row r="154">
          <cell r="A154" t="str">
            <v>20405</v>
          </cell>
          <cell r="B154" t="str">
            <v>White Salmon</v>
          </cell>
          <cell r="C154">
            <v>1196.7711111111114</v>
          </cell>
          <cell r="D154">
            <v>11773928.16</v>
          </cell>
          <cell r="E154">
            <v>11706157.810000001</v>
          </cell>
          <cell r="F154">
            <v>1164.0211111111114</v>
          </cell>
          <cell r="G154">
            <v>32.75</v>
          </cell>
        </row>
        <row r="155">
          <cell r="A155" t="str">
            <v>39203</v>
          </cell>
          <cell r="B155" t="str">
            <v>Highland</v>
          </cell>
          <cell r="C155">
            <v>1183.7266666666669</v>
          </cell>
          <cell r="D155">
            <v>11345352.890000001</v>
          </cell>
          <cell r="E155">
            <v>11200192.289999999</v>
          </cell>
          <cell r="F155">
            <v>1166.2266666666669</v>
          </cell>
          <cell r="G155">
            <v>17.5</v>
          </cell>
        </row>
        <row r="156">
          <cell r="A156" t="str">
            <v>26056</v>
          </cell>
          <cell r="B156" t="str">
            <v>Newport</v>
          </cell>
          <cell r="C156">
            <v>1158.6644444444439</v>
          </cell>
          <cell r="D156">
            <v>11368968.630000001</v>
          </cell>
          <cell r="E156">
            <v>11195924.09</v>
          </cell>
          <cell r="F156">
            <v>1138.4144444444439</v>
          </cell>
          <cell r="G156">
            <v>20.25</v>
          </cell>
        </row>
        <row r="157">
          <cell r="A157" t="str">
            <v>16049</v>
          </cell>
          <cell r="B157" t="str">
            <v>Chimacum</v>
          </cell>
          <cell r="C157">
            <v>1113.1916666666668</v>
          </cell>
          <cell r="D157">
            <v>11079475.75</v>
          </cell>
          <cell r="E157">
            <v>10715217.01</v>
          </cell>
          <cell r="F157">
            <v>1090.5666666666668</v>
          </cell>
          <cell r="G157">
            <v>22.625</v>
          </cell>
        </row>
        <row r="158">
          <cell r="A158" t="str">
            <v>24404</v>
          </cell>
          <cell r="B158" t="str">
            <v>Tonasket</v>
          </cell>
          <cell r="C158">
            <v>1106.9866666666665</v>
          </cell>
          <cell r="D158">
            <v>10358450.76</v>
          </cell>
          <cell r="E158">
            <v>10410946.18</v>
          </cell>
          <cell r="F158">
            <v>1072.2366666666665</v>
          </cell>
          <cell r="G158">
            <v>34.75</v>
          </cell>
        </row>
        <row r="159">
          <cell r="A159" t="str">
            <v>24105</v>
          </cell>
          <cell r="B159" t="str">
            <v>Okanogan</v>
          </cell>
          <cell r="C159">
            <v>1068.7522222222226</v>
          </cell>
          <cell r="D159">
            <v>10048202.939999999</v>
          </cell>
          <cell r="E159">
            <v>10934357.220000001</v>
          </cell>
          <cell r="F159">
            <v>1038.5722222222225</v>
          </cell>
          <cell r="G159">
            <v>30.18</v>
          </cell>
        </row>
        <row r="160">
          <cell r="A160" t="str">
            <v>39209</v>
          </cell>
          <cell r="B160" t="str">
            <v>Mount Adams</v>
          </cell>
          <cell r="C160">
            <v>1018.2383333333335</v>
          </cell>
          <cell r="D160">
            <v>12941370.76</v>
          </cell>
          <cell r="E160">
            <v>12674317.65</v>
          </cell>
          <cell r="F160">
            <v>1002.6133333333335</v>
          </cell>
          <cell r="G160">
            <v>15.625</v>
          </cell>
        </row>
        <row r="161">
          <cell r="A161" t="str">
            <v>08402</v>
          </cell>
          <cell r="B161" t="str">
            <v>Kalama</v>
          </cell>
          <cell r="C161">
            <v>1012.2016666666669</v>
          </cell>
          <cell r="D161">
            <v>7911273.4900000002</v>
          </cell>
          <cell r="E161">
            <v>7879941.79</v>
          </cell>
          <cell r="F161">
            <v>998.57666666666694</v>
          </cell>
          <cell r="G161">
            <v>13.625</v>
          </cell>
        </row>
        <row r="162">
          <cell r="A162" t="str">
            <v>15204</v>
          </cell>
          <cell r="B162" t="str">
            <v>Coupeville</v>
          </cell>
          <cell r="C162">
            <v>1006.7761111111109</v>
          </cell>
          <cell r="D162">
            <v>9697334.6099999994</v>
          </cell>
          <cell r="E162">
            <v>9465205.2699999996</v>
          </cell>
          <cell r="F162">
            <v>980.97111111111099</v>
          </cell>
          <cell r="G162">
            <v>25.805</v>
          </cell>
        </row>
        <row r="163">
          <cell r="C163"/>
          <cell r="D163"/>
          <cell r="E163"/>
        </row>
        <row r="164">
          <cell r="A164" t="str">
            <v>500-999</v>
          </cell>
          <cell r="C164"/>
          <cell r="D164"/>
          <cell r="E164"/>
        </row>
        <row r="165">
          <cell r="A165" t="str">
            <v>20404</v>
          </cell>
          <cell r="B165" t="str">
            <v>Goldendale</v>
          </cell>
          <cell r="C165">
            <v>992.21833333333313</v>
          </cell>
          <cell r="D165">
            <v>10674532.050000001</v>
          </cell>
          <cell r="E165">
            <v>10617913.15</v>
          </cell>
          <cell r="F165">
            <v>970.84333333333313</v>
          </cell>
          <cell r="G165">
            <v>21.375</v>
          </cell>
        </row>
        <row r="166">
          <cell r="A166" t="str">
            <v>13146</v>
          </cell>
          <cell r="B166" t="str">
            <v>Warden</v>
          </cell>
          <cell r="C166">
            <v>991.2861111111115</v>
          </cell>
          <cell r="D166">
            <v>9773494.5999999996</v>
          </cell>
          <cell r="E166">
            <v>9978718.1400000006</v>
          </cell>
          <cell r="F166">
            <v>967.6611111111115</v>
          </cell>
          <cell r="G166">
            <v>23.625</v>
          </cell>
        </row>
        <row r="167">
          <cell r="A167" t="str">
            <v>03053</v>
          </cell>
          <cell r="B167" t="str">
            <v>Finley</v>
          </cell>
          <cell r="C167">
            <v>975.03388888888924</v>
          </cell>
          <cell r="D167">
            <v>9728143.5700000003</v>
          </cell>
          <cell r="E167">
            <v>9686763.9800000004</v>
          </cell>
          <cell r="F167">
            <v>952.90888888888924</v>
          </cell>
          <cell r="G167">
            <v>22.125</v>
          </cell>
        </row>
        <row r="168">
          <cell r="A168" t="str">
            <v>24111</v>
          </cell>
          <cell r="B168" t="str">
            <v>Brewster</v>
          </cell>
          <cell r="C168">
            <v>940.45222222222196</v>
          </cell>
          <cell r="D168">
            <v>10059434.16</v>
          </cell>
          <cell r="E168">
            <v>10512576.5</v>
          </cell>
          <cell r="F168">
            <v>920.70222222222196</v>
          </cell>
          <cell r="G168">
            <v>19.75</v>
          </cell>
        </row>
        <row r="169">
          <cell r="A169" t="str">
            <v>39120</v>
          </cell>
          <cell r="B169" t="str">
            <v>Mabton</v>
          </cell>
          <cell r="C169">
            <v>937.36555555555526</v>
          </cell>
          <cell r="D169">
            <v>9868861.9800000004</v>
          </cell>
          <cell r="E169">
            <v>9861398.6899999995</v>
          </cell>
          <cell r="F169">
            <v>924.36555555555526</v>
          </cell>
          <cell r="G169">
            <v>13</v>
          </cell>
        </row>
        <row r="170">
          <cell r="A170" t="str">
            <v>19404</v>
          </cell>
          <cell r="B170" t="str">
            <v>Cle Elum-Roslyn</v>
          </cell>
          <cell r="C170">
            <v>923.13333333333344</v>
          </cell>
          <cell r="D170">
            <v>8058658.8200000003</v>
          </cell>
          <cell r="E170">
            <v>8565612.7400000002</v>
          </cell>
          <cell r="F170">
            <v>912.38333333333344</v>
          </cell>
          <cell r="G170">
            <v>10.75</v>
          </cell>
        </row>
        <row r="171">
          <cell r="A171" t="str">
            <v>33212</v>
          </cell>
          <cell r="B171" t="str">
            <v>Kettle Falls</v>
          </cell>
          <cell r="C171">
            <v>920.02888888888879</v>
          </cell>
          <cell r="D171">
            <v>8731450.4000000004</v>
          </cell>
          <cell r="E171">
            <v>8674740.4800000004</v>
          </cell>
          <cell r="F171">
            <v>912.77888888888879</v>
          </cell>
          <cell r="G171">
            <v>7.25</v>
          </cell>
        </row>
        <row r="172">
          <cell r="A172" t="str">
            <v>25101</v>
          </cell>
          <cell r="B172" t="str">
            <v>Ocean Beach</v>
          </cell>
          <cell r="C172">
            <v>916.46277777777755</v>
          </cell>
          <cell r="D172">
            <v>10153762.02</v>
          </cell>
          <cell r="E172">
            <v>10616492.869999999</v>
          </cell>
          <cell r="F172">
            <v>878.08777777777755</v>
          </cell>
          <cell r="G172">
            <v>38.375</v>
          </cell>
        </row>
        <row r="173">
          <cell r="A173" t="str">
            <v>32358</v>
          </cell>
          <cell r="B173" t="str">
            <v>Freeman</v>
          </cell>
          <cell r="C173">
            <v>907.06444444444446</v>
          </cell>
          <cell r="D173">
            <v>8712717.8800000008</v>
          </cell>
          <cell r="E173">
            <v>8353368.21</v>
          </cell>
          <cell r="F173">
            <v>901.56444444444446</v>
          </cell>
          <cell r="G173">
            <v>5.5</v>
          </cell>
        </row>
        <row r="174">
          <cell r="A174" t="str">
            <v>25116</v>
          </cell>
          <cell r="B174" t="str">
            <v>Raymond</v>
          </cell>
          <cell r="C174">
            <v>877.44833333333327</v>
          </cell>
          <cell r="D174">
            <v>7509318.0499999998</v>
          </cell>
          <cell r="E174">
            <v>8065931.25</v>
          </cell>
          <cell r="F174">
            <v>873.32333333333327</v>
          </cell>
          <cell r="G174">
            <v>4.125</v>
          </cell>
        </row>
        <row r="175">
          <cell r="A175" t="str">
            <v>33036</v>
          </cell>
          <cell r="B175" t="str">
            <v>Chewelah</v>
          </cell>
          <cell r="C175">
            <v>873.73111111111098</v>
          </cell>
          <cell r="D175">
            <v>9429942.3499999996</v>
          </cell>
          <cell r="E175">
            <v>9137009.9800000004</v>
          </cell>
          <cell r="F175">
            <v>863.48111111111098</v>
          </cell>
          <cell r="G175">
            <v>10.25</v>
          </cell>
        </row>
        <row r="176">
          <cell r="A176" t="str">
            <v>34307</v>
          </cell>
          <cell r="B176" t="str">
            <v>Rainier</v>
          </cell>
          <cell r="C176">
            <v>869.48333333333312</v>
          </cell>
          <cell r="D176">
            <v>7824254.6500000004</v>
          </cell>
          <cell r="E176">
            <v>8036861.6299999999</v>
          </cell>
          <cell r="F176">
            <v>854.98333333333312</v>
          </cell>
          <cell r="G176">
            <v>14.5</v>
          </cell>
        </row>
        <row r="177">
          <cell r="A177" t="str">
            <v>36400</v>
          </cell>
          <cell r="B177" t="str">
            <v>Columbia (Walla)</v>
          </cell>
          <cell r="C177">
            <v>844.69388888888864</v>
          </cell>
          <cell r="D177">
            <v>8442210.0999999996</v>
          </cell>
          <cell r="E177">
            <v>8488696.1799999997</v>
          </cell>
          <cell r="F177">
            <v>828.81888888888864</v>
          </cell>
          <cell r="G177">
            <v>15.875</v>
          </cell>
        </row>
        <row r="178">
          <cell r="A178" t="str">
            <v>28149</v>
          </cell>
          <cell r="B178" t="str">
            <v>San Juan</v>
          </cell>
          <cell r="C178">
            <v>833.08888888888873</v>
          </cell>
          <cell r="D178">
            <v>8580137.3599999994</v>
          </cell>
          <cell r="E178">
            <v>8499863.8300000001</v>
          </cell>
          <cell r="F178">
            <v>822.33888888888873</v>
          </cell>
          <cell r="G178">
            <v>10.75</v>
          </cell>
        </row>
        <row r="179">
          <cell r="A179" t="str">
            <v>21237</v>
          </cell>
          <cell r="B179" t="str">
            <v>Toledo</v>
          </cell>
          <cell r="C179">
            <v>831.44222222222231</v>
          </cell>
          <cell r="D179">
            <v>7930671.7400000002</v>
          </cell>
          <cell r="E179">
            <v>8212676.54</v>
          </cell>
          <cell r="F179">
            <v>815.69222222222231</v>
          </cell>
          <cell r="G179">
            <v>15.75</v>
          </cell>
        </row>
        <row r="180">
          <cell r="A180" t="str">
            <v>09075</v>
          </cell>
          <cell r="B180" t="str">
            <v>Bridgeport</v>
          </cell>
          <cell r="C180">
            <v>783.61388888888894</v>
          </cell>
          <cell r="D180">
            <v>7721527.5</v>
          </cell>
          <cell r="E180">
            <v>7782016.5800000001</v>
          </cell>
          <cell r="F180">
            <v>769.23888888888894</v>
          </cell>
          <cell r="G180">
            <v>14.375</v>
          </cell>
        </row>
        <row r="181">
          <cell r="A181" t="str">
            <v>21300</v>
          </cell>
          <cell r="B181" t="str">
            <v>Onalaska</v>
          </cell>
          <cell r="C181">
            <v>782.8205555555553</v>
          </cell>
          <cell r="D181">
            <v>7830041.0099999998</v>
          </cell>
          <cell r="E181">
            <v>7618511.21</v>
          </cell>
          <cell r="F181">
            <v>764.4455555555553</v>
          </cell>
          <cell r="G181">
            <v>18.375</v>
          </cell>
        </row>
        <row r="182">
          <cell r="A182" t="str">
            <v>21232</v>
          </cell>
          <cell r="B182" t="str">
            <v>Winlock</v>
          </cell>
          <cell r="C182">
            <v>750.29333333333352</v>
          </cell>
          <cell r="D182">
            <v>7366688.2699999996</v>
          </cell>
          <cell r="E182">
            <v>7367785.0599999996</v>
          </cell>
          <cell r="F182">
            <v>742.29333333333352</v>
          </cell>
          <cell r="G182">
            <v>8</v>
          </cell>
        </row>
        <row r="183">
          <cell r="A183" t="str">
            <v>21014</v>
          </cell>
          <cell r="B183" t="str">
            <v>Napavine</v>
          </cell>
          <cell r="C183">
            <v>749.10277777777787</v>
          </cell>
          <cell r="D183">
            <v>6655510.6200000001</v>
          </cell>
          <cell r="E183">
            <v>6659574.79</v>
          </cell>
          <cell r="F183">
            <v>728.97777777777787</v>
          </cell>
          <cell r="G183">
            <v>20.125</v>
          </cell>
        </row>
        <row r="184">
          <cell r="A184" t="str">
            <v>23402</v>
          </cell>
          <cell r="B184" t="str">
            <v>Pioneer</v>
          </cell>
          <cell r="C184">
            <v>731.94833333333338</v>
          </cell>
          <cell r="D184">
            <v>7943701.25</v>
          </cell>
          <cell r="E184">
            <v>7686758.5199999996</v>
          </cell>
          <cell r="F184">
            <v>691.82333333333338</v>
          </cell>
          <cell r="G184">
            <v>40.125</v>
          </cell>
        </row>
        <row r="185">
          <cell r="A185" t="str">
            <v>36250</v>
          </cell>
          <cell r="B185" t="str">
            <v>College Place</v>
          </cell>
          <cell r="C185">
            <v>731.59722222222217</v>
          </cell>
          <cell r="D185">
            <v>8406250.3800000008</v>
          </cell>
          <cell r="E185">
            <v>8430453.3800000008</v>
          </cell>
          <cell r="F185">
            <v>717.72222222222217</v>
          </cell>
          <cell r="G185">
            <v>13.875</v>
          </cell>
        </row>
        <row r="186">
          <cell r="A186" t="str">
            <v>28137</v>
          </cell>
          <cell r="B186" t="str">
            <v>Orcas</v>
          </cell>
          <cell r="C186">
            <v>678.95388888888908</v>
          </cell>
          <cell r="D186">
            <v>7174585.4100000001</v>
          </cell>
          <cell r="E186">
            <v>6894509.6399999997</v>
          </cell>
          <cell r="F186">
            <v>667.82888888888908</v>
          </cell>
          <cell r="G186">
            <v>11.125</v>
          </cell>
        </row>
        <row r="187">
          <cell r="A187" t="str">
            <v>14172</v>
          </cell>
          <cell r="B187" t="str">
            <v>Ocosta</v>
          </cell>
          <cell r="C187">
            <v>659.00277777777785</v>
          </cell>
          <cell r="D187">
            <v>7536232.1299999999</v>
          </cell>
          <cell r="E187">
            <v>7383098.1600000001</v>
          </cell>
          <cell r="F187">
            <v>649.37777777777785</v>
          </cell>
          <cell r="G187">
            <v>9.625</v>
          </cell>
        </row>
        <row r="188">
          <cell r="A188" t="str">
            <v>33049</v>
          </cell>
          <cell r="B188" t="str">
            <v>Wellpinit</v>
          </cell>
          <cell r="C188">
            <v>658.34277777777788</v>
          </cell>
          <cell r="D188">
            <v>7654873.3499999996</v>
          </cell>
          <cell r="E188">
            <v>7807747.4699999997</v>
          </cell>
          <cell r="F188">
            <v>652.46777777777788</v>
          </cell>
          <cell r="G188">
            <v>5.875</v>
          </cell>
        </row>
        <row r="189">
          <cell r="A189" t="str">
            <v>19403</v>
          </cell>
          <cell r="B189" t="str">
            <v>Kittitas</v>
          </cell>
          <cell r="C189">
            <v>649.62777777777774</v>
          </cell>
          <cell r="D189">
            <v>6731182.75</v>
          </cell>
          <cell r="E189">
            <v>7224677.3799999999</v>
          </cell>
          <cell r="F189">
            <v>634.01777777777772</v>
          </cell>
          <cell r="G189">
            <v>15.61</v>
          </cell>
        </row>
        <row r="190">
          <cell r="A190" t="str">
            <v>24410</v>
          </cell>
          <cell r="B190" t="str">
            <v>Oroville</v>
          </cell>
          <cell r="C190">
            <v>648.2894444444446</v>
          </cell>
          <cell r="D190">
            <v>6787159.9299999997</v>
          </cell>
          <cell r="E190">
            <v>6709438.79</v>
          </cell>
          <cell r="F190">
            <v>619.9144444444446</v>
          </cell>
          <cell r="G190">
            <v>28.375</v>
          </cell>
        </row>
        <row r="191">
          <cell r="A191" t="str">
            <v>13301</v>
          </cell>
          <cell r="B191" t="str">
            <v>Grand Coulee Dam</v>
          </cell>
          <cell r="C191">
            <v>632.94833333333315</v>
          </cell>
          <cell r="D191">
            <v>8245932.4900000002</v>
          </cell>
          <cell r="E191">
            <v>8060704.5199999996</v>
          </cell>
          <cell r="F191">
            <v>622.32333333333315</v>
          </cell>
          <cell r="G191">
            <v>10.625</v>
          </cell>
        </row>
        <row r="192">
          <cell r="A192" t="str">
            <v>34324</v>
          </cell>
          <cell r="B192" t="str">
            <v>Griffin</v>
          </cell>
          <cell r="C192">
            <v>627.78888888888901</v>
          </cell>
          <cell r="D192">
            <v>6681121.9699999997</v>
          </cell>
          <cell r="E192">
            <v>6805573.6600000001</v>
          </cell>
          <cell r="F192">
            <v>617.03888888888901</v>
          </cell>
          <cell r="G192">
            <v>10.75</v>
          </cell>
        </row>
        <row r="193">
          <cell r="A193" t="str">
            <v>38300</v>
          </cell>
          <cell r="B193" t="str">
            <v>Colfax</v>
          </cell>
          <cell r="C193">
            <v>627.57222222222254</v>
          </cell>
          <cell r="D193">
            <v>6160238.7400000002</v>
          </cell>
          <cell r="E193">
            <v>6127209.21</v>
          </cell>
          <cell r="F193">
            <v>624.57222222222254</v>
          </cell>
          <cell r="G193">
            <v>3</v>
          </cell>
        </row>
        <row r="194">
          <cell r="A194" t="str">
            <v>14064</v>
          </cell>
          <cell r="B194" t="str">
            <v>North Beach</v>
          </cell>
          <cell r="C194">
            <v>623.82611111111112</v>
          </cell>
          <cell r="D194">
            <v>6731833.8600000003</v>
          </cell>
          <cell r="E194">
            <v>6630423.9900000002</v>
          </cell>
          <cell r="F194">
            <v>616.70111111111112</v>
          </cell>
          <cell r="G194">
            <v>7.125</v>
          </cell>
        </row>
        <row r="195">
          <cell r="A195" t="str">
            <v>22009</v>
          </cell>
          <cell r="B195" t="str">
            <v>Reardan</v>
          </cell>
          <cell r="C195">
            <v>623.14555555555546</v>
          </cell>
          <cell r="D195">
            <v>6433507.2199999997</v>
          </cell>
          <cell r="E195">
            <v>6328684.2000000002</v>
          </cell>
          <cell r="F195">
            <v>617.64555555555546</v>
          </cell>
          <cell r="G195">
            <v>5.5</v>
          </cell>
        </row>
        <row r="196">
          <cell r="A196" t="str">
            <v>02420</v>
          </cell>
          <cell r="B196" t="str">
            <v>Asotin-Anatone</v>
          </cell>
          <cell r="C196">
            <v>621.76111111111106</v>
          </cell>
          <cell r="D196">
            <v>6548441.9000000004</v>
          </cell>
          <cell r="E196">
            <v>6440181.2300000004</v>
          </cell>
          <cell r="F196">
            <v>610.76111111111106</v>
          </cell>
          <cell r="G196">
            <v>11</v>
          </cell>
        </row>
        <row r="197">
          <cell r="A197" t="str">
            <v>08130</v>
          </cell>
          <cell r="B197" t="str">
            <v>Toutle Lake</v>
          </cell>
          <cell r="C197">
            <v>616.45444444444456</v>
          </cell>
          <cell r="D197">
            <v>6125966.5599999996</v>
          </cell>
          <cell r="E197">
            <v>6336478.71</v>
          </cell>
          <cell r="F197">
            <v>610.95444444444456</v>
          </cell>
          <cell r="G197">
            <v>5.5</v>
          </cell>
        </row>
        <row r="198">
          <cell r="A198" t="str">
            <v>29311</v>
          </cell>
          <cell r="B198" t="str">
            <v>La Conner</v>
          </cell>
          <cell r="C198">
            <v>611.44555555555564</v>
          </cell>
          <cell r="D198">
            <v>9818318.6500000004</v>
          </cell>
          <cell r="E198">
            <v>9935028.8800000008</v>
          </cell>
          <cell r="F198">
            <v>600.94555555555564</v>
          </cell>
          <cell r="G198">
            <v>10.5</v>
          </cell>
        </row>
        <row r="199">
          <cell r="A199" t="str">
            <v>39002</v>
          </cell>
          <cell r="B199" t="str">
            <v>Union Gap</v>
          </cell>
          <cell r="C199">
            <v>605.02499999999998</v>
          </cell>
          <cell r="D199">
            <v>6070994.5499999998</v>
          </cell>
          <cell r="E199">
            <v>6543425.8700000001</v>
          </cell>
          <cell r="F199">
            <v>585.9</v>
          </cell>
          <cell r="G199">
            <v>19.125</v>
          </cell>
        </row>
        <row r="200">
          <cell r="A200" t="str">
            <v>21226</v>
          </cell>
          <cell r="B200" t="str">
            <v>Adna</v>
          </cell>
          <cell r="C200">
            <v>589.12777777777762</v>
          </cell>
          <cell r="D200">
            <v>5330375.1100000003</v>
          </cell>
          <cell r="E200">
            <v>5337972.88</v>
          </cell>
          <cell r="F200">
            <v>583.12777777777762</v>
          </cell>
          <cell r="G200">
            <v>6</v>
          </cell>
        </row>
        <row r="201">
          <cell r="A201" t="str">
            <v>04019</v>
          </cell>
          <cell r="B201" t="str">
            <v>Manson</v>
          </cell>
          <cell r="C201">
            <v>589.09666666666669</v>
          </cell>
          <cell r="D201">
            <v>7069155.2300000004</v>
          </cell>
          <cell r="E201">
            <v>6955904.6299999999</v>
          </cell>
          <cell r="F201">
            <v>579.09666666666669</v>
          </cell>
          <cell r="G201">
            <v>10</v>
          </cell>
        </row>
        <row r="202">
          <cell r="A202" t="str">
            <v>29011</v>
          </cell>
          <cell r="B202" t="str">
            <v>Concrete</v>
          </cell>
          <cell r="C202">
            <v>586.89944444444438</v>
          </cell>
          <cell r="D202">
            <v>7318314.8700000001</v>
          </cell>
          <cell r="E202">
            <v>7271270.4800000004</v>
          </cell>
          <cell r="F202">
            <v>582.77444444444438</v>
          </cell>
          <cell r="G202">
            <v>4.125</v>
          </cell>
        </row>
        <row r="203">
          <cell r="A203" t="str">
            <v>21206</v>
          </cell>
          <cell r="B203" t="str">
            <v>Mossyrock</v>
          </cell>
          <cell r="C203">
            <v>563.80944444444469</v>
          </cell>
          <cell r="D203">
            <v>5485570.0199999996</v>
          </cell>
          <cell r="E203">
            <v>5414370.2599999998</v>
          </cell>
          <cell r="F203">
            <v>558.18444444444469</v>
          </cell>
          <cell r="G203">
            <v>5.625</v>
          </cell>
        </row>
        <row r="204">
          <cell r="A204" t="str">
            <v>22207</v>
          </cell>
          <cell r="B204" t="str">
            <v>Davenport</v>
          </cell>
          <cell r="C204">
            <v>552.30388888888899</v>
          </cell>
          <cell r="D204">
            <v>5752828.2800000003</v>
          </cell>
          <cell r="E204">
            <v>5843441.0499999998</v>
          </cell>
          <cell r="F204">
            <v>545.67888888888899</v>
          </cell>
          <cell r="G204">
            <v>6.625</v>
          </cell>
        </row>
        <row r="205">
          <cell r="A205" t="str">
            <v>24350</v>
          </cell>
          <cell r="B205" t="str">
            <v>Methow Valley</v>
          </cell>
          <cell r="C205">
            <v>544.157222222222</v>
          </cell>
          <cell r="D205">
            <v>6016731.4699999997</v>
          </cell>
          <cell r="E205">
            <v>6038280.8899999997</v>
          </cell>
          <cell r="F205">
            <v>533.032222222222</v>
          </cell>
          <cell r="G205">
            <v>11.125</v>
          </cell>
        </row>
        <row r="206">
          <cell r="A206" t="str">
            <v>33207</v>
          </cell>
          <cell r="B206" t="str">
            <v>Mary Walker</v>
          </cell>
          <cell r="C206">
            <v>537.01444444444405</v>
          </cell>
          <cell r="D206">
            <v>6213896.5800000001</v>
          </cell>
          <cell r="E206">
            <v>6030150.46</v>
          </cell>
          <cell r="F206">
            <v>532.76444444444405</v>
          </cell>
          <cell r="G206">
            <v>4.25</v>
          </cell>
        </row>
        <row r="207">
          <cell r="A207" t="str">
            <v>25118</v>
          </cell>
          <cell r="B207" t="str">
            <v>South Bend</v>
          </cell>
          <cell r="C207">
            <v>522.04666666666674</v>
          </cell>
          <cell r="D207">
            <v>6851789.7699999996</v>
          </cell>
          <cell r="E207">
            <v>7091594.7999999998</v>
          </cell>
          <cell r="F207">
            <v>497.2766666666667</v>
          </cell>
          <cell r="G207">
            <v>24.77</v>
          </cell>
        </row>
        <row r="208">
          <cell r="C208"/>
          <cell r="D208"/>
          <cell r="E208"/>
        </row>
        <row r="209">
          <cell r="A209" t="str">
            <v>100-499</v>
          </cell>
          <cell r="C209"/>
          <cell r="D209"/>
          <cell r="E209"/>
        </row>
        <row r="210">
          <cell r="A210" t="str">
            <v>07002</v>
          </cell>
          <cell r="B210" t="str">
            <v>Dayton</v>
          </cell>
          <cell r="C210">
            <v>477.16555555555556</v>
          </cell>
          <cell r="D210">
            <v>5454757.04</v>
          </cell>
          <cell r="E210">
            <v>5635682.7000000002</v>
          </cell>
          <cell r="F210">
            <v>465.16555555555556</v>
          </cell>
          <cell r="G210">
            <v>12</v>
          </cell>
        </row>
        <row r="211">
          <cell r="A211" t="str">
            <v>31330</v>
          </cell>
          <cell r="B211" t="str">
            <v>Darrington</v>
          </cell>
          <cell r="C211">
            <v>458.70388888888886</v>
          </cell>
          <cell r="D211">
            <v>5817960.1399999997</v>
          </cell>
          <cell r="E211">
            <v>5492991.0199999996</v>
          </cell>
          <cell r="F211">
            <v>454.07888888888886</v>
          </cell>
          <cell r="G211">
            <v>4.625</v>
          </cell>
        </row>
        <row r="212">
          <cell r="A212" t="str">
            <v>35200</v>
          </cell>
          <cell r="B212" t="str">
            <v>Wahkiakum</v>
          </cell>
          <cell r="C212">
            <v>457.62333333333379</v>
          </cell>
          <cell r="D212">
            <v>4853031.0599999996</v>
          </cell>
          <cell r="E212">
            <v>4875641</v>
          </cell>
          <cell r="F212">
            <v>453.62333333333379</v>
          </cell>
          <cell r="G212">
            <v>4</v>
          </cell>
        </row>
        <row r="213">
          <cell r="A213" t="str">
            <v>13156</v>
          </cell>
          <cell r="B213" t="str">
            <v>Soap Lake</v>
          </cell>
          <cell r="C213">
            <v>431.89666666666653</v>
          </cell>
          <cell r="D213">
            <v>5262190.92</v>
          </cell>
          <cell r="E213">
            <v>5455529.79</v>
          </cell>
          <cell r="F213">
            <v>427.39666666666653</v>
          </cell>
          <cell r="G213">
            <v>4.5</v>
          </cell>
        </row>
        <row r="214">
          <cell r="A214" t="str">
            <v>32362</v>
          </cell>
          <cell r="B214" t="str">
            <v>Liberty</v>
          </cell>
          <cell r="C214">
            <v>431.60611111111109</v>
          </cell>
          <cell r="D214">
            <v>5538424.2300000004</v>
          </cell>
          <cell r="E214">
            <v>5435269.9400000004</v>
          </cell>
          <cell r="F214">
            <v>428.48111111111109</v>
          </cell>
          <cell r="G214">
            <v>3.125</v>
          </cell>
        </row>
        <row r="215">
          <cell r="A215" t="str">
            <v>05401</v>
          </cell>
          <cell r="B215" t="str">
            <v>Cape Flattery</v>
          </cell>
          <cell r="C215">
            <v>430.06833333333338</v>
          </cell>
          <cell r="D215">
            <v>7536009.4800000004</v>
          </cell>
          <cell r="E215">
            <v>7487332.5999999996</v>
          </cell>
          <cell r="F215">
            <v>427.44333333333338</v>
          </cell>
          <cell r="G215">
            <v>2.625</v>
          </cell>
        </row>
        <row r="216">
          <cell r="A216" t="str">
            <v>16048</v>
          </cell>
          <cell r="B216" t="str">
            <v>Quilcene</v>
          </cell>
          <cell r="C216">
            <v>422.01888888888902</v>
          </cell>
          <cell r="D216">
            <v>3987956.68</v>
          </cell>
          <cell r="E216">
            <v>3867687.58</v>
          </cell>
          <cell r="F216">
            <v>419.76888888888902</v>
          </cell>
          <cell r="G216">
            <v>2.25</v>
          </cell>
        </row>
        <row r="217">
          <cell r="A217" t="str">
            <v>25155</v>
          </cell>
          <cell r="B217" t="str">
            <v>Naselle Grays Riv</v>
          </cell>
          <cell r="C217">
            <v>410.80277777777792</v>
          </cell>
          <cell r="D217">
            <v>5237728.0599999996</v>
          </cell>
          <cell r="E217">
            <v>5316122.08</v>
          </cell>
          <cell r="F217">
            <v>312.85777777777793</v>
          </cell>
          <cell r="G217">
            <v>97.944999999999993</v>
          </cell>
        </row>
        <row r="218">
          <cell r="A218" t="str">
            <v>21303</v>
          </cell>
          <cell r="B218" t="str">
            <v>White Pass</v>
          </cell>
          <cell r="C218">
            <v>406.44055555555559</v>
          </cell>
          <cell r="D218">
            <v>4933938.09</v>
          </cell>
          <cell r="E218">
            <v>5209096.9400000004</v>
          </cell>
          <cell r="F218">
            <v>403.31555555555559</v>
          </cell>
          <cell r="G218">
            <v>3.125</v>
          </cell>
        </row>
        <row r="219">
          <cell r="A219" t="str">
            <v>29317</v>
          </cell>
          <cell r="B219" t="str">
            <v>Conway</v>
          </cell>
          <cell r="C219">
            <v>401.64166666666665</v>
          </cell>
          <cell r="D219">
            <v>4368968.96</v>
          </cell>
          <cell r="E219">
            <v>4464723.79</v>
          </cell>
          <cell r="F219">
            <v>393.26666666666665</v>
          </cell>
          <cell r="G219">
            <v>8.375</v>
          </cell>
        </row>
        <row r="220">
          <cell r="A220" t="str">
            <v>10309</v>
          </cell>
          <cell r="B220" t="str">
            <v>Republic</v>
          </cell>
          <cell r="C220">
            <v>390.36388888888871</v>
          </cell>
          <cell r="D220">
            <v>4773407.57</v>
          </cell>
          <cell r="E220">
            <v>4783377.74</v>
          </cell>
          <cell r="F220">
            <v>389.48888888888871</v>
          </cell>
          <cell r="G220">
            <v>0.875</v>
          </cell>
        </row>
        <row r="221">
          <cell r="A221" t="str">
            <v>05313</v>
          </cell>
          <cell r="B221" t="str">
            <v>Crescent</v>
          </cell>
          <cell r="C221">
            <v>342.92555555555566</v>
          </cell>
          <cell r="D221">
            <v>3231134.13</v>
          </cell>
          <cell r="E221">
            <v>3409549.28</v>
          </cell>
          <cell r="F221">
            <v>340.92555555555566</v>
          </cell>
          <cell r="G221">
            <v>2</v>
          </cell>
        </row>
        <row r="222">
          <cell r="A222" t="str">
            <v>23404</v>
          </cell>
          <cell r="B222" t="str">
            <v>Hood Canal</v>
          </cell>
          <cell r="C222">
            <v>342.22222222222223</v>
          </cell>
          <cell r="D222">
            <v>4563080.83</v>
          </cell>
          <cell r="E222">
            <v>4383310.4400000004</v>
          </cell>
          <cell r="F222">
            <v>317.22222222222223</v>
          </cell>
          <cell r="G222">
            <v>25</v>
          </cell>
        </row>
        <row r="223">
          <cell r="A223" t="str">
            <v>10065</v>
          </cell>
          <cell r="B223" t="str">
            <v>Orient</v>
          </cell>
          <cell r="C223">
            <v>333.76111111111135</v>
          </cell>
          <cell r="D223">
            <v>2151092.9300000002</v>
          </cell>
          <cell r="E223">
            <v>2463229.59</v>
          </cell>
          <cell r="F223">
            <v>332.51111111111135</v>
          </cell>
          <cell r="G223">
            <v>1.25</v>
          </cell>
        </row>
        <row r="224">
          <cell r="A224" t="str">
            <v>04127</v>
          </cell>
          <cell r="B224" t="str">
            <v>Entiat</v>
          </cell>
          <cell r="C224">
            <v>332.06888888888886</v>
          </cell>
          <cell r="D224">
            <v>3775660.94</v>
          </cell>
          <cell r="E224">
            <v>3795046.67</v>
          </cell>
          <cell r="F224">
            <v>330.56888888888886</v>
          </cell>
          <cell r="G224">
            <v>1.5</v>
          </cell>
        </row>
        <row r="225">
          <cell r="A225" t="str">
            <v>01160</v>
          </cell>
          <cell r="B225" t="str">
            <v>Ritzville</v>
          </cell>
          <cell r="C225">
            <v>326.15277777777777</v>
          </cell>
          <cell r="D225">
            <v>4457721.3</v>
          </cell>
          <cell r="E225">
            <v>4472635.7699999996</v>
          </cell>
          <cell r="F225">
            <v>321.02777777777777</v>
          </cell>
          <cell r="G225">
            <v>5.125</v>
          </cell>
        </row>
        <row r="226">
          <cell r="A226" t="str">
            <v>36401</v>
          </cell>
          <cell r="B226" t="str">
            <v>Waitsburg</v>
          </cell>
          <cell r="C226">
            <v>318.30611111111108</v>
          </cell>
          <cell r="D226">
            <v>3737284.87</v>
          </cell>
          <cell r="E226">
            <v>3716317.13</v>
          </cell>
          <cell r="F226">
            <v>316.93111111111108</v>
          </cell>
          <cell r="G226">
            <v>1.375</v>
          </cell>
        </row>
        <row r="227">
          <cell r="A227" t="str">
            <v>12110</v>
          </cell>
          <cell r="B227" t="str">
            <v>Pomeroy</v>
          </cell>
          <cell r="C227">
            <v>318.1155555555556</v>
          </cell>
          <cell r="D227">
            <v>4053713.7</v>
          </cell>
          <cell r="E227">
            <v>4056355.72</v>
          </cell>
          <cell r="F227">
            <v>312.6155555555556</v>
          </cell>
          <cell r="G227">
            <v>5.5</v>
          </cell>
        </row>
        <row r="228">
          <cell r="A228" t="str">
            <v>20406</v>
          </cell>
          <cell r="B228" t="str">
            <v>Lyle</v>
          </cell>
          <cell r="C228">
            <v>316.75166666666667</v>
          </cell>
          <cell r="D228">
            <v>3745376.32</v>
          </cell>
          <cell r="E228">
            <v>3543947.97</v>
          </cell>
          <cell r="F228">
            <v>308.87666666666667</v>
          </cell>
          <cell r="G228">
            <v>7.875</v>
          </cell>
        </row>
        <row r="229">
          <cell r="A229" t="str">
            <v>14065</v>
          </cell>
          <cell r="B229" t="str">
            <v>Mc Cleary</v>
          </cell>
          <cell r="C229">
            <v>310.24222222222221</v>
          </cell>
          <cell r="D229">
            <v>2986267.54</v>
          </cell>
          <cell r="E229">
            <v>3089696.31</v>
          </cell>
          <cell r="F229">
            <v>305.49222222222221</v>
          </cell>
          <cell r="G229">
            <v>4.75</v>
          </cell>
        </row>
        <row r="230">
          <cell r="A230" t="str">
            <v>24122</v>
          </cell>
          <cell r="B230" t="str">
            <v>Pateros</v>
          </cell>
          <cell r="C230">
            <v>305.66277777777788</v>
          </cell>
          <cell r="D230">
            <v>3746597.62</v>
          </cell>
          <cell r="E230">
            <v>4184193.4</v>
          </cell>
          <cell r="F230">
            <v>305.53777777777788</v>
          </cell>
          <cell r="G230">
            <v>0.125</v>
          </cell>
        </row>
        <row r="231">
          <cell r="A231" t="str">
            <v>25160</v>
          </cell>
          <cell r="B231" t="str">
            <v>Willapa Valley</v>
          </cell>
          <cell r="C231">
            <v>304.63888888888891</v>
          </cell>
          <cell r="D231">
            <v>4162254.4</v>
          </cell>
          <cell r="E231">
            <v>4143132.18</v>
          </cell>
          <cell r="F231">
            <v>301.88888888888891</v>
          </cell>
          <cell r="G231">
            <v>2.75</v>
          </cell>
        </row>
        <row r="232">
          <cell r="A232" t="str">
            <v>21301</v>
          </cell>
          <cell r="B232" t="str">
            <v>Pe Ell</v>
          </cell>
          <cell r="C232">
            <v>301.72333333333324</v>
          </cell>
          <cell r="D232">
            <v>3206213.43</v>
          </cell>
          <cell r="E232">
            <v>3539706.23</v>
          </cell>
          <cell r="F232">
            <v>297.72333333333324</v>
          </cell>
          <cell r="G232">
            <v>4</v>
          </cell>
        </row>
        <row r="233">
          <cell r="A233" t="str">
            <v>33183</v>
          </cell>
          <cell r="B233" t="str">
            <v>Loon Lake</v>
          </cell>
          <cell r="C233">
            <v>299.87888888888887</v>
          </cell>
          <cell r="D233">
            <v>2147299.37</v>
          </cell>
          <cell r="E233">
            <v>2211331.11</v>
          </cell>
          <cell r="F233">
            <v>296.87888888888887</v>
          </cell>
          <cell r="G233">
            <v>3</v>
          </cell>
        </row>
        <row r="234">
          <cell r="A234" t="str">
            <v>33211</v>
          </cell>
          <cell r="B234" t="str">
            <v>Northport</v>
          </cell>
          <cell r="C234">
            <v>291.87333333333351</v>
          </cell>
          <cell r="D234">
            <v>3307916.09</v>
          </cell>
          <cell r="E234">
            <v>3635182.16</v>
          </cell>
          <cell r="F234">
            <v>289.37333333333351</v>
          </cell>
          <cell r="G234">
            <v>2.5</v>
          </cell>
        </row>
        <row r="235">
          <cell r="A235" t="str">
            <v>21214</v>
          </cell>
          <cell r="B235" t="str">
            <v>Morton</v>
          </cell>
          <cell r="C235">
            <v>290.58499999999992</v>
          </cell>
          <cell r="D235">
            <v>4096307.32</v>
          </cell>
          <cell r="E235">
            <v>3749779.39</v>
          </cell>
          <cell r="F235">
            <v>285.45999999999992</v>
          </cell>
          <cell r="G235">
            <v>5.125</v>
          </cell>
        </row>
        <row r="236">
          <cell r="A236" t="str">
            <v>26059</v>
          </cell>
          <cell r="B236" t="str">
            <v>Cusick</v>
          </cell>
          <cell r="C236">
            <v>275.84555555555556</v>
          </cell>
          <cell r="D236">
            <v>3665563.32</v>
          </cell>
          <cell r="E236">
            <v>3854505.36</v>
          </cell>
          <cell r="F236">
            <v>275.09555555555556</v>
          </cell>
          <cell r="G236">
            <v>0.75</v>
          </cell>
        </row>
        <row r="237">
          <cell r="A237" t="str">
            <v>36300</v>
          </cell>
          <cell r="B237" t="str">
            <v>Touchet</v>
          </cell>
          <cell r="C237">
            <v>273.61555555555555</v>
          </cell>
          <cell r="D237">
            <v>3411353.63</v>
          </cell>
          <cell r="E237">
            <v>3453570.83</v>
          </cell>
          <cell r="F237">
            <v>272.61555555555555</v>
          </cell>
          <cell r="G237">
            <v>1</v>
          </cell>
        </row>
        <row r="238">
          <cell r="A238" t="str">
            <v>09209</v>
          </cell>
          <cell r="B238" t="str">
            <v>Waterville</v>
          </cell>
          <cell r="C238">
            <v>270.4805555555555</v>
          </cell>
          <cell r="D238">
            <v>3789472.3</v>
          </cell>
          <cell r="E238">
            <v>3585983.19</v>
          </cell>
          <cell r="F238">
            <v>266.8555555555555</v>
          </cell>
          <cell r="G238">
            <v>3.625</v>
          </cell>
        </row>
        <row r="239">
          <cell r="A239" t="str">
            <v>14400</v>
          </cell>
          <cell r="B239" t="str">
            <v>Oakville</v>
          </cell>
          <cell r="C239">
            <v>267.23055555555555</v>
          </cell>
          <cell r="D239">
            <v>4534402.04</v>
          </cell>
          <cell r="E239">
            <v>4646266.3</v>
          </cell>
          <cell r="F239">
            <v>261.60555555555555</v>
          </cell>
          <cell r="G239">
            <v>5.625</v>
          </cell>
        </row>
        <row r="240">
          <cell r="A240" t="str">
            <v>26070</v>
          </cell>
          <cell r="B240" t="str">
            <v>Selkirk</v>
          </cell>
          <cell r="C240">
            <v>262.21555555555551</v>
          </cell>
          <cell r="D240">
            <v>3868002.37</v>
          </cell>
          <cell r="E240">
            <v>3862531.79</v>
          </cell>
          <cell r="F240">
            <v>256.21555555555551</v>
          </cell>
          <cell r="G240">
            <v>6</v>
          </cell>
        </row>
        <row r="241">
          <cell r="A241" t="str">
            <v>22200</v>
          </cell>
          <cell r="B241" t="str">
            <v>Wilbur</v>
          </cell>
          <cell r="C241">
            <v>251.47333333333341</v>
          </cell>
          <cell r="D241">
            <v>3456643.22</v>
          </cell>
          <cell r="E241">
            <v>3442205.3</v>
          </cell>
          <cell r="F241">
            <v>250.47333333333341</v>
          </cell>
          <cell r="G241">
            <v>1</v>
          </cell>
        </row>
        <row r="242">
          <cell r="A242" t="str">
            <v>36402</v>
          </cell>
          <cell r="B242" t="str">
            <v>Prescott</v>
          </cell>
          <cell r="C242">
            <v>222.21722222222218</v>
          </cell>
          <cell r="D242">
            <v>3593886.59</v>
          </cell>
          <cell r="E242">
            <v>3447745.05</v>
          </cell>
          <cell r="F242">
            <v>218.84222222222218</v>
          </cell>
          <cell r="G242">
            <v>3.375</v>
          </cell>
        </row>
        <row r="243">
          <cell r="A243" t="str">
            <v>10050</v>
          </cell>
          <cell r="B243" t="str">
            <v>Curlew</v>
          </cell>
          <cell r="C243">
            <v>219.97277777777776</v>
          </cell>
          <cell r="D243">
            <v>3045141.58</v>
          </cell>
          <cell r="E243">
            <v>2919003.36</v>
          </cell>
          <cell r="F243">
            <v>216.34777777777776</v>
          </cell>
          <cell r="G243">
            <v>3.625</v>
          </cell>
        </row>
        <row r="244">
          <cell r="A244" t="str">
            <v>38320</v>
          </cell>
          <cell r="B244" t="str">
            <v>Rosalia</v>
          </cell>
          <cell r="C244">
            <v>217.47944444444443</v>
          </cell>
          <cell r="D244">
            <v>3150418.54</v>
          </cell>
          <cell r="E244">
            <v>3268530.97</v>
          </cell>
          <cell r="F244">
            <v>214.60444444444443</v>
          </cell>
          <cell r="G244">
            <v>2.875</v>
          </cell>
        </row>
        <row r="245">
          <cell r="A245" t="str">
            <v>28144</v>
          </cell>
          <cell r="B245" t="str">
            <v>Lopez</v>
          </cell>
          <cell r="C245">
            <v>215.09333333333336</v>
          </cell>
          <cell r="D245">
            <v>3542456.56</v>
          </cell>
          <cell r="E245">
            <v>3570803.34</v>
          </cell>
          <cell r="F245">
            <v>211.59333333333336</v>
          </cell>
          <cell r="G245">
            <v>3.5</v>
          </cell>
        </row>
        <row r="246">
          <cell r="A246" t="str">
            <v>01158</v>
          </cell>
          <cell r="B246" t="str">
            <v>Lind</v>
          </cell>
          <cell r="C246">
            <v>210.30722222222226</v>
          </cell>
          <cell r="D246">
            <v>3285728.2</v>
          </cell>
          <cell r="E246">
            <v>3323002.23</v>
          </cell>
          <cell r="F246">
            <v>207.93222222222226</v>
          </cell>
          <cell r="G246">
            <v>2.375</v>
          </cell>
        </row>
        <row r="247">
          <cell r="A247" t="str">
            <v>23042</v>
          </cell>
          <cell r="B247" t="str">
            <v>Southside</v>
          </cell>
          <cell r="C247">
            <v>209.66666666666666</v>
          </cell>
          <cell r="D247">
            <v>2182986.36</v>
          </cell>
          <cell r="E247">
            <v>2026480.33</v>
          </cell>
          <cell r="F247">
            <v>209.66666666666666</v>
          </cell>
          <cell r="G247">
            <v>0</v>
          </cell>
        </row>
        <row r="248">
          <cell r="A248" t="str">
            <v>22105</v>
          </cell>
          <cell r="B248" t="str">
            <v>Odessa</v>
          </cell>
          <cell r="C248">
            <v>203.42999999999998</v>
          </cell>
          <cell r="D248">
            <v>3178569.55</v>
          </cell>
          <cell r="E248">
            <v>3815955.68</v>
          </cell>
          <cell r="F248">
            <v>198.42999999999998</v>
          </cell>
          <cell r="G248">
            <v>5</v>
          </cell>
        </row>
        <row r="249">
          <cell r="A249" t="str">
            <v>23054</v>
          </cell>
          <cell r="B249" t="str">
            <v>Grapeview</v>
          </cell>
          <cell r="C249">
            <v>202.94444444444446</v>
          </cell>
          <cell r="D249">
            <v>1972674.75</v>
          </cell>
          <cell r="E249">
            <v>1937400.36</v>
          </cell>
          <cell r="F249">
            <v>202.44444444444446</v>
          </cell>
          <cell r="G249">
            <v>0.5</v>
          </cell>
        </row>
        <row r="250">
          <cell r="A250" t="str">
            <v>38265</v>
          </cell>
          <cell r="B250" t="str">
            <v>Tekoa</v>
          </cell>
          <cell r="C250">
            <v>202.06666666666663</v>
          </cell>
          <cell r="D250">
            <v>2924595.85</v>
          </cell>
          <cell r="E250">
            <v>2964645.67</v>
          </cell>
          <cell r="F250">
            <v>200.56666666666663</v>
          </cell>
          <cell r="G250">
            <v>1.5</v>
          </cell>
        </row>
        <row r="251">
          <cell r="A251" t="str">
            <v>20400</v>
          </cell>
          <cell r="B251" t="str">
            <v>Trout Lake</v>
          </cell>
          <cell r="C251">
            <v>200.15777777777791</v>
          </cell>
          <cell r="D251">
            <v>2426316.41</v>
          </cell>
          <cell r="E251">
            <v>2613732.9900000002</v>
          </cell>
          <cell r="F251">
            <v>198.15777777777791</v>
          </cell>
          <cell r="G251">
            <v>2</v>
          </cell>
        </row>
        <row r="252">
          <cell r="A252" t="str">
            <v>10070</v>
          </cell>
          <cell r="B252" t="str">
            <v>Inchelium</v>
          </cell>
          <cell r="C252">
            <v>199.88500000000008</v>
          </cell>
          <cell r="D252">
            <v>3304250</v>
          </cell>
          <cell r="E252">
            <v>3221076.82</v>
          </cell>
          <cell r="F252">
            <v>197.01000000000008</v>
          </cell>
          <cell r="G252">
            <v>2.875</v>
          </cell>
        </row>
        <row r="253">
          <cell r="A253" t="str">
            <v>33206</v>
          </cell>
          <cell r="B253" t="str">
            <v>Columbia (Stev)</v>
          </cell>
          <cell r="C253">
            <v>199.08166666666665</v>
          </cell>
          <cell r="D253">
            <v>3355198.13</v>
          </cell>
          <cell r="E253">
            <v>3363255.54</v>
          </cell>
          <cell r="F253">
            <v>198.70666666666665</v>
          </cell>
          <cell r="G253">
            <v>0.375</v>
          </cell>
        </row>
        <row r="254">
          <cell r="A254" t="str">
            <v>14097</v>
          </cell>
          <cell r="B254" t="str">
            <v>Quinault</v>
          </cell>
          <cell r="C254">
            <v>198.6322222222222</v>
          </cell>
          <cell r="D254">
            <v>3126929.45</v>
          </cell>
          <cell r="E254">
            <v>3228041.11</v>
          </cell>
          <cell r="F254">
            <v>198.1322222222222</v>
          </cell>
          <cell r="G254">
            <v>0.5</v>
          </cell>
        </row>
        <row r="255">
          <cell r="A255" t="str">
            <v>13151</v>
          </cell>
          <cell r="B255" t="str">
            <v>Coulee/Hartline</v>
          </cell>
          <cell r="C255">
            <v>192.58499999999998</v>
          </cell>
          <cell r="D255">
            <v>2688266.4</v>
          </cell>
          <cell r="E255">
            <v>2939015.35</v>
          </cell>
          <cell r="F255">
            <v>190.95999999999998</v>
          </cell>
          <cell r="G255">
            <v>1.625</v>
          </cell>
        </row>
        <row r="256">
          <cell r="A256" t="str">
            <v>09013</v>
          </cell>
          <cell r="B256" t="str">
            <v>Orondo</v>
          </cell>
          <cell r="C256">
            <v>192.125</v>
          </cell>
          <cell r="D256">
            <v>2940711.84</v>
          </cell>
          <cell r="E256">
            <v>2947093.96</v>
          </cell>
          <cell r="F256">
            <v>189</v>
          </cell>
          <cell r="G256">
            <v>3.125</v>
          </cell>
        </row>
        <row r="257">
          <cell r="A257" t="str">
            <v>14077</v>
          </cell>
          <cell r="B257" t="str">
            <v>Taholah</v>
          </cell>
          <cell r="C257">
            <v>188.16500000000002</v>
          </cell>
          <cell r="D257">
            <v>4028539.69</v>
          </cell>
          <cell r="E257">
            <v>3585540.74</v>
          </cell>
          <cell r="F257">
            <v>184.04000000000002</v>
          </cell>
          <cell r="G257">
            <v>4.125</v>
          </cell>
        </row>
        <row r="258">
          <cell r="A258" t="str">
            <v>38301</v>
          </cell>
          <cell r="B258" t="str">
            <v>Palouse</v>
          </cell>
          <cell r="C258">
            <v>186.5888888888889</v>
          </cell>
          <cell r="D258">
            <v>2869516.76</v>
          </cell>
          <cell r="E258">
            <v>2733057.28</v>
          </cell>
          <cell r="F258">
            <v>182.8388888888889</v>
          </cell>
          <cell r="G258">
            <v>3.75</v>
          </cell>
        </row>
        <row r="259">
          <cell r="A259" t="str">
            <v>23311</v>
          </cell>
          <cell r="B259" t="str">
            <v>Mary M Knight</v>
          </cell>
          <cell r="C259">
            <v>182.67666666666665</v>
          </cell>
          <cell r="D259">
            <v>2486162.5299999998</v>
          </cell>
          <cell r="E259">
            <v>2751100.45</v>
          </cell>
          <cell r="F259">
            <v>181.92666666666665</v>
          </cell>
          <cell r="G259">
            <v>0.75</v>
          </cell>
        </row>
        <row r="260">
          <cell r="A260" t="str">
            <v>27019</v>
          </cell>
          <cell r="B260" t="str">
            <v>Carbonado</v>
          </cell>
          <cell r="C260">
            <v>179.05555555555554</v>
          </cell>
          <cell r="D260">
            <v>1887032.67</v>
          </cell>
          <cell r="E260">
            <v>1888466.43</v>
          </cell>
          <cell r="F260">
            <v>177.05555555555554</v>
          </cell>
          <cell r="G260">
            <v>2</v>
          </cell>
        </row>
        <row r="261">
          <cell r="A261" t="str">
            <v>38322</v>
          </cell>
          <cell r="B261" t="str">
            <v>St John</v>
          </cell>
          <cell r="C261">
            <v>173.86333333333332</v>
          </cell>
          <cell r="D261">
            <v>2686603.37</v>
          </cell>
          <cell r="E261">
            <v>2747224.08</v>
          </cell>
          <cell r="F261">
            <v>170.36333333333332</v>
          </cell>
          <cell r="G261">
            <v>3.5</v>
          </cell>
        </row>
        <row r="262">
          <cell r="A262" t="str">
            <v>38306</v>
          </cell>
          <cell r="B262" t="str">
            <v>Colton</v>
          </cell>
          <cell r="C262">
            <v>172.76944444444433</v>
          </cell>
          <cell r="D262">
            <v>2427947.0499999998</v>
          </cell>
          <cell r="E262">
            <v>2648765.48</v>
          </cell>
          <cell r="F262">
            <v>170.89444444444433</v>
          </cell>
          <cell r="G262">
            <v>1.875</v>
          </cell>
        </row>
        <row r="263">
          <cell r="A263" t="str">
            <v>33202</v>
          </cell>
          <cell r="B263" t="str">
            <v>Summit Valley</v>
          </cell>
          <cell r="C263">
            <v>165.76111111111106</v>
          </cell>
          <cell r="D263">
            <v>1261525.83</v>
          </cell>
          <cell r="E263">
            <v>1325967.52</v>
          </cell>
          <cell r="F263">
            <v>165.76111111111106</v>
          </cell>
          <cell r="G263">
            <v>0</v>
          </cell>
        </row>
        <row r="264">
          <cell r="A264" t="str">
            <v>19400</v>
          </cell>
          <cell r="B264" t="str">
            <v>Thorp</v>
          </cell>
          <cell r="C264">
            <v>164.12777777777779</v>
          </cell>
          <cell r="D264">
            <v>2914731.07</v>
          </cell>
          <cell r="E264">
            <v>2866171.85</v>
          </cell>
          <cell r="F264">
            <v>160.12777777777779</v>
          </cell>
          <cell r="G264">
            <v>4</v>
          </cell>
        </row>
        <row r="265">
          <cell r="A265" t="str">
            <v>14099</v>
          </cell>
          <cell r="B265" t="str">
            <v>Cosmopolis</v>
          </cell>
          <cell r="C265">
            <v>160.76388888888889</v>
          </cell>
          <cell r="D265">
            <v>2117213.58</v>
          </cell>
          <cell r="E265">
            <v>2150835.06</v>
          </cell>
          <cell r="F265">
            <v>157.88888888888889</v>
          </cell>
          <cell r="G265">
            <v>2.875</v>
          </cell>
        </row>
        <row r="266">
          <cell r="A266" t="str">
            <v>24014</v>
          </cell>
          <cell r="B266" t="str">
            <v>Nespelem</v>
          </cell>
          <cell r="C266">
            <v>152.68055555555554</v>
          </cell>
          <cell r="D266">
            <v>3261995.21</v>
          </cell>
          <cell r="E266">
            <v>3207679.44</v>
          </cell>
          <cell r="F266">
            <v>143.55555555555554</v>
          </cell>
          <cell r="G266">
            <v>9.125</v>
          </cell>
        </row>
        <row r="267">
          <cell r="A267" t="str">
            <v>06103</v>
          </cell>
          <cell r="B267" t="str">
            <v>Green Mountain</v>
          </cell>
          <cell r="C267">
            <v>133</v>
          </cell>
          <cell r="D267">
            <v>1342844.52</v>
          </cell>
          <cell r="E267">
            <v>1220857.6100000001</v>
          </cell>
          <cell r="F267">
            <v>133</v>
          </cell>
          <cell r="G267">
            <v>0</v>
          </cell>
        </row>
        <row r="268">
          <cell r="A268" t="str">
            <v>13167</v>
          </cell>
          <cell r="B268" t="str">
            <v>Wilson Creek</v>
          </cell>
          <cell r="C268">
            <v>121.11555555555555</v>
          </cell>
          <cell r="D268">
            <v>2312881.46</v>
          </cell>
          <cell r="E268">
            <v>2367436.12</v>
          </cell>
          <cell r="F268">
            <v>121.11555555555555</v>
          </cell>
          <cell r="G268">
            <v>0</v>
          </cell>
        </row>
        <row r="269">
          <cell r="A269" t="str">
            <v>22204</v>
          </cell>
          <cell r="B269" t="str">
            <v>Harrington</v>
          </cell>
          <cell r="C269">
            <v>120.99666666666667</v>
          </cell>
          <cell r="D269">
            <v>2457312.75</v>
          </cell>
          <cell r="E269">
            <v>2399599.46</v>
          </cell>
          <cell r="F269">
            <v>120.74666666666667</v>
          </cell>
          <cell r="G269">
            <v>0.25</v>
          </cell>
        </row>
        <row r="270">
          <cell r="A270" t="str">
            <v>14117</v>
          </cell>
          <cell r="B270" t="str">
            <v>Wishkah Valley</v>
          </cell>
          <cell r="C270">
            <v>119.12444444444444</v>
          </cell>
          <cell r="D270">
            <v>1991525.01</v>
          </cell>
          <cell r="E270">
            <v>2163526.65</v>
          </cell>
          <cell r="F270">
            <v>119.12444444444444</v>
          </cell>
          <cell r="G270">
            <v>0</v>
          </cell>
        </row>
        <row r="271">
          <cell r="A271" t="str">
            <v>38324</v>
          </cell>
          <cell r="B271" t="str">
            <v>Oakesdale</v>
          </cell>
          <cell r="C271">
            <v>109.14055555555557</v>
          </cell>
          <cell r="D271">
            <v>2433418.83</v>
          </cell>
          <cell r="E271">
            <v>2396692.5299999998</v>
          </cell>
          <cell r="F271">
            <v>107.26555555555557</v>
          </cell>
          <cell r="G271">
            <v>1.875</v>
          </cell>
        </row>
        <row r="272">
          <cell r="A272" t="str">
            <v>20402</v>
          </cell>
          <cell r="B272" t="str">
            <v>Klickitat</v>
          </cell>
          <cell r="C272">
            <v>107.33333333333336</v>
          </cell>
          <cell r="D272">
            <v>1984583.97</v>
          </cell>
          <cell r="E272">
            <v>2086806.8</v>
          </cell>
          <cell r="F272">
            <v>107.33333333333336</v>
          </cell>
          <cell r="G272">
            <v>0</v>
          </cell>
        </row>
        <row r="273">
          <cell r="A273" t="str">
            <v>03050</v>
          </cell>
          <cell r="B273" t="str">
            <v>Paterson</v>
          </cell>
          <cell r="C273">
            <v>100.08333333333333</v>
          </cell>
          <cell r="D273">
            <v>1348964.22</v>
          </cell>
          <cell r="E273">
            <v>1360152.57</v>
          </cell>
          <cell r="F273">
            <v>96.833333333333329</v>
          </cell>
          <cell r="G273">
            <v>3.25</v>
          </cell>
        </row>
        <row r="274">
          <cell r="C274"/>
          <cell r="D274"/>
          <cell r="E274"/>
        </row>
        <row r="275">
          <cell r="A275" t="str">
            <v>Under 100</v>
          </cell>
          <cell r="C275"/>
          <cell r="D275"/>
          <cell r="E275"/>
        </row>
        <row r="276">
          <cell r="A276" t="str">
            <v>22073</v>
          </cell>
          <cell r="B276" t="str">
            <v>Creston</v>
          </cell>
          <cell r="C276">
            <v>93.666666666666671</v>
          </cell>
          <cell r="D276">
            <v>2125857.52</v>
          </cell>
          <cell r="E276">
            <v>2117450.44</v>
          </cell>
          <cell r="F276">
            <v>93.666666666666671</v>
          </cell>
          <cell r="G276">
            <v>0</v>
          </cell>
        </row>
        <row r="277">
          <cell r="A277" t="str">
            <v>38302</v>
          </cell>
          <cell r="B277" t="str">
            <v>Garfield</v>
          </cell>
          <cell r="C277">
            <v>90.768888888888895</v>
          </cell>
          <cell r="D277">
            <v>2362069.62</v>
          </cell>
          <cell r="E277">
            <v>2353046.16</v>
          </cell>
          <cell r="F277">
            <v>88.018888888888895</v>
          </cell>
          <cell r="G277">
            <v>2.75</v>
          </cell>
        </row>
        <row r="278">
          <cell r="A278" t="str">
            <v>38126</v>
          </cell>
          <cell r="B278" t="str">
            <v>Lacrosse Joint</v>
          </cell>
          <cell r="C278">
            <v>90.38333333333334</v>
          </cell>
          <cell r="D278">
            <v>2464158.88</v>
          </cell>
          <cell r="E278">
            <v>2423466.2200000002</v>
          </cell>
          <cell r="F278">
            <v>89.63333333333334</v>
          </cell>
          <cell r="G278">
            <v>0.75</v>
          </cell>
        </row>
        <row r="279">
          <cell r="A279" t="str">
            <v>20215</v>
          </cell>
          <cell r="B279" t="str">
            <v>Centerville</v>
          </cell>
          <cell r="C279">
            <v>81.444444444444443</v>
          </cell>
          <cell r="D279">
            <v>996193.46</v>
          </cell>
          <cell r="E279">
            <v>1016695</v>
          </cell>
          <cell r="F279">
            <v>80.444444444444443</v>
          </cell>
          <cell r="G279">
            <v>1</v>
          </cell>
        </row>
        <row r="280">
          <cell r="A280" t="str">
            <v>20203</v>
          </cell>
          <cell r="B280" t="str">
            <v>Bickleton</v>
          </cell>
          <cell r="C280">
            <v>81.25</v>
          </cell>
          <cell r="D280">
            <v>1736516.39</v>
          </cell>
          <cell r="E280">
            <v>1666164.74</v>
          </cell>
          <cell r="F280">
            <v>80</v>
          </cell>
          <cell r="G280">
            <v>1.25</v>
          </cell>
        </row>
        <row r="281">
          <cell r="A281" t="str">
            <v>19028</v>
          </cell>
          <cell r="B281" t="str">
            <v>Easton</v>
          </cell>
          <cell r="C281">
            <v>81.174999999999997</v>
          </cell>
          <cell r="D281">
            <v>1922714.2</v>
          </cell>
          <cell r="E281">
            <v>1943240.16</v>
          </cell>
          <cell r="F281">
            <v>80.05</v>
          </cell>
          <cell r="G281">
            <v>1.125</v>
          </cell>
        </row>
        <row r="282">
          <cell r="A282" t="str">
            <v>21234</v>
          </cell>
          <cell r="B282" t="str">
            <v>Boistfort</v>
          </cell>
          <cell r="C282">
            <v>77.805555555555557</v>
          </cell>
          <cell r="D282">
            <v>1206872.1200000001</v>
          </cell>
          <cell r="E282">
            <v>1184325.07</v>
          </cell>
          <cell r="F282">
            <v>74.055555555555557</v>
          </cell>
          <cell r="G282">
            <v>3.75</v>
          </cell>
        </row>
        <row r="283">
          <cell r="A283" t="str">
            <v>22017</v>
          </cell>
          <cell r="B283" t="str">
            <v>Almira</v>
          </cell>
          <cell r="C283">
            <v>77.632777777777775</v>
          </cell>
          <cell r="D283">
            <v>2057125.61</v>
          </cell>
          <cell r="E283">
            <v>2152221.2599999998</v>
          </cell>
          <cell r="F283">
            <v>76.007777777777775</v>
          </cell>
          <cell r="G283">
            <v>1.625</v>
          </cell>
        </row>
        <row r="284">
          <cell r="A284" t="str">
            <v>09207</v>
          </cell>
          <cell r="B284" t="str">
            <v>Mansfield</v>
          </cell>
          <cell r="C284">
            <v>76.198888888888888</v>
          </cell>
          <cell r="D284">
            <v>1964230.18</v>
          </cell>
          <cell r="E284">
            <v>2088936.46</v>
          </cell>
          <cell r="F284">
            <v>74.948888888888888</v>
          </cell>
          <cell r="G284">
            <v>1.25</v>
          </cell>
        </row>
        <row r="285">
          <cell r="A285" t="str">
            <v>22008</v>
          </cell>
          <cell r="B285" t="str">
            <v>Sprague</v>
          </cell>
          <cell r="C285">
            <v>75.444444444444443</v>
          </cell>
          <cell r="D285">
            <v>1776474.83</v>
          </cell>
          <cell r="E285">
            <v>2004206.38</v>
          </cell>
          <cell r="F285">
            <v>74.444444444444443</v>
          </cell>
          <cell r="G285">
            <v>1</v>
          </cell>
        </row>
        <row r="286">
          <cell r="A286" t="str">
            <v>38308</v>
          </cell>
          <cell r="B286" t="str">
            <v>Endicott</v>
          </cell>
          <cell r="C286">
            <v>73.944444444444443</v>
          </cell>
          <cell r="D286">
            <v>2189360.12</v>
          </cell>
          <cell r="E286">
            <v>2229796.5</v>
          </cell>
          <cell r="F286">
            <v>72.944444444444443</v>
          </cell>
          <cell r="G286">
            <v>1</v>
          </cell>
        </row>
        <row r="287">
          <cell r="A287" t="str">
            <v>32123</v>
          </cell>
          <cell r="B287" t="str">
            <v>Orchard Prairie</v>
          </cell>
          <cell r="C287">
            <v>72.333333333333329</v>
          </cell>
          <cell r="D287">
            <v>788668.47</v>
          </cell>
          <cell r="E287">
            <v>825289.6</v>
          </cell>
          <cell r="F287">
            <v>72.333333333333329</v>
          </cell>
          <cell r="G287">
            <v>0</v>
          </cell>
        </row>
        <row r="288">
          <cell r="A288" t="str">
            <v>20401</v>
          </cell>
          <cell r="B288" t="str">
            <v>Glenwood</v>
          </cell>
          <cell r="C288">
            <v>66.847222222222214</v>
          </cell>
          <cell r="D288">
            <v>1865685.84</v>
          </cell>
          <cell r="E288">
            <v>1976233.56</v>
          </cell>
          <cell r="F288">
            <v>64.972222222222214</v>
          </cell>
          <cell r="G288">
            <v>1.875</v>
          </cell>
        </row>
        <row r="289">
          <cell r="A289" t="str">
            <v>20094</v>
          </cell>
          <cell r="B289" t="str">
            <v>Wishram</v>
          </cell>
          <cell r="C289">
            <v>65.236111111111114</v>
          </cell>
          <cell r="D289">
            <v>1701518.17</v>
          </cell>
          <cell r="E289">
            <v>1736700.85</v>
          </cell>
          <cell r="F289">
            <v>65.111111111111114</v>
          </cell>
          <cell r="G289">
            <v>0.125</v>
          </cell>
        </row>
        <row r="290">
          <cell r="A290" t="str">
            <v>30031</v>
          </cell>
          <cell r="B290" t="str">
            <v>Mill A</v>
          </cell>
          <cell r="C290">
            <v>57.666666666666664</v>
          </cell>
          <cell r="D290">
            <v>1017512.06</v>
          </cell>
          <cell r="E290">
            <v>805147.23</v>
          </cell>
          <cell r="F290">
            <v>57.666666666666664</v>
          </cell>
          <cell r="G290">
            <v>0</v>
          </cell>
        </row>
        <row r="291">
          <cell r="A291" t="str">
            <v>01109</v>
          </cell>
          <cell r="B291" t="str">
            <v>Washtucna</v>
          </cell>
          <cell r="C291">
            <v>55.963333333333338</v>
          </cell>
          <cell r="D291">
            <v>1827393.23</v>
          </cell>
          <cell r="E291">
            <v>2071797.92</v>
          </cell>
          <cell r="F291">
            <v>55.963333333333338</v>
          </cell>
          <cell r="G291">
            <v>0</v>
          </cell>
        </row>
        <row r="292">
          <cell r="A292" t="str">
            <v>30002</v>
          </cell>
          <cell r="B292" t="str">
            <v>Skamania</v>
          </cell>
          <cell r="C292">
            <v>53.666666666666664</v>
          </cell>
          <cell r="D292">
            <v>881773.75</v>
          </cell>
          <cell r="E292">
            <v>744611.3</v>
          </cell>
          <cell r="F292">
            <v>53.666666666666664</v>
          </cell>
          <cell r="G292">
            <v>0</v>
          </cell>
        </row>
        <row r="293">
          <cell r="A293" t="str">
            <v>11056</v>
          </cell>
          <cell r="B293" t="str">
            <v>Kahlotus</v>
          </cell>
          <cell r="C293">
            <v>53.104444444444439</v>
          </cell>
          <cell r="D293">
            <v>2004875.71</v>
          </cell>
          <cell r="E293">
            <v>2001197.64</v>
          </cell>
          <cell r="F293">
            <v>53.104444444444439</v>
          </cell>
          <cell r="G293">
            <v>0</v>
          </cell>
        </row>
        <row r="294">
          <cell r="A294" t="str">
            <v>14104</v>
          </cell>
          <cell r="B294" t="str">
            <v>Satsop</v>
          </cell>
          <cell r="C294">
            <v>52.555555555555557</v>
          </cell>
          <cell r="D294">
            <v>598421.88</v>
          </cell>
          <cell r="E294">
            <v>673138.83</v>
          </cell>
          <cell r="F294">
            <v>51.555555555555557</v>
          </cell>
          <cell r="G294">
            <v>1</v>
          </cell>
        </row>
        <row r="295">
          <cell r="A295" t="str">
            <v>30029</v>
          </cell>
          <cell r="B295" t="str">
            <v>Mount Pleasant</v>
          </cell>
          <cell r="C295">
            <v>52.055555555555557</v>
          </cell>
          <cell r="D295">
            <v>564363.06999999995</v>
          </cell>
          <cell r="E295">
            <v>554044.78</v>
          </cell>
          <cell r="F295">
            <v>52.055555555555557</v>
          </cell>
          <cell r="G295">
            <v>0</v>
          </cell>
        </row>
        <row r="296">
          <cell r="A296" t="str">
            <v>25200</v>
          </cell>
          <cell r="B296" t="str">
            <v>North River</v>
          </cell>
          <cell r="C296">
            <v>49.601111111111109</v>
          </cell>
          <cell r="D296">
            <v>1559679.53</v>
          </cell>
          <cell r="E296">
            <v>1484617.61</v>
          </cell>
          <cell r="F296">
            <v>49.601111111111109</v>
          </cell>
          <cell r="G296">
            <v>0</v>
          </cell>
        </row>
        <row r="297">
          <cell r="A297" t="str">
            <v>17404</v>
          </cell>
          <cell r="B297" t="str">
            <v>Skykomish</v>
          </cell>
          <cell r="C297">
            <v>43.726111111111109</v>
          </cell>
          <cell r="D297">
            <v>1946609</v>
          </cell>
          <cell r="E297">
            <v>1996133.99</v>
          </cell>
          <cell r="F297">
            <v>42.851111111111109</v>
          </cell>
          <cell r="G297">
            <v>0.875</v>
          </cell>
        </row>
        <row r="298">
          <cell r="A298" t="str">
            <v>33030</v>
          </cell>
          <cell r="B298" t="str">
            <v>Onion Creek</v>
          </cell>
          <cell r="C298">
            <v>43.611111111111114</v>
          </cell>
          <cell r="D298">
            <v>1043996.34</v>
          </cell>
          <cell r="E298">
            <v>978990.05</v>
          </cell>
          <cell r="F298">
            <v>43.611111111111114</v>
          </cell>
          <cell r="G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41.681111111111107</v>
          </cell>
          <cell r="D299">
            <v>634174.03</v>
          </cell>
          <cell r="E299">
            <v>597212.75</v>
          </cell>
          <cell r="F299">
            <v>40.431111111111107</v>
          </cell>
          <cell r="G299">
            <v>1.25</v>
          </cell>
        </row>
        <row r="300">
          <cell r="A300" t="str">
            <v>19007</v>
          </cell>
          <cell r="B300" t="str">
            <v>Damman</v>
          </cell>
          <cell r="C300">
            <v>39.093333333333334</v>
          </cell>
          <cell r="D300">
            <v>480317.48</v>
          </cell>
          <cell r="E300">
            <v>485562.35</v>
          </cell>
          <cell r="F300">
            <v>39.093333333333334</v>
          </cell>
          <cell r="G300">
            <v>0</v>
          </cell>
        </row>
        <row r="301">
          <cell r="A301" t="str">
            <v>16046</v>
          </cell>
          <cell r="B301" t="str">
            <v>Brinnon</v>
          </cell>
          <cell r="C301">
            <v>37.611111111111114</v>
          </cell>
          <cell r="D301">
            <v>896331.69</v>
          </cell>
          <cell r="E301">
            <v>919183.79</v>
          </cell>
          <cell r="F301">
            <v>34.611111111111114</v>
          </cell>
          <cell r="G301">
            <v>3</v>
          </cell>
        </row>
        <row r="302">
          <cell r="A302" t="str">
            <v>21036</v>
          </cell>
          <cell r="B302" t="str">
            <v>Evaline</v>
          </cell>
          <cell r="C302">
            <v>31.472222222222221</v>
          </cell>
          <cell r="D302">
            <v>558491.92000000004</v>
          </cell>
          <cell r="E302">
            <v>584675.14</v>
          </cell>
          <cell r="F302">
            <v>31.222222222222221</v>
          </cell>
          <cell r="G302">
            <v>0.25</v>
          </cell>
        </row>
        <row r="303">
          <cell r="A303" t="str">
            <v>38304</v>
          </cell>
          <cell r="B303" t="str">
            <v>Steptoe</v>
          </cell>
          <cell r="C303">
            <v>31.319444444444443</v>
          </cell>
          <cell r="D303">
            <v>637817.89</v>
          </cell>
          <cell r="E303">
            <v>700528.66</v>
          </cell>
          <cell r="F303">
            <v>30.444444444444443</v>
          </cell>
          <cell r="G303">
            <v>0.875</v>
          </cell>
        </row>
        <row r="304">
          <cell r="A304" t="str">
            <v>20403</v>
          </cell>
          <cell r="B304" t="str">
            <v>Roosevelt</v>
          </cell>
          <cell r="C304">
            <v>30.041666666666668</v>
          </cell>
          <cell r="D304">
            <v>452925.12</v>
          </cell>
          <cell r="E304">
            <v>450962.9</v>
          </cell>
          <cell r="F304">
            <v>29.666666666666668</v>
          </cell>
          <cell r="G304">
            <v>0.375</v>
          </cell>
        </row>
        <row r="305">
          <cell r="A305" t="str">
            <v>31063</v>
          </cell>
          <cell r="B305" t="str">
            <v>Index</v>
          </cell>
          <cell r="C305">
            <v>29.444444444444443</v>
          </cell>
          <cell r="D305">
            <v>607046.84</v>
          </cell>
          <cell r="E305">
            <v>689746.77</v>
          </cell>
          <cell r="F305">
            <v>29.444444444444443</v>
          </cell>
          <cell r="G305">
            <v>0</v>
          </cell>
        </row>
        <row r="306">
          <cell r="A306" t="str">
            <v>36101</v>
          </cell>
          <cell r="B306" t="str">
            <v>Dixie</v>
          </cell>
          <cell r="C306">
            <v>26.638888888888889</v>
          </cell>
          <cell r="D306">
            <v>861148.41</v>
          </cell>
          <cell r="E306">
            <v>800942.42</v>
          </cell>
          <cell r="F306">
            <v>25.888888888888889</v>
          </cell>
          <cell r="G306">
            <v>0.75</v>
          </cell>
        </row>
        <row r="307">
          <cell r="A307" t="str">
            <v>16020</v>
          </cell>
          <cell r="B307" t="str">
            <v>Queets-Clearwater</v>
          </cell>
          <cell r="C307">
            <v>24.291666666666668</v>
          </cell>
          <cell r="D307">
            <v>899986.58</v>
          </cell>
          <cell r="E307">
            <v>912764.65</v>
          </cell>
          <cell r="F307">
            <v>22.666666666666668</v>
          </cell>
          <cell r="G307">
            <v>1.625</v>
          </cell>
        </row>
        <row r="308">
          <cell r="A308" t="str">
            <v>10003</v>
          </cell>
          <cell r="B308" t="str">
            <v>Keller</v>
          </cell>
          <cell r="C308">
            <v>23.888888888888889</v>
          </cell>
          <cell r="D308">
            <v>1145937.1299999999</v>
          </cell>
          <cell r="E308">
            <v>1158702.57</v>
          </cell>
          <cell r="F308">
            <v>23.888888888888889</v>
          </cell>
          <cell r="G308">
            <v>0</v>
          </cell>
        </row>
        <row r="309">
          <cell r="A309" t="str">
            <v>07035</v>
          </cell>
          <cell r="B309" t="str">
            <v>Starbuck</v>
          </cell>
          <cell r="C309">
            <v>23.444444444444443</v>
          </cell>
          <cell r="D309">
            <v>485925.32</v>
          </cell>
          <cell r="E309">
            <v>511320.06</v>
          </cell>
          <cell r="F309">
            <v>23.444444444444443</v>
          </cell>
          <cell r="G309">
            <v>0</v>
          </cell>
        </row>
        <row r="310">
          <cell r="A310" t="str">
            <v>38264</v>
          </cell>
          <cell r="B310" t="str">
            <v>Lamont</v>
          </cell>
          <cell r="C310">
            <v>19.777777777777779</v>
          </cell>
          <cell r="D310">
            <v>737310.3</v>
          </cell>
          <cell r="E310">
            <v>687190.33</v>
          </cell>
          <cell r="F310">
            <v>19.777777777777779</v>
          </cell>
          <cell r="G310">
            <v>0</v>
          </cell>
        </row>
        <row r="311">
          <cell r="A311" t="str">
            <v>28010</v>
          </cell>
          <cell r="B311" t="str">
            <v>Shaw</v>
          </cell>
          <cell r="C311">
            <v>19.388888888888889</v>
          </cell>
          <cell r="D311">
            <v>379899.77</v>
          </cell>
          <cell r="E311">
            <v>378546.39</v>
          </cell>
          <cell r="F311">
            <v>19.388888888888889</v>
          </cell>
          <cell r="G311">
            <v>0</v>
          </cell>
        </row>
        <row r="312">
          <cell r="A312" t="str">
            <v>04069</v>
          </cell>
          <cell r="B312" t="str">
            <v>Stehekin</v>
          </cell>
          <cell r="C312">
            <v>17.777777777777779</v>
          </cell>
          <cell r="D312">
            <v>181204.45</v>
          </cell>
          <cell r="E312">
            <v>338537.46</v>
          </cell>
          <cell r="F312">
            <v>17.777777777777779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16.777777777777779</v>
          </cell>
          <cell r="D313">
            <v>564002.37</v>
          </cell>
          <cell r="E313">
            <v>587855.62</v>
          </cell>
          <cell r="F313">
            <v>16.777777777777779</v>
          </cell>
          <cell r="G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15.055555555555555</v>
          </cell>
          <cell r="D314">
            <v>389517.95</v>
          </cell>
          <cell r="E314">
            <v>405989.26</v>
          </cell>
          <cell r="F314">
            <v>15.055555555555555</v>
          </cell>
          <cell r="G314">
            <v>0</v>
          </cell>
        </row>
        <row r="315">
          <cell r="A315" t="str">
            <v>11054</v>
          </cell>
          <cell r="B315" t="str">
            <v>Star</v>
          </cell>
          <cell r="C315">
            <v>12.5</v>
          </cell>
          <cell r="D315">
            <v>326434.62</v>
          </cell>
          <cell r="E315">
            <v>315954.31</v>
          </cell>
          <cell r="F315">
            <v>12.5</v>
          </cell>
          <cell r="G315">
            <v>0</v>
          </cell>
        </row>
        <row r="316">
          <cell r="A316" t="str">
            <v>01122</v>
          </cell>
          <cell r="B316" t="str">
            <v>Benge</v>
          </cell>
          <cell r="C316">
            <v>10</v>
          </cell>
          <cell r="D316">
            <v>406393.3</v>
          </cell>
          <cell r="E316">
            <v>404582.51</v>
          </cell>
          <cell r="F316">
            <v>10</v>
          </cell>
          <cell r="G316">
            <v>0</v>
          </cell>
        </row>
      </sheetData>
      <sheetData sheetId="15"/>
      <sheetData sheetId="16"/>
      <sheetData sheetId="17"/>
      <sheetData sheetId="18">
        <row r="5">
          <cell r="F5" t="str">
            <v>Sum of SumOfAMOUNT</v>
          </cell>
          <cell r="G5" t="str">
            <v>Column Labels</v>
          </cell>
        </row>
        <row r="6">
          <cell r="F6" t="str">
            <v>Row Labels</v>
          </cell>
          <cell r="G6" t="str">
            <v>01</v>
          </cell>
          <cell r="H6" t="str">
            <v>02</v>
          </cell>
          <cell r="I6" t="str">
            <v>03</v>
          </cell>
          <cell r="J6" t="str">
            <v>11</v>
          </cell>
          <cell r="K6" t="str">
            <v>12</v>
          </cell>
          <cell r="L6" t="str">
            <v>13</v>
          </cell>
          <cell r="M6" t="str">
            <v>14</v>
          </cell>
          <cell r="N6" t="str">
            <v>18</v>
          </cell>
          <cell r="O6" t="str">
            <v>19</v>
          </cell>
          <cell r="P6" t="str">
            <v>21</v>
          </cell>
          <cell r="Q6" t="str">
            <v>22</v>
          </cell>
          <cell r="R6" t="str">
            <v>24</v>
          </cell>
          <cell r="S6" t="str">
            <v>25</v>
          </cell>
          <cell r="T6" t="str">
            <v>26</v>
          </cell>
          <cell r="U6" t="str">
            <v>29</v>
          </cell>
          <cell r="V6" t="str">
            <v>31</v>
          </cell>
          <cell r="W6" t="str">
            <v>34</v>
          </cell>
          <cell r="X6" t="str">
            <v>38</v>
          </cell>
          <cell r="Y6" t="str">
            <v>39</v>
          </cell>
          <cell r="Z6" t="str">
            <v>45</v>
          </cell>
          <cell r="AA6" t="str">
            <v>46</v>
          </cell>
          <cell r="AB6" t="str">
            <v>51</v>
          </cell>
          <cell r="AC6" t="str">
            <v>52</v>
          </cell>
          <cell r="AD6" t="str">
            <v>53</v>
          </cell>
          <cell r="AE6" t="str">
            <v>54</v>
          </cell>
          <cell r="AF6" t="str">
            <v>55</v>
          </cell>
          <cell r="AG6" t="str">
            <v>56</v>
          </cell>
          <cell r="AH6" t="str">
            <v>57</v>
          </cell>
          <cell r="AI6" t="str">
            <v>58</v>
          </cell>
          <cell r="AJ6" t="str">
            <v>59</v>
          </cell>
          <cell r="AK6" t="str">
            <v>61</v>
          </cell>
          <cell r="AL6" t="str">
            <v>62</v>
          </cell>
          <cell r="AM6" t="str">
            <v>64</v>
          </cell>
          <cell r="AN6" t="str">
            <v>65</v>
          </cell>
          <cell r="AO6" t="str">
            <v>67</v>
          </cell>
          <cell r="AP6" t="str">
            <v>68</v>
          </cell>
          <cell r="AQ6" t="str">
            <v>69</v>
          </cell>
          <cell r="AR6" t="str">
            <v>71</v>
          </cell>
          <cell r="AS6" t="str">
            <v>73</v>
          </cell>
          <cell r="AT6" t="str">
            <v>74</v>
          </cell>
          <cell r="AU6" t="str">
            <v>75</v>
          </cell>
          <cell r="AV6" t="str">
            <v>76</v>
          </cell>
          <cell r="AW6" t="str">
            <v>78</v>
          </cell>
          <cell r="AX6" t="str">
            <v>79</v>
          </cell>
          <cell r="AY6" t="str">
            <v>81</v>
          </cell>
          <cell r="AZ6" t="str">
            <v>86</v>
          </cell>
          <cell r="BA6" t="str">
            <v>88</v>
          </cell>
          <cell r="BB6" t="str">
            <v>89</v>
          </cell>
          <cell r="BC6" t="str">
            <v>97</v>
          </cell>
          <cell r="BD6" t="str">
            <v>98</v>
          </cell>
          <cell r="BE6" t="str">
            <v>99</v>
          </cell>
          <cell r="BF6" t="str">
            <v>Grand Total</v>
          </cell>
        </row>
        <row r="7">
          <cell r="F7" t="str">
            <v>01109</v>
          </cell>
          <cell r="G7">
            <v>961755.85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72599.039999999994</v>
          </cell>
          <cell r="Q7">
            <v>0</v>
          </cell>
          <cell r="R7">
            <v>13548.86</v>
          </cell>
          <cell r="S7">
            <v>0</v>
          </cell>
          <cell r="T7">
            <v>0</v>
          </cell>
          <cell r="U7">
            <v>0</v>
          </cell>
          <cell r="V7">
            <v>153891.81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15598.33</v>
          </cell>
          <cell r="AC7">
            <v>4871.07</v>
          </cell>
          <cell r="AD7">
            <v>0</v>
          </cell>
          <cell r="AE7">
            <v>0</v>
          </cell>
          <cell r="AF7">
            <v>7406.9699999999993</v>
          </cell>
          <cell r="AG7">
            <v>0</v>
          </cell>
          <cell r="AH7">
            <v>0</v>
          </cell>
          <cell r="AI7">
            <v>13174.529999999999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15895.93</v>
          </cell>
          <cell r="AY7">
            <v>0</v>
          </cell>
          <cell r="AZ7">
            <v>0</v>
          </cell>
          <cell r="BA7">
            <v>0</v>
          </cell>
          <cell r="BB7">
            <v>9637.2099999999991</v>
          </cell>
          <cell r="BC7">
            <v>417015.02</v>
          </cell>
          <cell r="BD7">
            <v>55473.7</v>
          </cell>
          <cell r="BE7">
            <v>113844.7</v>
          </cell>
          <cell r="BF7">
            <v>1854713.02</v>
          </cell>
        </row>
        <row r="8">
          <cell r="F8" t="str">
            <v>01122</v>
          </cell>
          <cell r="G8">
            <v>143714.00000000003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25759.440000000002</v>
          </cell>
          <cell r="Q8">
            <v>0</v>
          </cell>
          <cell r="R8">
            <v>2833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28167.199999999997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662.5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108436.70000000001</v>
          </cell>
          <cell r="BD8">
            <v>14600.24</v>
          </cell>
          <cell r="BE8">
            <v>41224.170000000006</v>
          </cell>
          <cell r="BF8">
            <v>365397.25</v>
          </cell>
        </row>
        <row r="9">
          <cell r="F9" t="str">
            <v>01147</v>
          </cell>
          <cell r="G9">
            <v>24014237.999999989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3346660.0900000008</v>
          </cell>
          <cell r="Q9">
            <v>352764.07999999996</v>
          </cell>
          <cell r="R9">
            <v>662178.57000000007</v>
          </cell>
          <cell r="S9">
            <v>0</v>
          </cell>
          <cell r="T9">
            <v>0</v>
          </cell>
          <cell r="U9">
            <v>0</v>
          </cell>
          <cell r="V9">
            <v>850238.61</v>
          </cell>
          <cell r="W9">
            <v>0</v>
          </cell>
          <cell r="X9">
            <v>26967.07</v>
          </cell>
          <cell r="Y9">
            <v>0</v>
          </cell>
          <cell r="Z9">
            <v>0</v>
          </cell>
          <cell r="AA9">
            <v>0</v>
          </cell>
          <cell r="AB9">
            <v>1199199.3799999999</v>
          </cell>
          <cell r="AC9">
            <v>222933.35000000003</v>
          </cell>
          <cell r="AD9">
            <v>391985.52999999997</v>
          </cell>
          <cell r="AE9">
            <v>0</v>
          </cell>
          <cell r="AF9">
            <v>1350579.5399999996</v>
          </cell>
          <cell r="AG9">
            <v>0</v>
          </cell>
          <cell r="AH9">
            <v>0</v>
          </cell>
          <cell r="AI9">
            <v>302946.75</v>
          </cell>
          <cell r="AJ9">
            <v>0</v>
          </cell>
          <cell r="AK9">
            <v>0</v>
          </cell>
          <cell r="AL9">
            <v>0</v>
          </cell>
          <cell r="AM9">
            <v>199634.27</v>
          </cell>
          <cell r="AN9">
            <v>1315839.3100000003</v>
          </cell>
          <cell r="AO9">
            <v>0</v>
          </cell>
          <cell r="AP9">
            <v>0</v>
          </cell>
          <cell r="AQ9">
            <v>0</v>
          </cell>
          <cell r="AR9">
            <v>19209.41</v>
          </cell>
          <cell r="AS9">
            <v>0</v>
          </cell>
          <cell r="AT9">
            <v>100746.80999999998</v>
          </cell>
          <cell r="AU9">
            <v>0</v>
          </cell>
          <cell r="AV9">
            <v>0</v>
          </cell>
          <cell r="AW9">
            <v>0</v>
          </cell>
          <cell r="AX9">
            <v>758.43000000000006</v>
          </cell>
          <cell r="AY9">
            <v>0</v>
          </cell>
          <cell r="AZ9">
            <v>78715.95</v>
          </cell>
          <cell r="BA9">
            <v>0</v>
          </cell>
          <cell r="BB9">
            <v>36616.839999999997</v>
          </cell>
          <cell r="BC9">
            <v>5880472.9600000009</v>
          </cell>
          <cell r="BD9">
            <v>2176597.36</v>
          </cell>
          <cell r="BE9">
            <v>1258006.47</v>
          </cell>
          <cell r="BF9">
            <v>43787288.779999994</v>
          </cell>
        </row>
        <row r="10">
          <cell r="F10" t="str">
            <v>01158</v>
          </cell>
          <cell r="G10">
            <v>1543001.84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139398.33000000002</v>
          </cell>
          <cell r="Q10">
            <v>10283.74</v>
          </cell>
          <cell r="R10">
            <v>60318.239999999998</v>
          </cell>
          <cell r="S10">
            <v>0</v>
          </cell>
          <cell r="T10">
            <v>0</v>
          </cell>
          <cell r="U10">
            <v>0</v>
          </cell>
          <cell r="V10">
            <v>104861.65</v>
          </cell>
          <cell r="W10">
            <v>59364.279999999992</v>
          </cell>
          <cell r="X10">
            <v>2034.45</v>
          </cell>
          <cell r="Y10">
            <v>0</v>
          </cell>
          <cell r="Z10">
            <v>0</v>
          </cell>
          <cell r="AA10">
            <v>0</v>
          </cell>
          <cell r="AB10">
            <v>75874.850000000006</v>
          </cell>
          <cell r="AC10">
            <v>41567.450000000004</v>
          </cell>
          <cell r="AD10">
            <v>30790.54</v>
          </cell>
          <cell r="AE10">
            <v>0</v>
          </cell>
          <cell r="AF10">
            <v>86183.97</v>
          </cell>
          <cell r="AG10">
            <v>0</v>
          </cell>
          <cell r="AH10">
            <v>0</v>
          </cell>
          <cell r="AI10">
            <v>28450.379999999997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5459.46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48811.71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738008.86</v>
          </cell>
          <cell r="BD10">
            <v>181104.55000000002</v>
          </cell>
          <cell r="BE10">
            <v>780157.60000000009</v>
          </cell>
          <cell r="BF10">
            <v>3935671.9</v>
          </cell>
        </row>
        <row r="11">
          <cell r="F11" t="str">
            <v>01160</v>
          </cell>
          <cell r="G11">
            <v>2430516.4499999993</v>
          </cell>
          <cell r="H11">
            <v>43050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291783.37</v>
          </cell>
          <cell r="Q11">
            <v>1431</v>
          </cell>
          <cell r="R11">
            <v>111907.01</v>
          </cell>
          <cell r="S11">
            <v>0</v>
          </cell>
          <cell r="T11">
            <v>0</v>
          </cell>
          <cell r="U11">
            <v>0</v>
          </cell>
          <cell r="V11">
            <v>165283.47</v>
          </cell>
          <cell r="W11">
            <v>27356.999999999996</v>
          </cell>
          <cell r="X11">
            <v>5211.83</v>
          </cell>
          <cell r="Y11">
            <v>0</v>
          </cell>
          <cell r="Z11">
            <v>0</v>
          </cell>
          <cell r="AA11">
            <v>0</v>
          </cell>
          <cell r="AB11">
            <v>70534.94</v>
          </cell>
          <cell r="AC11">
            <v>43428.53</v>
          </cell>
          <cell r="AD11">
            <v>0</v>
          </cell>
          <cell r="AE11">
            <v>0</v>
          </cell>
          <cell r="AF11">
            <v>61335.199999999997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17035.79</v>
          </cell>
          <cell r="AS11">
            <v>0</v>
          </cell>
          <cell r="AT11">
            <v>0</v>
          </cell>
          <cell r="AU11">
            <v>3536</v>
          </cell>
          <cell r="AV11">
            <v>0</v>
          </cell>
          <cell r="AW11">
            <v>0</v>
          </cell>
          <cell r="AX11">
            <v>52458.210000000006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1016047.6000000001</v>
          </cell>
          <cell r="BD11">
            <v>162845.43999999997</v>
          </cell>
          <cell r="BE11">
            <v>4785.16</v>
          </cell>
          <cell r="BF11">
            <v>4508547</v>
          </cell>
        </row>
        <row r="12">
          <cell r="F12" t="str">
            <v>02250</v>
          </cell>
          <cell r="G12">
            <v>15940796.420000004</v>
          </cell>
          <cell r="H12">
            <v>522759.24</v>
          </cell>
          <cell r="I12">
            <v>16031.210000000001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2937811.1699999995</v>
          </cell>
          <cell r="Q12">
            <v>167474.6</v>
          </cell>
          <cell r="R12">
            <v>528426.15</v>
          </cell>
          <cell r="S12">
            <v>0</v>
          </cell>
          <cell r="T12">
            <v>0</v>
          </cell>
          <cell r="U12">
            <v>0</v>
          </cell>
          <cell r="V12">
            <v>725461.65000000014</v>
          </cell>
          <cell r="W12">
            <v>0</v>
          </cell>
          <cell r="X12">
            <v>21318.1</v>
          </cell>
          <cell r="Y12">
            <v>0</v>
          </cell>
          <cell r="Z12">
            <v>0</v>
          </cell>
          <cell r="AA12">
            <v>0</v>
          </cell>
          <cell r="AB12">
            <v>735761.12999999989</v>
          </cell>
          <cell r="AC12">
            <v>135154.97</v>
          </cell>
          <cell r="AD12">
            <v>0</v>
          </cell>
          <cell r="AE12">
            <v>0</v>
          </cell>
          <cell r="AF12">
            <v>827167.63</v>
          </cell>
          <cell r="AG12">
            <v>0</v>
          </cell>
          <cell r="AH12">
            <v>0</v>
          </cell>
          <cell r="AI12">
            <v>212663.35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106453.95999999999</v>
          </cell>
          <cell r="AO12">
            <v>0</v>
          </cell>
          <cell r="AP12">
            <v>0</v>
          </cell>
          <cell r="AQ12">
            <v>25943.629999999997</v>
          </cell>
          <cell r="AR12">
            <v>0</v>
          </cell>
          <cell r="AS12">
            <v>0</v>
          </cell>
          <cell r="AT12">
            <v>28360.86</v>
          </cell>
          <cell r="AU12">
            <v>0</v>
          </cell>
          <cell r="AV12">
            <v>0</v>
          </cell>
          <cell r="AW12">
            <v>0</v>
          </cell>
          <cell r="AX12">
            <v>57854.86</v>
          </cell>
          <cell r="AY12">
            <v>0</v>
          </cell>
          <cell r="AZ12">
            <v>0</v>
          </cell>
          <cell r="BA12">
            <v>0</v>
          </cell>
          <cell r="BB12">
            <v>44977.82</v>
          </cell>
          <cell r="BC12">
            <v>5189749.1899999985</v>
          </cell>
          <cell r="BD12">
            <v>1298235.83</v>
          </cell>
          <cell r="BE12">
            <v>741231.67</v>
          </cell>
          <cell r="BF12">
            <v>30263633.439999998</v>
          </cell>
        </row>
        <row r="13">
          <cell r="F13" t="str">
            <v>02420</v>
          </cell>
          <cell r="G13">
            <v>3973471.830000001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582553.62000000011</v>
          </cell>
          <cell r="Q13">
            <v>19833.04</v>
          </cell>
          <cell r="R13">
            <v>130880.00000000001</v>
          </cell>
          <cell r="S13">
            <v>0</v>
          </cell>
          <cell r="T13">
            <v>0</v>
          </cell>
          <cell r="U13">
            <v>0</v>
          </cell>
          <cell r="V13">
            <v>368076.39999999997</v>
          </cell>
          <cell r="W13">
            <v>29723.410000000003</v>
          </cell>
          <cell r="X13">
            <v>3230.13</v>
          </cell>
          <cell r="Y13">
            <v>0</v>
          </cell>
          <cell r="Z13">
            <v>0</v>
          </cell>
          <cell r="AA13">
            <v>0</v>
          </cell>
          <cell r="AB13">
            <v>87528</v>
          </cell>
          <cell r="AC13">
            <v>24423</v>
          </cell>
          <cell r="AD13">
            <v>0</v>
          </cell>
          <cell r="AE13">
            <v>0</v>
          </cell>
          <cell r="AF13">
            <v>95478.739999999991</v>
          </cell>
          <cell r="AG13">
            <v>0</v>
          </cell>
          <cell r="AH13">
            <v>0</v>
          </cell>
          <cell r="AI13">
            <v>44620.69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6555.8600000000006</v>
          </cell>
          <cell r="AU13">
            <v>0</v>
          </cell>
          <cell r="AV13">
            <v>0</v>
          </cell>
          <cell r="AW13">
            <v>0</v>
          </cell>
          <cell r="AX13">
            <v>2614.09</v>
          </cell>
          <cell r="AY13">
            <v>0</v>
          </cell>
          <cell r="AZ13">
            <v>0</v>
          </cell>
          <cell r="BA13">
            <v>0</v>
          </cell>
          <cell r="BB13">
            <v>68042.03</v>
          </cell>
          <cell r="BC13">
            <v>1583254.0499999998</v>
          </cell>
          <cell r="BD13">
            <v>225766.2</v>
          </cell>
          <cell r="BE13">
            <v>263989.20999999996</v>
          </cell>
          <cell r="BF13">
            <v>7510040.3000000026</v>
          </cell>
        </row>
        <row r="14">
          <cell r="F14" t="str">
            <v>03017</v>
          </cell>
          <cell r="G14">
            <v>103731849.86</v>
          </cell>
          <cell r="H14">
            <v>393871.8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16997822.800000001</v>
          </cell>
          <cell r="Q14">
            <v>744858.26000000013</v>
          </cell>
          <cell r="R14">
            <v>2867146.49</v>
          </cell>
          <cell r="S14">
            <v>0</v>
          </cell>
          <cell r="T14">
            <v>0</v>
          </cell>
          <cell r="U14">
            <v>4690.2700000000004</v>
          </cell>
          <cell r="V14">
            <v>4389189.8400000008</v>
          </cell>
          <cell r="W14">
            <v>543344.39</v>
          </cell>
          <cell r="X14">
            <v>92432.999999999985</v>
          </cell>
          <cell r="Y14">
            <v>40560.199999999997</v>
          </cell>
          <cell r="Z14">
            <v>3793396.4099999997</v>
          </cell>
          <cell r="AA14">
            <v>66855</v>
          </cell>
          <cell r="AB14">
            <v>3823554.06</v>
          </cell>
          <cell r="AC14">
            <v>400092.14</v>
          </cell>
          <cell r="AD14">
            <v>704867.48999999987</v>
          </cell>
          <cell r="AE14">
            <v>0</v>
          </cell>
          <cell r="AF14">
            <v>4596869.4800000004</v>
          </cell>
          <cell r="AG14">
            <v>497881.37000000005</v>
          </cell>
          <cell r="AH14">
            <v>0</v>
          </cell>
          <cell r="AI14">
            <v>1411036.0099999995</v>
          </cell>
          <cell r="AJ14">
            <v>14518.050000000001</v>
          </cell>
          <cell r="AK14">
            <v>0</v>
          </cell>
          <cell r="AL14">
            <v>0</v>
          </cell>
          <cell r="AM14">
            <v>340207.75000000006</v>
          </cell>
          <cell r="AN14">
            <v>2211657.2400000002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33139.39</v>
          </cell>
          <cell r="AT14">
            <v>177853.38</v>
          </cell>
          <cell r="AU14">
            <v>7150.14</v>
          </cell>
          <cell r="AV14">
            <v>0</v>
          </cell>
          <cell r="AW14">
            <v>0</v>
          </cell>
          <cell r="AX14">
            <v>1438878.85</v>
          </cell>
          <cell r="AY14">
            <v>0</v>
          </cell>
          <cell r="AZ14">
            <v>141964.84</v>
          </cell>
          <cell r="BA14">
            <v>0</v>
          </cell>
          <cell r="BB14">
            <v>135436.41999999998</v>
          </cell>
          <cell r="BC14">
            <v>24830568.000000004</v>
          </cell>
          <cell r="BD14">
            <v>7104890.5999999996</v>
          </cell>
          <cell r="BE14">
            <v>5482398.9100000011</v>
          </cell>
          <cell r="BF14">
            <v>187018982.43999994</v>
          </cell>
        </row>
        <row r="15">
          <cell r="F15" t="str">
            <v>03050</v>
          </cell>
          <cell r="G15">
            <v>656185.06999999983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98878.41</v>
          </cell>
          <cell r="Q15">
            <v>0</v>
          </cell>
          <cell r="R15">
            <v>19127.34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38543.009999999995</v>
          </cell>
          <cell r="AC15">
            <v>20163.5</v>
          </cell>
          <cell r="AD15">
            <v>38388.65</v>
          </cell>
          <cell r="AE15">
            <v>0</v>
          </cell>
          <cell r="AF15">
            <v>65094.12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31452.23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782.21</v>
          </cell>
          <cell r="AU15">
            <v>0</v>
          </cell>
          <cell r="AV15">
            <v>0</v>
          </cell>
          <cell r="AW15">
            <v>0</v>
          </cell>
          <cell r="AX15">
            <v>500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401832.6700000001</v>
          </cell>
          <cell r="BD15">
            <v>98862.02</v>
          </cell>
          <cell r="BE15">
            <v>259006.3</v>
          </cell>
          <cell r="BF15">
            <v>1728815.53</v>
          </cell>
        </row>
        <row r="16">
          <cell r="F16" t="str">
            <v>03052</v>
          </cell>
          <cell r="G16">
            <v>8723849.1100000013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1615829.5999999999</v>
          </cell>
          <cell r="Q16">
            <v>21883.47</v>
          </cell>
          <cell r="R16">
            <v>297982.07</v>
          </cell>
          <cell r="S16">
            <v>0</v>
          </cell>
          <cell r="T16">
            <v>0</v>
          </cell>
          <cell r="U16">
            <v>0</v>
          </cell>
          <cell r="V16">
            <v>661076.80000000005</v>
          </cell>
          <cell r="W16">
            <v>0</v>
          </cell>
          <cell r="X16">
            <v>9274</v>
          </cell>
          <cell r="Y16">
            <v>0</v>
          </cell>
          <cell r="Z16">
            <v>0</v>
          </cell>
          <cell r="AA16">
            <v>0</v>
          </cell>
          <cell r="AB16">
            <v>334779.72000000003</v>
          </cell>
          <cell r="AC16">
            <v>43028.33</v>
          </cell>
          <cell r="AD16">
            <v>121269.48000000001</v>
          </cell>
          <cell r="AE16">
            <v>0</v>
          </cell>
          <cell r="AF16">
            <v>444584.84000000008</v>
          </cell>
          <cell r="AG16">
            <v>0</v>
          </cell>
          <cell r="AH16">
            <v>0</v>
          </cell>
          <cell r="AI16">
            <v>205613.33</v>
          </cell>
          <cell r="AJ16">
            <v>0</v>
          </cell>
          <cell r="AK16">
            <v>0</v>
          </cell>
          <cell r="AL16">
            <v>0</v>
          </cell>
          <cell r="AM16">
            <v>65323.66</v>
          </cell>
          <cell r="AN16">
            <v>243302.26000000007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9748.51</v>
          </cell>
          <cell r="AT16">
            <v>11459.730000000001</v>
          </cell>
          <cell r="AU16">
            <v>0</v>
          </cell>
          <cell r="AV16">
            <v>0</v>
          </cell>
          <cell r="AW16">
            <v>0</v>
          </cell>
          <cell r="AX16">
            <v>276697.41000000003</v>
          </cell>
          <cell r="AY16">
            <v>0</v>
          </cell>
          <cell r="AZ16">
            <v>1966.21</v>
          </cell>
          <cell r="BA16">
            <v>0</v>
          </cell>
          <cell r="BB16">
            <v>7226.06</v>
          </cell>
          <cell r="BC16">
            <v>3091419.6200000006</v>
          </cell>
          <cell r="BD16">
            <v>556510.19999999995</v>
          </cell>
          <cell r="BE16">
            <v>589935.22</v>
          </cell>
          <cell r="BF16">
            <v>17332759.630000006</v>
          </cell>
        </row>
        <row r="17">
          <cell r="F17" t="str">
            <v>03053</v>
          </cell>
          <cell r="G17">
            <v>5714117.1100000003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1050661.4100000001</v>
          </cell>
          <cell r="Q17">
            <v>17076.45</v>
          </cell>
          <cell r="R17">
            <v>207179.78999999998</v>
          </cell>
          <cell r="S17">
            <v>0</v>
          </cell>
          <cell r="T17">
            <v>0</v>
          </cell>
          <cell r="U17">
            <v>0</v>
          </cell>
          <cell r="V17">
            <v>460093.19</v>
          </cell>
          <cell r="W17">
            <v>0</v>
          </cell>
          <cell r="X17">
            <v>4325.5</v>
          </cell>
          <cell r="Y17">
            <v>0</v>
          </cell>
          <cell r="Z17">
            <v>0</v>
          </cell>
          <cell r="AA17">
            <v>0</v>
          </cell>
          <cell r="AB17">
            <v>193510.62999999998</v>
          </cell>
          <cell r="AC17">
            <v>35134.509999999995</v>
          </cell>
          <cell r="AD17">
            <v>0</v>
          </cell>
          <cell r="AE17">
            <v>0</v>
          </cell>
          <cell r="AF17">
            <v>318669.14999999997</v>
          </cell>
          <cell r="AG17">
            <v>0</v>
          </cell>
          <cell r="AH17">
            <v>0</v>
          </cell>
          <cell r="AI17">
            <v>66465.259999999995</v>
          </cell>
          <cell r="AJ17">
            <v>0</v>
          </cell>
          <cell r="AK17">
            <v>0</v>
          </cell>
          <cell r="AL17">
            <v>0</v>
          </cell>
          <cell r="AM17">
            <v>18414.71</v>
          </cell>
          <cell r="AN17">
            <v>126877.14000000001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3154.32</v>
          </cell>
          <cell r="AT17">
            <v>7584.21</v>
          </cell>
          <cell r="AU17">
            <v>0</v>
          </cell>
          <cell r="AV17">
            <v>0</v>
          </cell>
          <cell r="AW17">
            <v>0</v>
          </cell>
          <cell r="AX17">
            <v>2991.13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1979938.42</v>
          </cell>
          <cell r="BD17">
            <v>594036.54</v>
          </cell>
          <cell r="BE17">
            <v>409645.79000000004</v>
          </cell>
          <cell r="BF17">
            <v>11209875.259999998</v>
          </cell>
        </row>
        <row r="18">
          <cell r="F18" t="str">
            <v>03116</v>
          </cell>
          <cell r="G18">
            <v>17477706.640000001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2816950.5700000003</v>
          </cell>
          <cell r="Q18">
            <v>133039.79</v>
          </cell>
          <cell r="R18">
            <v>536900.74</v>
          </cell>
          <cell r="S18">
            <v>0</v>
          </cell>
          <cell r="T18">
            <v>0</v>
          </cell>
          <cell r="U18">
            <v>0</v>
          </cell>
          <cell r="V18">
            <v>1133764.93</v>
          </cell>
          <cell r="W18">
            <v>0</v>
          </cell>
          <cell r="X18">
            <v>21041.61</v>
          </cell>
          <cell r="Y18">
            <v>0</v>
          </cell>
          <cell r="Z18">
            <v>0</v>
          </cell>
          <cell r="AA18">
            <v>0</v>
          </cell>
          <cell r="AB18">
            <v>594499.53999999992</v>
          </cell>
          <cell r="AC18">
            <v>81908.639999999999</v>
          </cell>
          <cell r="AD18">
            <v>411772.93</v>
          </cell>
          <cell r="AE18">
            <v>0</v>
          </cell>
          <cell r="AF18">
            <v>885186.80999999994</v>
          </cell>
          <cell r="AG18">
            <v>0</v>
          </cell>
          <cell r="AH18">
            <v>0</v>
          </cell>
          <cell r="AI18">
            <v>189921.55000000002</v>
          </cell>
          <cell r="AJ18">
            <v>0</v>
          </cell>
          <cell r="AK18">
            <v>0</v>
          </cell>
          <cell r="AL18">
            <v>0</v>
          </cell>
          <cell r="AM18">
            <v>129320.84999999999</v>
          </cell>
          <cell r="AN18">
            <v>629560.30999999994</v>
          </cell>
          <cell r="AO18">
            <v>0</v>
          </cell>
          <cell r="AP18">
            <v>0</v>
          </cell>
          <cell r="AQ18">
            <v>0</v>
          </cell>
          <cell r="AR18">
            <v>50486.63</v>
          </cell>
          <cell r="AS18">
            <v>0</v>
          </cell>
          <cell r="AT18">
            <v>26551.829999999998</v>
          </cell>
          <cell r="AU18">
            <v>0</v>
          </cell>
          <cell r="AV18">
            <v>0</v>
          </cell>
          <cell r="AW18">
            <v>0</v>
          </cell>
          <cell r="AX18">
            <v>10944.63</v>
          </cell>
          <cell r="AY18">
            <v>0</v>
          </cell>
          <cell r="AZ18">
            <v>0</v>
          </cell>
          <cell r="BA18">
            <v>0</v>
          </cell>
          <cell r="BB18">
            <v>41706.32</v>
          </cell>
          <cell r="BC18">
            <v>4785218.9700000007</v>
          </cell>
          <cell r="BD18">
            <v>1288917.4399999997</v>
          </cell>
          <cell r="BE18">
            <v>1176792.07</v>
          </cell>
          <cell r="BF18">
            <v>32422192.799999993</v>
          </cell>
        </row>
        <row r="19">
          <cell r="F19" t="str">
            <v>03400</v>
          </cell>
          <cell r="G19">
            <v>80495157.889999986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11308189.420000002</v>
          </cell>
          <cell r="Q19">
            <v>497290.95</v>
          </cell>
          <cell r="R19">
            <v>2074986.45</v>
          </cell>
          <cell r="S19">
            <v>0</v>
          </cell>
          <cell r="T19">
            <v>0</v>
          </cell>
          <cell r="U19">
            <v>0</v>
          </cell>
          <cell r="V19">
            <v>2654416.7199999997</v>
          </cell>
          <cell r="W19">
            <v>545350.75</v>
          </cell>
          <cell r="X19">
            <v>43533.72</v>
          </cell>
          <cell r="Y19">
            <v>0</v>
          </cell>
          <cell r="Z19">
            <v>0</v>
          </cell>
          <cell r="AA19">
            <v>0</v>
          </cell>
          <cell r="AB19">
            <v>1260615.06</v>
          </cell>
          <cell r="AC19">
            <v>260300.1</v>
          </cell>
          <cell r="AD19">
            <v>0</v>
          </cell>
          <cell r="AE19">
            <v>0</v>
          </cell>
          <cell r="AF19">
            <v>2059104.8900000001</v>
          </cell>
          <cell r="AG19">
            <v>97570.85</v>
          </cell>
          <cell r="AH19">
            <v>22339.7</v>
          </cell>
          <cell r="AI19">
            <v>613691.16</v>
          </cell>
          <cell r="AJ19">
            <v>0</v>
          </cell>
          <cell r="AK19">
            <v>0</v>
          </cell>
          <cell r="AL19">
            <v>0</v>
          </cell>
          <cell r="AM19">
            <v>97924.849999999991</v>
          </cell>
          <cell r="AN19">
            <v>577976.18999999994</v>
          </cell>
          <cell r="AO19">
            <v>0</v>
          </cell>
          <cell r="AP19">
            <v>0</v>
          </cell>
          <cell r="AQ19">
            <v>321993.68</v>
          </cell>
          <cell r="AR19">
            <v>0</v>
          </cell>
          <cell r="AS19">
            <v>139456.40000000002</v>
          </cell>
          <cell r="AT19">
            <v>115913.81999999998</v>
          </cell>
          <cell r="AU19">
            <v>0</v>
          </cell>
          <cell r="AV19">
            <v>0</v>
          </cell>
          <cell r="AW19">
            <v>0</v>
          </cell>
          <cell r="AX19">
            <v>681414.10000000009</v>
          </cell>
          <cell r="AY19">
            <v>0</v>
          </cell>
          <cell r="AZ19">
            <v>0</v>
          </cell>
          <cell r="BA19">
            <v>0</v>
          </cell>
          <cell r="BB19">
            <v>349469.71</v>
          </cell>
          <cell r="BC19">
            <v>21005285.460000005</v>
          </cell>
          <cell r="BD19">
            <v>3610184.5500000003</v>
          </cell>
          <cell r="BE19">
            <v>3477569.88</v>
          </cell>
          <cell r="BF19">
            <v>132309736.29999997</v>
          </cell>
        </row>
        <row r="20">
          <cell r="F20" t="str">
            <v>04019</v>
          </cell>
          <cell r="G20">
            <v>4222170.7300000004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569110.30000000005</v>
          </cell>
          <cell r="Q20">
            <v>13058.31</v>
          </cell>
          <cell r="R20">
            <v>131265.38999999998</v>
          </cell>
          <cell r="S20">
            <v>0</v>
          </cell>
          <cell r="T20">
            <v>0</v>
          </cell>
          <cell r="U20">
            <v>0</v>
          </cell>
          <cell r="V20">
            <v>295891.92000000004</v>
          </cell>
          <cell r="W20">
            <v>0</v>
          </cell>
          <cell r="X20">
            <v>5555.24</v>
          </cell>
          <cell r="Y20">
            <v>0</v>
          </cell>
          <cell r="Z20">
            <v>0</v>
          </cell>
          <cell r="AA20">
            <v>0</v>
          </cell>
          <cell r="AB20">
            <v>272595.43</v>
          </cell>
          <cell r="AC20">
            <v>119189.47</v>
          </cell>
          <cell r="AD20">
            <v>29147.480000000003</v>
          </cell>
          <cell r="AE20">
            <v>0</v>
          </cell>
          <cell r="AF20">
            <v>232593.93000000002</v>
          </cell>
          <cell r="AG20">
            <v>0</v>
          </cell>
          <cell r="AH20">
            <v>0</v>
          </cell>
          <cell r="AI20">
            <v>165479.22</v>
          </cell>
          <cell r="AJ20">
            <v>0</v>
          </cell>
          <cell r="AK20">
            <v>0</v>
          </cell>
          <cell r="AL20">
            <v>0</v>
          </cell>
          <cell r="AM20">
            <v>36794.21</v>
          </cell>
          <cell r="AN20">
            <v>227063.84</v>
          </cell>
          <cell r="AO20">
            <v>0</v>
          </cell>
          <cell r="AP20">
            <v>0</v>
          </cell>
          <cell r="AQ20">
            <v>0</v>
          </cell>
          <cell r="AR20">
            <v>14781.4</v>
          </cell>
          <cell r="AS20">
            <v>0</v>
          </cell>
          <cell r="AT20">
            <v>6393.7300000000005</v>
          </cell>
          <cell r="AU20">
            <v>0</v>
          </cell>
          <cell r="AV20">
            <v>0</v>
          </cell>
          <cell r="AW20">
            <v>0</v>
          </cell>
          <cell r="AX20">
            <v>372297.73</v>
          </cell>
          <cell r="AY20">
            <v>0</v>
          </cell>
          <cell r="AZ20">
            <v>23564.68</v>
          </cell>
          <cell r="BA20">
            <v>0</v>
          </cell>
          <cell r="BB20">
            <v>29152.16</v>
          </cell>
          <cell r="BC20">
            <v>1385945.05</v>
          </cell>
          <cell r="BD20">
            <v>503596.68999999994</v>
          </cell>
          <cell r="BE20">
            <v>326757.31</v>
          </cell>
          <cell r="BF20">
            <v>8982404.2200000007</v>
          </cell>
        </row>
        <row r="21">
          <cell r="F21" t="str">
            <v>04069</v>
          </cell>
          <cell r="G21">
            <v>147093.21999999997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55402.720000000001</v>
          </cell>
          <cell r="BD21">
            <v>0</v>
          </cell>
          <cell r="BE21">
            <v>6359.96</v>
          </cell>
          <cell r="BF21">
            <v>208855.89999999997</v>
          </cell>
        </row>
        <row r="22">
          <cell r="F22" t="str">
            <v>04127</v>
          </cell>
          <cell r="G22">
            <v>2628971.0599999996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227082.07000000004</v>
          </cell>
          <cell r="Q22">
            <v>6924.94</v>
          </cell>
          <cell r="R22">
            <v>67633.66</v>
          </cell>
          <cell r="S22">
            <v>0</v>
          </cell>
          <cell r="T22">
            <v>0</v>
          </cell>
          <cell r="U22">
            <v>0</v>
          </cell>
          <cell r="V22">
            <v>70046.130000000019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119510.55</v>
          </cell>
          <cell r="AC22">
            <v>37547.829999999994</v>
          </cell>
          <cell r="AD22">
            <v>0</v>
          </cell>
          <cell r="AE22">
            <v>0</v>
          </cell>
          <cell r="AF22">
            <v>108042.98999999999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44555.180000000008</v>
          </cell>
          <cell r="AO22">
            <v>0</v>
          </cell>
          <cell r="AP22">
            <v>0</v>
          </cell>
          <cell r="AQ22">
            <v>0</v>
          </cell>
          <cell r="AR22">
            <v>7526.15</v>
          </cell>
          <cell r="AS22">
            <v>1054.44</v>
          </cell>
          <cell r="AT22">
            <v>5229.03</v>
          </cell>
          <cell r="AU22">
            <v>0</v>
          </cell>
          <cell r="AV22">
            <v>0</v>
          </cell>
          <cell r="AW22">
            <v>0</v>
          </cell>
          <cell r="AX22">
            <v>25626.600000000002</v>
          </cell>
          <cell r="AY22">
            <v>0</v>
          </cell>
          <cell r="AZ22">
            <v>0</v>
          </cell>
          <cell r="BA22">
            <v>0</v>
          </cell>
          <cell r="BB22">
            <v>3589.5</v>
          </cell>
          <cell r="BC22">
            <v>879845.12000000011</v>
          </cell>
          <cell r="BD22">
            <v>189577.72000000003</v>
          </cell>
          <cell r="BE22">
            <v>139521.49</v>
          </cell>
          <cell r="BF22">
            <v>4562284.46</v>
          </cell>
        </row>
        <row r="23">
          <cell r="F23" t="str">
            <v>04129</v>
          </cell>
          <cell r="G23">
            <v>8956755.0900000017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1321028.8800000004</v>
          </cell>
          <cell r="Q23">
            <v>13919.22</v>
          </cell>
          <cell r="R23">
            <v>263571.61</v>
          </cell>
          <cell r="S23">
            <v>0</v>
          </cell>
          <cell r="T23">
            <v>0</v>
          </cell>
          <cell r="U23">
            <v>0</v>
          </cell>
          <cell r="V23">
            <v>736000.75</v>
          </cell>
          <cell r="W23">
            <v>0</v>
          </cell>
          <cell r="X23">
            <v>11912</v>
          </cell>
          <cell r="Y23">
            <v>0</v>
          </cell>
          <cell r="Z23">
            <v>0</v>
          </cell>
          <cell r="AA23">
            <v>0</v>
          </cell>
          <cell r="AB23">
            <v>372495.21</v>
          </cell>
          <cell r="AC23">
            <v>177725.17</v>
          </cell>
          <cell r="AD23">
            <v>41701.350000000006</v>
          </cell>
          <cell r="AE23">
            <v>0</v>
          </cell>
          <cell r="AF23">
            <v>398242.57</v>
          </cell>
          <cell r="AG23">
            <v>0</v>
          </cell>
          <cell r="AH23">
            <v>0</v>
          </cell>
          <cell r="AI23">
            <v>183845.88999999998</v>
          </cell>
          <cell r="AJ23">
            <v>0</v>
          </cell>
          <cell r="AK23">
            <v>0</v>
          </cell>
          <cell r="AL23">
            <v>0</v>
          </cell>
          <cell r="AM23">
            <v>81953.979999999981</v>
          </cell>
          <cell r="AN23">
            <v>342744.54000000004</v>
          </cell>
          <cell r="AO23">
            <v>0</v>
          </cell>
          <cell r="AP23">
            <v>0</v>
          </cell>
          <cell r="AQ23">
            <v>0</v>
          </cell>
          <cell r="AR23">
            <v>27720</v>
          </cell>
          <cell r="AS23">
            <v>0</v>
          </cell>
          <cell r="AT23">
            <v>8010.9400000000005</v>
          </cell>
          <cell r="AU23">
            <v>0</v>
          </cell>
          <cell r="AV23">
            <v>0</v>
          </cell>
          <cell r="AW23">
            <v>0</v>
          </cell>
          <cell r="AX23">
            <v>182718.1</v>
          </cell>
          <cell r="AY23">
            <v>0</v>
          </cell>
          <cell r="AZ23">
            <v>0</v>
          </cell>
          <cell r="BA23">
            <v>0</v>
          </cell>
          <cell r="BB23">
            <v>34043.93</v>
          </cell>
          <cell r="BC23">
            <v>2723800.56</v>
          </cell>
          <cell r="BD23">
            <v>891628.52</v>
          </cell>
          <cell r="BE23">
            <v>624405.76000000001</v>
          </cell>
          <cell r="BF23">
            <v>17394224.070000004</v>
          </cell>
        </row>
        <row r="24">
          <cell r="F24" t="str">
            <v>04222</v>
          </cell>
          <cell r="G24">
            <v>9637617.4800000004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1181694.3700000001</v>
          </cell>
          <cell r="Q24">
            <v>24105.53</v>
          </cell>
          <cell r="R24">
            <v>266646.15999999997</v>
          </cell>
          <cell r="S24">
            <v>0</v>
          </cell>
          <cell r="T24">
            <v>0</v>
          </cell>
          <cell r="U24">
            <v>0</v>
          </cell>
          <cell r="V24">
            <v>791680.98</v>
          </cell>
          <cell r="W24">
            <v>135183.45000000001</v>
          </cell>
          <cell r="X24">
            <v>9989.69</v>
          </cell>
          <cell r="Y24">
            <v>0</v>
          </cell>
          <cell r="Z24">
            <v>0</v>
          </cell>
          <cell r="AA24">
            <v>0</v>
          </cell>
          <cell r="AB24">
            <v>299341.61000000004</v>
          </cell>
          <cell r="AC24">
            <v>56521.34</v>
          </cell>
          <cell r="AD24">
            <v>58820.770000000004</v>
          </cell>
          <cell r="AE24">
            <v>0</v>
          </cell>
          <cell r="AF24">
            <v>330593.62999999995</v>
          </cell>
          <cell r="AG24">
            <v>0</v>
          </cell>
          <cell r="AH24">
            <v>0</v>
          </cell>
          <cell r="AI24">
            <v>67673.189999999988</v>
          </cell>
          <cell r="AJ24">
            <v>0</v>
          </cell>
          <cell r="AK24">
            <v>0</v>
          </cell>
          <cell r="AL24">
            <v>0</v>
          </cell>
          <cell r="AM24">
            <v>49034.23</v>
          </cell>
          <cell r="AN24">
            <v>243167.33000000002</v>
          </cell>
          <cell r="AO24">
            <v>0</v>
          </cell>
          <cell r="AP24">
            <v>0</v>
          </cell>
          <cell r="AQ24">
            <v>0</v>
          </cell>
          <cell r="AR24">
            <v>60858.229999999996</v>
          </cell>
          <cell r="AS24">
            <v>0</v>
          </cell>
          <cell r="AT24">
            <v>15520.17</v>
          </cell>
          <cell r="AU24">
            <v>0</v>
          </cell>
          <cell r="AV24">
            <v>0</v>
          </cell>
          <cell r="AW24">
            <v>0</v>
          </cell>
          <cell r="AX24">
            <v>118239.40000000001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2241645.2100000004</v>
          </cell>
          <cell r="BD24">
            <v>589684.37</v>
          </cell>
          <cell r="BE24">
            <v>397961.49999999994</v>
          </cell>
          <cell r="BF24">
            <v>16575978.640000001</v>
          </cell>
        </row>
        <row r="25">
          <cell r="F25" t="str">
            <v>04228</v>
          </cell>
          <cell r="G25">
            <v>7820510.8099999996</v>
          </cell>
          <cell r="H25">
            <v>70310.78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1114157.9100000001</v>
          </cell>
          <cell r="Q25">
            <v>18998.579999999998</v>
          </cell>
          <cell r="R25">
            <v>300990.06</v>
          </cell>
          <cell r="S25">
            <v>0</v>
          </cell>
          <cell r="T25">
            <v>0</v>
          </cell>
          <cell r="U25">
            <v>0</v>
          </cell>
          <cell r="V25">
            <v>887352.42</v>
          </cell>
          <cell r="W25">
            <v>19552.610000000004</v>
          </cell>
          <cell r="X25">
            <v>10311.92</v>
          </cell>
          <cell r="Y25">
            <v>0</v>
          </cell>
          <cell r="Z25">
            <v>0</v>
          </cell>
          <cell r="AA25">
            <v>0</v>
          </cell>
          <cell r="AB25">
            <v>317701.46000000002</v>
          </cell>
          <cell r="AC25">
            <v>50034.239999999998</v>
          </cell>
          <cell r="AD25">
            <v>13471.77</v>
          </cell>
          <cell r="AE25">
            <v>0</v>
          </cell>
          <cell r="AF25">
            <v>292873.51999999996</v>
          </cell>
          <cell r="AG25">
            <v>0</v>
          </cell>
          <cell r="AH25">
            <v>0</v>
          </cell>
          <cell r="AI25">
            <v>159582.25</v>
          </cell>
          <cell r="AJ25">
            <v>0</v>
          </cell>
          <cell r="AK25">
            <v>0</v>
          </cell>
          <cell r="AL25">
            <v>1799.29</v>
          </cell>
          <cell r="AM25">
            <v>10377.07</v>
          </cell>
          <cell r="AN25">
            <v>187671.91999999998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11196.96</v>
          </cell>
          <cell r="AU25">
            <v>0</v>
          </cell>
          <cell r="AV25">
            <v>0</v>
          </cell>
          <cell r="AW25">
            <v>0</v>
          </cell>
          <cell r="AX25">
            <v>85110.890000000014</v>
          </cell>
          <cell r="AY25">
            <v>0</v>
          </cell>
          <cell r="AZ25">
            <v>0</v>
          </cell>
          <cell r="BA25">
            <v>0</v>
          </cell>
          <cell r="BB25">
            <v>5747.01</v>
          </cell>
          <cell r="BC25">
            <v>2329776.8900000006</v>
          </cell>
          <cell r="BD25">
            <v>517476.48000000004</v>
          </cell>
          <cell r="BE25">
            <v>735663.60000000009</v>
          </cell>
          <cell r="BF25">
            <v>14960668.440000001</v>
          </cell>
        </row>
        <row r="26">
          <cell r="F26" t="str">
            <v>04246</v>
          </cell>
          <cell r="G26">
            <v>46322309.600000001</v>
          </cell>
          <cell r="H26">
            <v>1153495.19</v>
          </cell>
          <cell r="I26">
            <v>591586.44999999995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7493923.3299999991</v>
          </cell>
          <cell r="Q26">
            <v>335069.63</v>
          </cell>
          <cell r="R26">
            <v>1414734</v>
          </cell>
          <cell r="S26">
            <v>0</v>
          </cell>
          <cell r="T26">
            <v>0</v>
          </cell>
          <cell r="U26">
            <v>0</v>
          </cell>
          <cell r="V26">
            <v>2604107.3499999992</v>
          </cell>
          <cell r="W26">
            <v>215746</v>
          </cell>
          <cell r="X26">
            <v>67152</v>
          </cell>
          <cell r="Y26">
            <v>0</v>
          </cell>
          <cell r="Z26">
            <v>1546758.9600000004</v>
          </cell>
          <cell r="AA26">
            <v>20516</v>
          </cell>
          <cell r="AB26">
            <v>1694372.1300000004</v>
          </cell>
          <cell r="AC26">
            <v>988090.22</v>
          </cell>
          <cell r="AD26">
            <v>863661.35</v>
          </cell>
          <cell r="AE26">
            <v>0</v>
          </cell>
          <cell r="AF26">
            <v>2326969</v>
          </cell>
          <cell r="AG26">
            <v>110728.31</v>
          </cell>
          <cell r="AH26">
            <v>0</v>
          </cell>
          <cell r="AI26">
            <v>1184309.8600000001</v>
          </cell>
          <cell r="AJ26">
            <v>0</v>
          </cell>
          <cell r="AK26">
            <v>0</v>
          </cell>
          <cell r="AL26">
            <v>0</v>
          </cell>
          <cell r="AM26">
            <v>259822.12</v>
          </cell>
          <cell r="AN26">
            <v>1658281</v>
          </cell>
          <cell r="AO26">
            <v>0</v>
          </cell>
          <cell r="AP26">
            <v>0</v>
          </cell>
          <cell r="AQ26">
            <v>3662.63</v>
          </cell>
          <cell r="AR26">
            <v>0</v>
          </cell>
          <cell r="AS26">
            <v>0</v>
          </cell>
          <cell r="AT26">
            <v>459442.82</v>
          </cell>
          <cell r="AU26">
            <v>0</v>
          </cell>
          <cell r="AV26">
            <v>0</v>
          </cell>
          <cell r="AW26">
            <v>0</v>
          </cell>
          <cell r="AX26">
            <v>723342.30000000016</v>
          </cell>
          <cell r="AY26">
            <v>0</v>
          </cell>
          <cell r="AZ26">
            <v>0</v>
          </cell>
          <cell r="BA26">
            <v>447417.59999999992</v>
          </cell>
          <cell r="BB26">
            <v>261270.88999999998</v>
          </cell>
          <cell r="BC26">
            <v>11333703.440000001</v>
          </cell>
          <cell r="BD26">
            <v>2982100.8300000005</v>
          </cell>
          <cell r="BE26">
            <v>1814165.4700000004</v>
          </cell>
          <cell r="BF26">
            <v>88876738.479999989</v>
          </cell>
        </row>
        <row r="27">
          <cell r="F27" t="str">
            <v>05121</v>
          </cell>
          <cell r="G27">
            <v>22737462.590000004</v>
          </cell>
          <cell r="H27">
            <v>119655.59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5053142.8500000006</v>
          </cell>
          <cell r="Q27">
            <v>139863.48000000001</v>
          </cell>
          <cell r="R27">
            <v>743699.9</v>
          </cell>
          <cell r="S27">
            <v>0</v>
          </cell>
          <cell r="T27">
            <v>0</v>
          </cell>
          <cell r="U27">
            <v>17369.059999999998</v>
          </cell>
          <cell r="V27">
            <v>1083668.98</v>
          </cell>
          <cell r="W27">
            <v>115352.67</v>
          </cell>
          <cell r="X27">
            <v>18704</v>
          </cell>
          <cell r="Y27">
            <v>0</v>
          </cell>
          <cell r="Z27">
            <v>1244302.8900000001</v>
          </cell>
          <cell r="AA27">
            <v>0</v>
          </cell>
          <cell r="AB27">
            <v>606842.68000000005</v>
          </cell>
          <cell r="AC27">
            <v>259807.33000000002</v>
          </cell>
          <cell r="AD27">
            <v>0</v>
          </cell>
          <cell r="AE27">
            <v>0</v>
          </cell>
          <cell r="AF27">
            <v>886109.42999999993</v>
          </cell>
          <cell r="AG27">
            <v>0</v>
          </cell>
          <cell r="AH27">
            <v>0</v>
          </cell>
          <cell r="AI27">
            <v>168490.68999999997</v>
          </cell>
          <cell r="AJ27">
            <v>0</v>
          </cell>
          <cell r="AK27">
            <v>0</v>
          </cell>
          <cell r="AL27">
            <v>0</v>
          </cell>
          <cell r="AM27">
            <v>3698.31</v>
          </cell>
          <cell r="AN27">
            <v>46020.72</v>
          </cell>
          <cell r="AO27">
            <v>0</v>
          </cell>
          <cell r="AP27">
            <v>84054.46</v>
          </cell>
          <cell r="AQ27">
            <v>0</v>
          </cell>
          <cell r="AR27">
            <v>0</v>
          </cell>
          <cell r="AS27">
            <v>0</v>
          </cell>
          <cell r="AT27">
            <v>460058.86000000004</v>
          </cell>
          <cell r="AU27">
            <v>0</v>
          </cell>
          <cell r="AV27">
            <v>0</v>
          </cell>
          <cell r="AW27">
            <v>0</v>
          </cell>
          <cell r="AX27">
            <v>400201.7099999999</v>
          </cell>
          <cell r="AY27">
            <v>0</v>
          </cell>
          <cell r="AZ27">
            <v>0</v>
          </cell>
          <cell r="BA27">
            <v>6569.7999999999993</v>
          </cell>
          <cell r="BB27">
            <v>0</v>
          </cell>
          <cell r="BC27">
            <v>5822875.1500000022</v>
          </cell>
          <cell r="BD27">
            <v>1559126.48</v>
          </cell>
          <cell r="BE27">
            <v>1583294.54</v>
          </cell>
          <cell r="BF27">
            <v>43160372.170000002</v>
          </cell>
        </row>
        <row r="28">
          <cell r="F28" t="str">
            <v>05313</v>
          </cell>
          <cell r="G28">
            <v>1754698.14</v>
          </cell>
          <cell r="H28">
            <v>439092.89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206411.51000000004</v>
          </cell>
          <cell r="Q28">
            <v>0</v>
          </cell>
          <cell r="R28">
            <v>53570.86</v>
          </cell>
          <cell r="S28">
            <v>0</v>
          </cell>
          <cell r="T28">
            <v>0</v>
          </cell>
          <cell r="U28">
            <v>0</v>
          </cell>
          <cell r="V28">
            <v>18205.28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163642.06999999998</v>
          </cell>
          <cell r="AC28">
            <v>33525.129999999997</v>
          </cell>
          <cell r="AD28">
            <v>0</v>
          </cell>
          <cell r="AE28">
            <v>0</v>
          </cell>
          <cell r="AF28">
            <v>53779.79</v>
          </cell>
          <cell r="AG28">
            <v>0</v>
          </cell>
          <cell r="AH28">
            <v>0</v>
          </cell>
          <cell r="AI28">
            <v>120917.78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289.76</v>
          </cell>
          <cell r="AU28">
            <v>0</v>
          </cell>
          <cell r="AV28">
            <v>0</v>
          </cell>
          <cell r="AW28">
            <v>0</v>
          </cell>
          <cell r="AX28">
            <v>10565.09</v>
          </cell>
          <cell r="AY28">
            <v>0</v>
          </cell>
          <cell r="AZ28">
            <v>0</v>
          </cell>
          <cell r="BA28">
            <v>0</v>
          </cell>
          <cell r="BB28">
            <v>1024.9099999999999</v>
          </cell>
          <cell r="BC28">
            <v>618896.9099999998</v>
          </cell>
          <cell r="BD28">
            <v>117583.49</v>
          </cell>
          <cell r="BE28">
            <v>75953.700000000012</v>
          </cell>
          <cell r="BF28">
            <v>3668157.3099999991</v>
          </cell>
        </row>
        <row r="29">
          <cell r="F29" t="str">
            <v>05323</v>
          </cell>
          <cell r="G29">
            <v>15866723.020000001</v>
          </cell>
          <cell r="H29">
            <v>508155.45999999996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3410620.1599999997</v>
          </cell>
          <cell r="Q29">
            <v>102506.30999999998</v>
          </cell>
          <cell r="R29">
            <v>491816</v>
          </cell>
          <cell r="S29">
            <v>0</v>
          </cell>
          <cell r="T29">
            <v>0</v>
          </cell>
          <cell r="U29">
            <v>0</v>
          </cell>
          <cell r="V29">
            <v>1333219.9699999997</v>
          </cell>
          <cell r="W29">
            <v>12871.230000000001</v>
          </cell>
          <cell r="X29">
            <v>17911</v>
          </cell>
          <cell r="Y29">
            <v>0</v>
          </cell>
          <cell r="Z29">
            <v>0</v>
          </cell>
          <cell r="AA29">
            <v>0</v>
          </cell>
          <cell r="AB29">
            <v>611921.92000000004</v>
          </cell>
          <cell r="AC29">
            <v>95862.84</v>
          </cell>
          <cell r="AD29">
            <v>0</v>
          </cell>
          <cell r="AE29">
            <v>0</v>
          </cell>
          <cell r="AF29">
            <v>684572.6100000001</v>
          </cell>
          <cell r="AG29">
            <v>0</v>
          </cell>
          <cell r="AH29">
            <v>0</v>
          </cell>
          <cell r="AI29">
            <v>169980.79999999999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58652.69</v>
          </cell>
          <cell r="AO29">
            <v>0</v>
          </cell>
          <cell r="AP29">
            <v>34876.239999999998</v>
          </cell>
          <cell r="AQ29">
            <v>4093.64</v>
          </cell>
          <cell r="AR29">
            <v>0</v>
          </cell>
          <cell r="AS29">
            <v>0</v>
          </cell>
          <cell r="AT29">
            <v>107093.31</v>
          </cell>
          <cell r="AU29">
            <v>0</v>
          </cell>
          <cell r="AV29">
            <v>0</v>
          </cell>
          <cell r="AW29">
            <v>0</v>
          </cell>
          <cell r="AX29">
            <v>26421.61</v>
          </cell>
          <cell r="AY29">
            <v>0</v>
          </cell>
          <cell r="AZ29">
            <v>0</v>
          </cell>
          <cell r="BA29">
            <v>0</v>
          </cell>
          <cell r="BB29">
            <v>31426.43</v>
          </cell>
          <cell r="BC29">
            <v>4313673.7600000016</v>
          </cell>
          <cell r="BD29">
            <v>1086158.7599999998</v>
          </cell>
          <cell r="BE29">
            <v>962587.39</v>
          </cell>
          <cell r="BF29">
            <v>29931145.149999999</v>
          </cell>
        </row>
        <row r="30">
          <cell r="F30" t="str">
            <v>05401</v>
          </cell>
          <cell r="G30">
            <v>4190183.9999999995</v>
          </cell>
          <cell r="H30">
            <v>111604.56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746311.72</v>
          </cell>
          <cell r="Q30">
            <v>25881.5</v>
          </cell>
          <cell r="R30">
            <v>100253.37999999999</v>
          </cell>
          <cell r="S30">
            <v>0</v>
          </cell>
          <cell r="T30">
            <v>0</v>
          </cell>
          <cell r="U30">
            <v>45949.27</v>
          </cell>
          <cell r="V30">
            <v>101427.89000000001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249997.57999999996</v>
          </cell>
          <cell r="AC30">
            <v>39119.65</v>
          </cell>
          <cell r="AD30">
            <v>0</v>
          </cell>
          <cell r="AE30">
            <v>0</v>
          </cell>
          <cell r="AF30">
            <v>186085.34</v>
          </cell>
          <cell r="AG30">
            <v>0</v>
          </cell>
          <cell r="AH30">
            <v>0</v>
          </cell>
          <cell r="AI30">
            <v>4227.68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29430.94</v>
          </cell>
          <cell r="AQ30">
            <v>0</v>
          </cell>
          <cell r="AR30">
            <v>0</v>
          </cell>
          <cell r="AS30">
            <v>0</v>
          </cell>
          <cell r="AT30">
            <v>3552.5699999999997</v>
          </cell>
          <cell r="AU30">
            <v>0</v>
          </cell>
          <cell r="AV30">
            <v>0</v>
          </cell>
          <cell r="AW30">
            <v>0</v>
          </cell>
          <cell r="AX30">
            <v>85165.83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1728726.62</v>
          </cell>
          <cell r="BD30">
            <v>427177.95</v>
          </cell>
          <cell r="BE30">
            <v>269463.34999999998</v>
          </cell>
          <cell r="BF30">
            <v>8344559.8299999991</v>
          </cell>
        </row>
        <row r="31">
          <cell r="F31" t="str">
            <v>05402</v>
          </cell>
          <cell r="G31">
            <v>7646869.1200000001</v>
          </cell>
          <cell r="H31">
            <v>10585548.430000002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2885162.1099999994</v>
          </cell>
          <cell r="Q31">
            <v>28710.14</v>
          </cell>
          <cell r="R31">
            <v>506129.39999999997</v>
          </cell>
          <cell r="S31">
            <v>0</v>
          </cell>
          <cell r="T31">
            <v>0</v>
          </cell>
          <cell r="U31">
            <v>0</v>
          </cell>
          <cell r="V31">
            <v>284836.98000000004</v>
          </cell>
          <cell r="W31">
            <v>103285.14</v>
          </cell>
          <cell r="X31">
            <v>8758</v>
          </cell>
          <cell r="Y31">
            <v>0</v>
          </cell>
          <cell r="Z31">
            <v>10677.820000000002</v>
          </cell>
          <cell r="AA31">
            <v>0</v>
          </cell>
          <cell r="AB31">
            <v>402964.58999999991</v>
          </cell>
          <cell r="AC31">
            <v>85674.71</v>
          </cell>
          <cell r="AD31">
            <v>24420</v>
          </cell>
          <cell r="AE31">
            <v>0</v>
          </cell>
          <cell r="AF31">
            <v>642184.30000000005</v>
          </cell>
          <cell r="AG31">
            <v>0</v>
          </cell>
          <cell r="AH31">
            <v>0</v>
          </cell>
          <cell r="AI31">
            <v>123286.66000000002</v>
          </cell>
          <cell r="AJ31">
            <v>0</v>
          </cell>
          <cell r="AK31">
            <v>0</v>
          </cell>
          <cell r="AL31">
            <v>0</v>
          </cell>
          <cell r="AM31">
            <v>11908.480000000001</v>
          </cell>
          <cell r="AN31">
            <v>106870.71</v>
          </cell>
          <cell r="AO31">
            <v>0</v>
          </cell>
          <cell r="AP31">
            <v>40787.039999999994</v>
          </cell>
          <cell r="AQ31">
            <v>300969</v>
          </cell>
          <cell r="AR31">
            <v>0</v>
          </cell>
          <cell r="AS31">
            <v>0</v>
          </cell>
          <cell r="AT31">
            <v>25175.86</v>
          </cell>
          <cell r="AU31">
            <v>0</v>
          </cell>
          <cell r="AV31">
            <v>0</v>
          </cell>
          <cell r="AW31">
            <v>0</v>
          </cell>
          <cell r="AX31">
            <v>224137.22999999998</v>
          </cell>
          <cell r="AY31">
            <v>0</v>
          </cell>
          <cell r="AZ31">
            <v>0</v>
          </cell>
          <cell r="BA31">
            <v>0</v>
          </cell>
          <cell r="BB31">
            <v>71437.710000000006</v>
          </cell>
          <cell r="BC31">
            <v>2563363.34</v>
          </cell>
          <cell r="BD31">
            <v>620916.97</v>
          </cell>
          <cell r="BE31">
            <v>543045.90999999992</v>
          </cell>
          <cell r="BF31">
            <v>27847119.650000002</v>
          </cell>
        </row>
        <row r="32">
          <cell r="F32" t="str">
            <v>06037</v>
          </cell>
          <cell r="G32">
            <v>143695060.66999999</v>
          </cell>
          <cell r="H32">
            <v>2866434.5400000005</v>
          </cell>
          <cell r="I32">
            <v>643539.39999999991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25280912.499999996</v>
          </cell>
          <cell r="Q32">
            <v>744248.68</v>
          </cell>
          <cell r="R32">
            <v>4267923</v>
          </cell>
          <cell r="S32">
            <v>0</v>
          </cell>
          <cell r="T32">
            <v>0</v>
          </cell>
          <cell r="U32">
            <v>0</v>
          </cell>
          <cell r="V32">
            <v>7073580.1600000001</v>
          </cell>
          <cell r="W32">
            <v>1235164.21</v>
          </cell>
          <cell r="X32">
            <v>188056.21</v>
          </cell>
          <cell r="Y32">
            <v>0</v>
          </cell>
          <cell r="Z32">
            <v>0</v>
          </cell>
          <cell r="AA32">
            <v>0</v>
          </cell>
          <cell r="AB32">
            <v>5983903.3099999996</v>
          </cell>
          <cell r="AC32">
            <v>1375934.4599999997</v>
          </cell>
          <cell r="AD32">
            <v>0</v>
          </cell>
          <cell r="AE32">
            <v>0</v>
          </cell>
          <cell r="AF32">
            <v>5679776.6799999997</v>
          </cell>
          <cell r="AG32">
            <v>0</v>
          </cell>
          <cell r="AH32">
            <v>0</v>
          </cell>
          <cell r="AI32">
            <v>1238090.7100000002</v>
          </cell>
          <cell r="AJ32">
            <v>0</v>
          </cell>
          <cell r="AK32">
            <v>0</v>
          </cell>
          <cell r="AL32">
            <v>0</v>
          </cell>
          <cell r="AM32">
            <v>284309.78999999992</v>
          </cell>
          <cell r="AN32">
            <v>2719818.53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35409.449999999997</v>
          </cell>
          <cell r="AT32">
            <v>195720</v>
          </cell>
          <cell r="AU32">
            <v>0</v>
          </cell>
          <cell r="AV32">
            <v>0</v>
          </cell>
          <cell r="AW32">
            <v>0</v>
          </cell>
          <cell r="AX32">
            <v>860348.11</v>
          </cell>
          <cell r="AY32">
            <v>0</v>
          </cell>
          <cell r="AZ32">
            <v>0</v>
          </cell>
          <cell r="BA32">
            <v>116374.8</v>
          </cell>
          <cell r="BB32">
            <v>809242.76000000013</v>
          </cell>
          <cell r="BC32">
            <v>40150209.18</v>
          </cell>
          <cell r="BD32">
            <v>7494899.7000000011</v>
          </cell>
          <cell r="BE32">
            <v>8254886.2299999995</v>
          </cell>
          <cell r="BF32">
            <v>261193843.08000001</v>
          </cell>
        </row>
        <row r="33">
          <cell r="F33" t="str">
            <v>06098</v>
          </cell>
          <cell r="G33">
            <v>11143183.950000001</v>
          </cell>
          <cell r="H33">
            <v>0</v>
          </cell>
          <cell r="I33">
            <v>1198.6400000000001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1807340.1100000003</v>
          </cell>
          <cell r="Q33">
            <v>32456.83</v>
          </cell>
          <cell r="R33">
            <v>283135.95999999996</v>
          </cell>
          <cell r="S33">
            <v>0</v>
          </cell>
          <cell r="T33">
            <v>0</v>
          </cell>
          <cell r="U33">
            <v>0</v>
          </cell>
          <cell r="V33">
            <v>257523.94</v>
          </cell>
          <cell r="W33">
            <v>60297.990000000005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99457.44</v>
          </cell>
          <cell r="AC33">
            <v>13286.84</v>
          </cell>
          <cell r="AD33">
            <v>0</v>
          </cell>
          <cell r="AE33">
            <v>0</v>
          </cell>
          <cell r="AF33">
            <v>182500.55</v>
          </cell>
          <cell r="AG33">
            <v>0</v>
          </cell>
          <cell r="AH33">
            <v>0</v>
          </cell>
          <cell r="AI33">
            <v>81968.099999999991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32831.569999999992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17980.48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117894.81999999999</v>
          </cell>
          <cell r="BC33">
            <v>3068156.6599999992</v>
          </cell>
          <cell r="BD33">
            <v>474682.23</v>
          </cell>
          <cell r="BE33">
            <v>842076.15</v>
          </cell>
          <cell r="BF33">
            <v>18515972.260000002</v>
          </cell>
        </row>
        <row r="34">
          <cell r="F34" t="str">
            <v>06101</v>
          </cell>
          <cell r="G34">
            <v>10091166.419999998</v>
          </cell>
          <cell r="H34">
            <v>121613.25</v>
          </cell>
          <cell r="I34">
            <v>1138.71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1631226.67</v>
          </cell>
          <cell r="Q34">
            <v>19958.830000000002</v>
          </cell>
          <cell r="R34">
            <v>250096.34</v>
          </cell>
          <cell r="S34">
            <v>0</v>
          </cell>
          <cell r="T34">
            <v>0</v>
          </cell>
          <cell r="U34">
            <v>0</v>
          </cell>
          <cell r="V34">
            <v>256247.08</v>
          </cell>
          <cell r="W34">
            <v>0</v>
          </cell>
          <cell r="X34">
            <v>3749.72</v>
          </cell>
          <cell r="Y34">
            <v>0</v>
          </cell>
          <cell r="Z34">
            <v>0</v>
          </cell>
          <cell r="AA34">
            <v>0</v>
          </cell>
          <cell r="AB34">
            <v>109180.9</v>
          </cell>
          <cell r="AC34">
            <v>42634.58</v>
          </cell>
          <cell r="AD34">
            <v>0</v>
          </cell>
          <cell r="AE34">
            <v>0</v>
          </cell>
          <cell r="AF34">
            <v>212399.79</v>
          </cell>
          <cell r="AG34">
            <v>0</v>
          </cell>
          <cell r="AH34">
            <v>0</v>
          </cell>
          <cell r="AI34">
            <v>80056.900000000009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28637.07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12697.169999999998</v>
          </cell>
          <cell r="AU34">
            <v>0</v>
          </cell>
          <cell r="AV34">
            <v>0</v>
          </cell>
          <cell r="AW34">
            <v>0</v>
          </cell>
          <cell r="AX34">
            <v>37821.32</v>
          </cell>
          <cell r="AY34">
            <v>0</v>
          </cell>
          <cell r="AZ34">
            <v>170683.52999999997</v>
          </cell>
          <cell r="BA34">
            <v>0</v>
          </cell>
          <cell r="BB34">
            <v>52016.450000000004</v>
          </cell>
          <cell r="BC34">
            <v>2768126.9399999995</v>
          </cell>
          <cell r="BD34">
            <v>395377.25000000006</v>
          </cell>
          <cell r="BE34">
            <v>172540.95</v>
          </cell>
          <cell r="BF34">
            <v>16457369.869999997</v>
          </cell>
        </row>
        <row r="35">
          <cell r="F35" t="str">
            <v>06103</v>
          </cell>
          <cell r="G35">
            <v>986769.38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143901.29</v>
          </cell>
          <cell r="Q35">
            <v>796.03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33754.149999999994</v>
          </cell>
          <cell r="AC35">
            <v>1964.17</v>
          </cell>
          <cell r="AD35">
            <v>0</v>
          </cell>
          <cell r="AE35">
            <v>0</v>
          </cell>
          <cell r="AF35">
            <v>30811.29</v>
          </cell>
          <cell r="AG35">
            <v>0</v>
          </cell>
          <cell r="AH35">
            <v>0</v>
          </cell>
          <cell r="AI35">
            <v>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1200.95</v>
          </cell>
          <cell r="AU35">
            <v>0</v>
          </cell>
          <cell r="AV35">
            <v>0</v>
          </cell>
          <cell r="AW35">
            <v>0</v>
          </cell>
          <cell r="AX35">
            <v>834.94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385198.43</v>
          </cell>
          <cell r="BD35">
            <v>81229.13</v>
          </cell>
          <cell r="BE35">
            <v>113478.21</v>
          </cell>
          <cell r="BF35">
            <v>1780771.9699999997</v>
          </cell>
        </row>
        <row r="36">
          <cell r="F36" t="str">
            <v>06112</v>
          </cell>
          <cell r="G36">
            <v>17558348.469999999</v>
          </cell>
          <cell r="H36">
            <v>81272.5</v>
          </cell>
          <cell r="I36">
            <v>42431.86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3263523.8299999996</v>
          </cell>
          <cell r="Q36">
            <v>95334.74</v>
          </cell>
          <cell r="R36">
            <v>909371</v>
          </cell>
          <cell r="S36">
            <v>0</v>
          </cell>
          <cell r="T36">
            <v>0</v>
          </cell>
          <cell r="U36">
            <v>0</v>
          </cell>
          <cell r="V36">
            <v>1013197.18</v>
          </cell>
          <cell r="W36">
            <v>189603.18</v>
          </cell>
          <cell r="X36">
            <v>16241</v>
          </cell>
          <cell r="Y36">
            <v>0</v>
          </cell>
          <cell r="Z36">
            <v>0</v>
          </cell>
          <cell r="AA36">
            <v>0</v>
          </cell>
          <cell r="AB36">
            <v>388546.16000000003</v>
          </cell>
          <cell r="AC36">
            <v>84401.959999999992</v>
          </cell>
          <cell r="AD36">
            <v>0</v>
          </cell>
          <cell r="AE36">
            <v>0</v>
          </cell>
          <cell r="AF36">
            <v>568257.50999999989</v>
          </cell>
          <cell r="AG36">
            <v>0</v>
          </cell>
          <cell r="AH36">
            <v>0</v>
          </cell>
          <cell r="AI36">
            <v>96861.34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91816.010000000009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45984.290000000015</v>
          </cell>
          <cell r="AU36">
            <v>0</v>
          </cell>
          <cell r="AV36">
            <v>0</v>
          </cell>
          <cell r="AW36">
            <v>0</v>
          </cell>
          <cell r="AX36">
            <v>32969</v>
          </cell>
          <cell r="AY36">
            <v>0</v>
          </cell>
          <cell r="AZ36">
            <v>0</v>
          </cell>
          <cell r="BA36">
            <v>0</v>
          </cell>
          <cell r="BB36">
            <v>349873.23999999993</v>
          </cell>
          <cell r="BC36">
            <v>4651326.6900000004</v>
          </cell>
          <cell r="BD36">
            <v>926680.04999999993</v>
          </cell>
          <cell r="BE36">
            <v>1547772.06</v>
          </cell>
          <cell r="BF36">
            <v>31953812.069999997</v>
          </cell>
        </row>
        <row r="37">
          <cell r="F37" t="str">
            <v>06114</v>
          </cell>
          <cell r="G37">
            <v>155023430.25999996</v>
          </cell>
          <cell r="H37">
            <v>3436203.5400000005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32148216.309999999</v>
          </cell>
          <cell r="Q37">
            <v>873327.93</v>
          </cell>
          <cell r="R37">
            <v>4560833.49</v>
          </cell>
          <cell r="S37">
            <v>0</v>
          </cell>
          <cell r="T37">
            <v>0</v>
          </cell>
          <cell r="U37">
            <v>0</v>
          </cell>
          <cell r="V37">
            <v>10265941.039999999</v>
          </cell>
          <cell r="W37">
            <v>715740.3899999999</v>
          </cell>
          <cell r="X37">
            <v>140092.73000000001</v>
          </cell>
          <cell r="Y37">
            <v>0</v>
          </cell>
          <cell r="Z37">
            <v>4137025.8899999992</v>
          </cell>
          <cell r="AA37">
            <v>47293.54</v>
          </cell>
          <cell r="AB37">
            <v>5147774.1899999995</v>
          </cell>
          <cell r="AC37">
            <v>529941.81999999995</v>
          </cell>
          <cell r="AD37">
            <v>0</v>
          </cell>
          <cell r="AE37">
            <v>0</v>
          </cell>
          <cell r="AF37">
            <v>6076228.410000002</v>
          </cell>
          <cell r="AG37">
            <v>0</v>
          </cell>
          <cell r="AH37">
            <v>0</v>
          </cell>
          <cell r="AI37">
            <v>2327719.9900000002</v>
          </cell>
          <cell r="AJ37">
            <v>0</v>
          </cell>
          <cell r="AK37">
            <v>0</v>
          </cell>
          <cell r="AL37">
            <v>0</v>
          </cell>
          <cell r="AM37">
            <v>350015.95000000007</v>
          </cell>
          <cell r="AN37">
            <v>4909833.97</v>
          </cell>
          <cell r="AO37">
            <v>0</v>
          </cell>
          <cell r="AP37">
            <v>53482.52</v>
          </cell>
          <cell r="AQ37">
            <v>0</v>
          </cell>
          <cell r="AR37">
            <v>92298.3</v>
          </cell>
          <cell r="AS37">
            <v>93851.71</v>
          </cell>
          <cell r="AT37">
            <v>884403.25000000023</v>
          </cell>
          <cell r="AU37">
            <v>0</v>
          </cell>
          <cell r="AV37">
            <v>0</v>
          </cell>
          <cell r="AW37">
            <v>0</v>
          </cell>
          <cell r="AX37">
            <v>971154.27999999991</v>
          </cell>
          <cell r="AY37">
            <v>0</v>
          </cell>
          <cell r="AZ37">
            <v>0</v>
          </cell>
          <cell r="BA37">
            <v>123805.32</v>
          </cell>
          <cell r="BB37">
            <v>304028.31000000006</v>
          </cell>
          <cell r="BC37">
            <v>39969536.280000009</v>
          </cell>
          <cell r="BD37">
            <v>8100127.3700000001</v>
          </cell>
          <cell r="BE37">
            <v>11795154.199999999</v>
          </cell>
          <cell r="BF37">
            <v>293077460.98999995</v>
          </cell>
        </row>
        <row r="38">
          <cell r="F38" t="str">
            <v>06117</v>
          </cell>
          <cell r="G38">
            <v>40222658.590000004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7461527.9900000002</v>
          </cell>
          <cell r="Q38">
            <v>159148.24</v>
          </cell>
          <cell r="R38">
            <v>1040999</v>
          </cell>
          <cell r="S38">
            <v>0</v>
          </cell>
          <cell r="T38">
            <v>0</v>
          </cell>
          <cell r="U38">
            <v>0</v>
          </cell>
          <cell r="V38">
            <v>1840900.5399999998</v>
          </cell>
          <cell r="W38">
            <v>86433.600000000006</v>
          </cell>
          <cell r="X38">
            <v>23510.13</v>
          </cell>
          <cell r="Y38">
            <v>0</v>
          </cell>
          <cell r="Z38">
            <v>0</v>
          </cell>
          <cell r="AA38">
            <v>0</v>
          </cell>
          <cell r="AB38">
            <v>308536.78999999998</v>
          </cell>
          <cell r="AC38">
            <v>96756.800000000003</v>
          </cell>
          <cell r="AD38">
            <v>0</v>
          </cell>
          <cell r="AE38">
            <v>0</v>
          </cell>
          <cell r="AF38">
            <v>534042.14</v>
          </cell>
          <cell r="AG38">
            <v>0</v>
          </cell>
          <cell r="AH38">
            <v>0</v>
          </cell>
          <cell r="AI38">
            <v>361271.59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174347.96999999997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27701.620000000003</v>
          </cell>
          <cell r="AT38">
            <v>55611.340000000004</v>
          </cell>
          <cell r="AU38">
            <v>0</v>
          </cell>
          <cell r="AV38">
            <v>0</v>
          </cell>
          <cell r="AW38">
            <v>0</v>
          </cell>
          <cell r="AX38">
            <v>1339562.3500000003</v>
          </cell>
          <cell r="AY38">
            <v>0</v>
          </cell>
          <cell r="AZ38">
            <v>0</v>
          </cell>
          <cell r="BA38">
            <v>0</v>
          </cell>
          <cell r="BB38">
            <v>1236028.42</v>
          </cell>
          <cell r="BC38">
            <v>9122848.4299999997</v>
          </cell>
          <cell r="BD38">
            <v>1770318.3799999997</v>
          </cell>
          <cell r="BE38">
            <v>2959562.95</v>
          </cell>
          <cell r="BF38">
            <v>68821766.87000002</v>
          </cell>
        </row>
        <row r="39">
          <cell r="F39" t="str">
            <v>06119</v>
          </cell>
          <cell r="G39">
            <v>72151686.629999995</v>
          </cell>
          <cell r="H39">
            <v>8293084.9000000004</v>
          </cell>
          <cell r="I39">
            <v>113031.75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13970409.560000001</v>
          </cell>
          <cell r="Q39">
            <v>283078.65999999997</v>
          </cell>
          <cell r="R39">
            <v>2494282.7800000003</v>
          </cell>
          <cell r="S39">
            <v>0</v>
          </cell>
          <cell r="T39">
            <v>0</v>
          </cell>
          <cell r="U39">
            <v>0</v>
          </cell>
          <cell r="V39">
            <v>5760330.4300000006</v>
          </cell>
          <cell r="W39">
            <v>268820.02</v>
          </cell>
          <cell r="X39">
            <v>53650.820000000007</v>
          </cell>
          <cell r="Y39">
            <v>0</v>
          </cell>
          <cell r="Z39">
            <v>0</v>
          </cell>
          <cell r="AA39">
            <v>0</v>
          </cell>
          <cell r="AB39">
            <v>1520513.21</v>
          </cell>
          <cell r="AC39">
            <v>354172.88</v>
          </cell>
          <cell r="AD39">
            <v>0</v>
          </cell>
          <cell r="AE39">
            <v>0</v>
          </cell>
          <cell r="AF39">
            <v>2323109.67</v>
          </cell>
          <cell r="AG39">
            <v>0</v>
          </cell>
          <cell r="AH39">
            <v>0</v>
          </cell>
          <cell r="AI39">
            <v>320134.31</v>
          </cell>
          <cell r="AJ39">
            <v>0</v>
          </cell>
          <cell r="AK39">
            <v>0</v>
          </cell>
          <cell r="AL39">
            <v>0</v>
          </cell>
          <cell r="AM39">
            <v>66808.430000000008</v>
          </cell>
          <cell r="AN39">
            <v>816353.06000000017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125007</v>
          </cell>
          <cell r="AU39">
            <v>0</v>
          </cell>
          <cell r="AV39">
            <v>0</v>
          </cell>
          <cell r="AW39">
            <v>0</v>
          </cell>
          <cell r="AX39">
            <v>1313076.1900000004</v>
          </cell>
          <cell r="AY39">
            <v>0</v>
          </cell>
          <cell r="AZ39">
            <v>469758.12</v>
          </cell>
          <cell r="BA39">
            <v>96126.159999999989</v>
          </cell>
          <cell r="BB39">
            <v>89484.74</v>
          </cell>
          <cell r="BC39">
            <v>19316286.710000001</v>
          </cell>
          <cell r="BD39">
            <v>3172691.99</v>
          </cell>
          <cell r="BE39">
            <v>7811611.4799999995</v>
          </cell>
          <cell r="BF39">
            <v>141183509.5</v>
          </cell>
        </row>
        <row r="40">
          <cell r="F40" t="str">
            <v>06122</v>
          </cell>
          <cell r="G40">
            <v>13574026.919999998</v>
          </cell>
          <cell r="H40">
            <v>0</v>
          </cell>
          <cell r="I40">
            <v>11806.6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1993533.3800000001</v>
          </cell>
          <cell r="Q40">
            <v>122227.23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493052.93000000005</v>
          </cell>
          <cell r="W40">
            <v>315062.02999999997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251089.12</v>
          </cell>
          <cell r="AC40">
            <v>26183.95</v>
          </cell>
          <cell r="AD40">
            <v>0</v>
          </cell>
          <cell r="AE40">
            <v>0</v>
          </cell>
          <cell r="AF40">
            <v>295944.40999999992</v>
          </cell>
          <cell r="AG40">
            <v>0</v>
          </cell>
          <cell r="AH40">
            <v>0</v>
          </cell>
          <cell r="AI40">
            <v>60993.820000000007</v>
          </cell>
          <cell r="AJ40">
            <v>0</v>
          </cell>
          <cell r="AK40">
            <v>0</v>
          </cell>
          <cell r="AL40">
            <v>0</v>
          </cell>
          <cell r="AM40">
            <v>10810</v>
          </cell>
          <cell r="AN40">
            <v>79758.289999999994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3703.44</v>
          </cell>
          <cell r="AT40">
            <v>29020.25</v>
          </cell>
          <cell r="AU40">
            <v>0</v>
          </cell>
          <cell r="AV40">
            <v>5465.9</v>
          </cell>
          <cell r="AW40">
            <v>0</v>
          </cell>
          <cell r="AX40">
            <v>60436.439999999995</v>
          </cell>
          <cell r="AY40">
            <v>0</v>
          </cell>
          <cell r="AZ40">
            <v>112842.25</v>
          </cell>
          <cell r="BA40">
            <v>0</v>
          </cell>
          <cell r="BB40">
            <v>0</v>
          </cell>
          <cell r="BC40">
            <v>3777317.9499999997</v>
          </cell>
          <cell r="BD40">
            <v>587080.25</v>
          </cell>
          <cell r="BE40">
            <v>1367876.79</v>
          </cell>
          <cell r="BF40">
            <v>23178231.949999996</v>
          </cell>
        </row>
        <row r="41">
          <cell r="F41" t="str">
            <v>07002</v>
          </cell>
          <cell r="G41">
            <v>2977964.07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424140.53</v>
          </cell>
          <cell r="Q41">
            <v>40235.839999999997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288510.39000000007</v>
          </cell>
          <cell r="W41">
            <v>25474.239999999998</v>
          </cell>
          <cell r="X41">
            <v>5965</v>
          </cell>
          <cell r="Y41">
            <v>0</v>
          </cell>
          <cell r="Z41">
            <v>0</v>
          </cell>
          <cell r="AA41">
            <v>0</v>
          </cell>
          <cell r="AB41">
            <v>134954.90999999997</v>
          </cell>
          <cell r="AC41">
            <v>42984.83</v>
          </cell>
          <cell r="AD41">
            <v>0</v>
          </cell>
          <cell r="AE41">
            <v>0</v>
          </cell>
          <cell r="AF41">
            <v>113367.33</v>
          </cell>
          <cell r="AG41">
            <v>0</v>
          </cell>
          <cell r="AH41">
            <v>0</v>
          </cell>
          <cell r="AI41">
            <v>26707.370000000003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2915.21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3961.21</v>
          </cell>
          <cell r="AU41">
            <v>0</v>
          </cell>
          <cell r="AV41">
            <v>0</v>
          </cell>
          <cell r="AW41">
            <v>0</v>
          </cell>
          <cell r="AX41">
            <v>133377.36000000002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1087747.0600000003</v>
          </cell>
          <cell r="BD41">
            <v>196772.3</v>
          </cell>
          <cell r="BE41">
            <v>225474.55999999997</v>
          </cell>
          <cell r="BF41">
            <v>5730552.21</v>
          </cell>
        </row>
        <row r="42">
          <cell r="F42" t="str">
            <v>07035</v>
          </cell>
          <cell r="G42">
            <v>306438.47000000003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24851.110000000004</v>
          </cell>
          <cell r="Q42">
            <v>0</v>
          </cell>
          <cell r="R42">
            <v>7538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13162.51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291.3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104354.55999999998</v>
          </cell>
          <cell r="BD42">
            <v>2785.96</v>
          </cell>
          <cell r="BE42">
            <v>81912.509999999995</v>
          </cell>
          <cell r="BF42">
            <v>541334.42000000004</v>
          </cell>
        </row>
        <row r="43">
          <cell r="F43" t="str">
            <v>08122</v>
          </cell>
          <cell r="G43">
            <v>40430004.090000018</v>
          </cell>
          <cell r="H43">
            <v>110711.18000000001</v>
          </cell>
          <cell r="I43">
            <v>14977.67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8417688.7200000007</v>
          </cell>
          <cell r="Q43">
            <v>375391.46</v>
          </cell>
          <cell r="R43">
            <v>1546457.05</v>
          </cell>
          <cell r="S43">
            <v>0</v>
          </cell>
          <cell r="T43">
            <v>0</v>
          </cell>
          <cell r="U43">
            <v>0</v>
          </cell>
          <cell r="V43">
            <v>1685682.84</v>
          </cell>
          <cell r="W43">
            <v>205161.28999999998</v>
          </cell>
          <cell r="X43">
            <v>52519.930000000008</v>
          </cell>
          <cell r="Y43">
            <v>0</v>
          </cell>
          <cell r="Z43">
            <v>0</v>
          </cell>
          <cell r="AA43">
            <v>0</v>
          </cell>
          <cell r="AB43">
            <v>1831928.4100000001</v>
          </cell>
          <cell r="AC43">
            <v>307133.75</v>
          </cell>
          <cell r="AD43">
            <v>0</v>
          </cell>
          <cell r="AE43">
            <v>0</v>
          </cell>
          <cell r="AF43">
            <v>1843819.67</v>
          </cell>
          <cell r="AG43">
            <v>0</v>
          </cell>
          <cell r="AH43">
            <v>0</v>
          </cell>
          <cell r="AI43">
            <v>272130.8</v>
          </cell>
          <cell r="AJ43">
            <v>0</v>
          </cell>
          <cell r="AK43">
            <v>0</v>
          </cell>
          <cell r="AL43">
            <v>0</v>
          </cell>
          <cell r="AM43">
            <v>85377.53</v>
          </cell>
          <cell r="AN43">
            <v>456503.12000000005</v>
          </cell>
          <cell r="AO43">
            <v>0</v>
          </cell>
          <cell r="AP43">
            <v>55038.01</v>
          </cell>
          <cell r="AQ43">
            <v>0</v>
          </cell>
          <cell r="AR43">
            <v>0</v>
          </cell>
          <cell r="AS43">
            <v>0</v>
          </cell>
          <cell r="AT43">
            <v>55396.62</v>
          </cell>
          <cell r="AU43">
            <v>0</v>
          </cell>
          <cell r="AV43">
            <v>0</v>
          </cell>
          <cell r="AW43">
            <v>0</v>
          </cell>
          <cell r="AX43">
            <v>158642.41000000003</v>
          </cell>
          <cell r="AY43">
            <v>0</v>
          </cell>
          <cell r="AZ43">
            <v>0</v>
          </cell>
          <cell r="BA43">
            <v>31905.56</v>
          </cell>
          <cell r="BB43">
            <v>0</v>
          </cell>
          <cell r="BC43">
            <v>12246723.849999996</v>
          </cell>
          <cell r="BD43">
            <v>2790228.09</v>
          </cell>
          <cell r="BE43">
            <v>2320431.9400000009</v>
          </cell>
          <cell r="BF43">
            <v>75293853.99000001</v>
          </cell>
        </row>
        <row r="44">
          <cell r="F44" t="str">
            <v>08130</v>
          </cell>
          <cell r="G44">
            <v>3943511.9699999983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529923.07999999996</v>
          </cell>
          <cell r="Q44">
            <v>43419.98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234557.39</v>
          </cell>
          <cell r="W44">
            <v>45271.93</v>
          </cell>
          <cell r="X44">
            <v>4293.6499999999996</v>
          </cell>
          <cell r="Y44">
            <v>0</v>
          </cell>
          <cell r="Z44">
            <v>0</v>
          </cell>
          <cell r="AA44">
            <v>0</v>
          </cell>
          <cell r="AB44">
            <v>59068.24</v>
          </cell>
          <cell r="AC44">
            <v>19864.269999999997</v>
          </cell>
          <cell r="AD44">
            <v>0</v>
          </cell>
          <cell r="AE44">
            <v>0</v>
          </cell>
          <cell r="AF44">
            <v>146592.41</v>
          </cell>
          <cell r="AG44">
            <v>0</v>
          </cell>
          <cell r="AH44">
            <v>0</v>
          </cell>
          <cell r="AI44">
            <v>13531.01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1647.98</v>
          </cell>
          <cell r="AT44">
            <v>3691.4900000000002</v>
          </cell>
          <cell r="AU44">
            <v>0</v>
          </cell>
          <cell r="AV44">
            <v>0</v>
          </cell>
          <cell r="AW44">
            <v>0</v>
          </cell>
          <cell r="AX44">
            <v>42859.57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1043181.3899999994</v>
          </cell>
          <cell r="BD44">
            <v>299078.38</v>
          </cell>
          <cell r="BE44">
            <v>373553.32</v>
          </cell>
          <cell r="BF44">
            <v>6804046.0599999987</v>
          </cell>
        </row>
        <row r="45">
          <cell r="F45" t="str">
            <v>08401</v>
          </cell>
          <cell r="G45">
            <v>7013395.8700000001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1181852.3599999996</v>
          </cell>
          <cell r="Q45">
            <v>44204.89</v>
          </cell>
          <cell r="R45">
            <v>231892.43</v>
          </cell>
          <cell r="S45">
            <v>0</v>
          </cell>
          <cell r="T45">
            <v>0</v>
          </cell>
          <cell r="U45">
            <v>0</v>
          </cell>
          <cell r="V45">
            <v>392200.03</v>
          </cell>
          <cell r="W45">
            <v>0</v>
          </cell>
          <cell r="X45">
            <v>7600.68</v>
          </cell>
          <cell r="Y45">
            <v>0</v>
          </cell>
          <cell r="Z45">
            <v>0</v>
          </cell>
          <cell r="AA45">
            <v>0</v>
          </cell>
          <cell r="AB45">
            <v>239594.12000000005</v>
          </cell>
          <cell r="AC45">
            <v>70280.95</v>
          </cell>
          <cell r="AD45">
            <v>0</v>
          </cell>
          <cell r="AE45">
            <v>0</v>
          </cell>
          <cell r="AF45">
            <v>269153.40000000008</v>
          </cell>
          <cell r="AG45">
            <v>0</v>
          </cell>
          <cell r="AH45">
            <v>0</v>
          </cell>
          <cell r="AI45">
            <v>12246.029999999999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21208.019999999997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12148.45</v>
          </cell>
          <cell r="AU45">
            <v>0</v>
          </cell>
          <cell r="AV45">
            <v>0</v>
          </cell>
          <cell r="AW45">
            <v>0</v>
          </cell>
          <cell r="AX45">
            <v>13616.32</v>
          </cell>
          <cell r="AY45">
            <v>0</v>
          </cell>
          <cell r="AZ45">
            <v>0</v>
          </cell>
          <cell r="BA45">
            <v>0</v>
          </cell>
          <cell r="BB45">
            <v>4619.82</v>
          </cell>
          <cell r="BC45">
            <v>2773519.0399999996</v>
          </cell>
          <cell r="BD45">
            <v>472838.43999999994</v>
          </cell>
          <cell r="BE45">
            <v>669464.62999999989</v>
          </cell>
          <cell r="BF45">
            <v>13429835.479999993</v>
          </cell>
        </row>
        <row r="46">
          <cell r="F46" t="str">
            <v>08402</v>
          </cell>
          <cell r="G46">
            <v>5548500.4299999997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805406.82</v>
          </cell>
          <cell r="Q46">
            <v>26558.55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136639.67000000001</v>
          </cell>
          <cell r="W46">
            <v>0</v>
          </cell>
          <cell r="X46">
            <v>4765</v>
          </cell>
          <cell r="Y46">
            <v>0</v>
          </cell>
          <cell r="Z46">
            <v>0</v>
          </cell>
          <cell r="AA46">
            <v>0</v>
          </cell>
          <cell r="AB46">
            <v>228406.90000000002</v>
          </cell>
          <cell r="AC46">
            <v>23768.980000000003</v>
          </cell>
          <cell r="AD46">
            <v>0</v>
          </cell>
          <cell r="AE46">
            <v>0</v>
          </cell>
          <cell r="AF46">
            <v>126522.6</v>
          </cell>
          <cell r="AG46">
            <v>0</v>
          </cell>
          <cell r="AH46">
            <v>0</v>
          </cell>
          <cell r="AI46">
            <v>21806.55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7677.76</v>
          </cell>
          <cell r="AU46">
            <v>0</v>
          </cell>
          <cell r="AV46">
            <v>0</v>
          </cell>
          <cell r="AW46">
            <v>0</v>
          </cell>
          <cell r="AX46">
            <v>973.47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1449571.8399999999</v>
          </cell>
          <cell r="BD46">
            <v>262351.52</v>
          </cell>
          <cell r="BE46">
            <v>444193.24</v>
          </cell>
          <cell r="BF46">
            <v>9087143.3300000001</v>
          </cell>
        </row>
        <row r="47">
          <cell r="F47" t="str">
            <v>08404</v>
          </cell>
          <cell r="G47">
            <v>13214347.019999996</v>
          </cell>
          <cell r="H47">
            <v>382114.95999999996</v>
          </cell>
          <cell r="I47">
            <v>21521.040000000001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2601790.810000001</v>
          </cell>
          <cell r="Q47">
            <v>73042.22</v>
          </cell>
          <cell r="R47">
            <v>462159.3</v>
          </cell>
          <cell r="S47">
            <v>0</v>
          </cell>
          <cell r="T47">
            <v>0</v>
          </cell>
          <cell r="U47">
            <v>0</v>
          </cell>
          <cell r="V47">
            <v>453471.84999999992</v>
          </cell>
          <cell r="W47">
            <v>64966.539999999994</v>
          </cell>
          <cell r="X47">
            <v>13447</v>
          </cell>
          <cell r="Y47">
            <v>0</v>
          </cell>
          <cell r="Z47">
            <v>0</v>
          </cell>
          <cell r="AA47">
            <v>0</v>
          </cell>
          <cell r="AB47">
            <v>529592.09</v>
          </cell>
          <cell r="AC47">
            <v>48143</v>
          </cell>
          <cell r="AD47">
            <v>0</v>
          </cell>
          <cell r="AE47">
            <v>0</v>
          </cell>
          <cell r="AF47">
            <v>477053.97000000003</v>
          </cell>
          <cell r="AG47">
            <v>0</v>
          </cell>
          <cell r="AH47">
            <v>0</v>
          </cell>
          <cell r="AI47">
            <v>172988.54999999996</v>
          </cell>
          <cell r="AJ47">
            <v>0</v>
          </cell>
          <cell r="AK47">
            <v>0</v>
          </cell>
          <cell r="AL47">
            <v>0</v>
          </cell>
          <cell r="AM47">
            <v>25133</v>
          </cell>
          <cell r="AN47">
            <v>200877.14</v>
          </cell>
          <cell r="AO47">
            <v>0</v>
          </cell>
          <cell r="AP47">
            <v>0</v>
          </cell>
          <cell r="AQ47">
            <v>20728.55</v>
          </cell>
          <cell r="AR47">
            <v>0</v>
          </cell>
          <cell r="AS47">
            <v>0</v>
          </cell>
          <cell r="AT47">
            <v>19758.46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124598.09000000001</v>
          </cell>
          <cell r="BB47">
            <v>2477815.2400000002</v>
          </cell>
          <cell r="BC47">
            <v>4414540.5700000012</v>
          </cell>
          <cell r="BD47">
            <v>916870.84</v>
          </cell>
          <cell r="BE47">
            <v>1425772</v>
          </cell>
          <cell r="BF47">
            <v>28140732.239999998</v>
          </cell>
        </row>
        <row r="48">
          <cell r="F48" t="str">
            <v>08458</v>
          </cell>
          <cell r="G48">
            <v>29300653.010000005</v>
          </cell>
          <cell r="H48">
            <v>126853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5347264.8399999989</v>
          </cell>
          <cell r="Q48">
            <v>281002.51</v>
          </cell>
          <cell r="R48">
            <v>984870.87000000011</v>
          </cell>
          <cell r="S48">
            <v>0</v>
          </cell>
          <cell r="T48">
            <v>0</v>
          </cell>
          <cell r="U48">
            <v>0</v>
          </cell>
          <cell r="V48">
            <v>1848427.8599999999</v>
          </cell>
          <cell r="W48">
            <v>275831.87999999995</v>
          </cell>
          <cell r="X48">
            <v>31093.79</v>
          </cell>
          <cell r="Y48">
            <v>0</v>
          </cell>
          <cell r="Z48">
            <v>0</v>
          </cell>
          <cell r="AA48">
            <v>0</v>
          </cell>
          <cell r="AB48">
            <v>1176193.3799999997</v>
          </cell>
          <cell r="AC48">
            <v>101175.89</v>
          </cell>
          <cell r="AD48">
            <v>0</v>
          </cell>
          <cell r="AE48">
            <v>0</v>
          </cell>
          <cell r="AF48">
            <v>1258639.6299999999</v>
          </cell>
          <cell r="AG48">
            <v>0</v>
          </cell>
          <cell r="AH48">
            <v>0</v>
          </cell>
          <cell r="AI48">
            <v>287844.61</v>
          </cell>
          <cell r="AJ48">
            <v>0</v>
          </cell>
          <cell r="AK48">
            <v>0</v>
          </cell>
          <cell r="AL48">
            <v>0</v>
          </cell>
          <cell r="AM48">
            <v>36164.239999999998</v>
          </cell>
          <cell r="AN48">
            <v>289704.99</v>
          </cell>
          <cell r="AO48">
            <v>0</v>
          </cell>
          <cell r="AP48">
            <v>82391</v>
          </cell>
          <cell r="AQ48">
            <v>13157.38</v>
          </cell>
          <cell r="AR48">
            <v>0</v>
          </cell>
          <cell r="AS48">
            <v>0</v>
          </cell>
          <cell r="AT48">
            <v>120210.06</v>
          </cell>
          <cell r="AU48">
            <v>0</v>
          </cell>
          <cell r="AV48">
            <v>0</v>
          </cell>
          <cell r="AW48">
            <v>0</v>
          </cell>
          <cell r="AX48">
            <v>161897.94</v>
          </cell>
          <cell r="AY48">
            <v>0</v>
          </cell>
          <cell r="AZ48">
            <v>0</v>
          </cell>
          <cell r="BA48">
            <v>0</v>
          </cell>
          <cell r="BB48">
            <v>107100.05999999998</v>
          </cell>
          <cell r="BC48">
            <v>7954733.9300000006</v>
          </cell>
          <cell r="BD48">
            <v>2345898.5599999996</v>
          </cell>
          <cell r="BE48">
            <v>1731356.2700000003</v>
          </cell>
          <cell r="BF48">
            <v>53862465.700000018</v>
          </cell>
        </row>
        <row r="49">
          <cell r="F49" t="str">
            <v>09013</v>
          </cell>
          <cell r="G49">
            <v>1702859.31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182841.58</v>
          </cell>
          <cell r="Q49">
            <v>19821.919999999998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69252.910000000018</v>
          </cell>
          <cell r="AC49">
            <v>145151.54</v>
          </cell>
          <cell r="AD49">
            <v>32131.329999999998</v>
          </cell>
          <cell r="AE49">
            <v>0</v>
          </cell>
          <cell r="AF49">
            <v>69296.149999999994</v>
          </cell>
          <cell r="AG49">
            <v>0</v>
          </cell>
          <cell r="AH49">
            <v>0</v>
          </cell>
          <cell r="AI49">
            <v>12344.67</v>
          </cell>
          <cell r="AJ49">
            <v>0</v>
          </cell>
          <cell r="AK49">
            <v>0</v>
          </cell>
          <cell r="AL49">
            <v>0</v>
          </cell>
          <cell r="AM49">
            <v>19607.39</v>
          </cell>
          <cell r="AN49">
            <v>88871.17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1441.78</v>
          </cell>
          <cell r="AU49">
            <v>0</v>
          </cell>
          <cell r="AV49">
            <v>0</v>
          </cell>
          <cell r="AW49">
            <v>0</v>
          </cell>
          <cell r="AX49">
            <v>94272.65</v>
          </cell>
          <cell r="AY49">
            <v>0</v>
          </cell>
          <cell r="AZ49">
            <v>31185.1</v>
          </cell>
          <cell r="BA49">
            <v>0</v>
          </cell>
          <cell r="BB49">
            <v>3472.47</v>
          </cell>
          <cell r="BC49">
            <v>494667.68</v>
          </cell>
          <cell r="BD49">
            <v>143832.78</v>
          </cell>
          <cell r="BE49">
            <v>213323.37999999998</v>
          </cell>
          <cell r="BF49">
            <v>3324373.8099999996</v>
          </cell>
        </row>
        <row r="50">
          <cell r="F50" t="str">
            <v>09075</v>
          </cell>
          <cell r="G50">
            <v>4504433.8100000005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552506.91999999993</v>
          </cell>
          <cell r="Q50">
            <v>51462.93</v>
          </cell>
          <cell r="R50">
            <v>154734.9</v>
          </cell>
          <cell r="S50">
            <v>0</v>
          </cell>
          <cell r="T50">
            <v>0</v>
          </cell>
          <cell r="U50">
            <v>0</v>
          </cell>
          <cell r="V50">
            <v>183835.46</v>
          </cell>
          <cell r="W50">
            <v>73007.639999999985</v>
          </cell>
          <cell r="X50">
            <v>7355.38</v>
          </cell>
          <cell r="Y50">
            <v>0</v>
          </cell>
          <cell r="Z50">
            <v>0</v>
          </cell>
          <cell r="AA50">
            <v>0</v>
          </cell>
          <cell r="AB50">
            <v>492664.67</v>
          </cell>
          <cell r="AC50">
            <v>65613.25</v>
          </cell>
          <cell r="AD50">
            <v>71166.489999999991</v>
          </cell>
          <cell r="AE50">
            <v>0</v>
          </cell>
          <cell r="AF50">
            <v>329304.06</v>
          </cell>
          <cell r="AG50">
            <v>0</v>
          </cell>
          <cell r="AH50">
            <v>0</v>
          </cell>
          <cell r="AI50">
            <v>44750.649999999994</v>
          </cell>
          <cell r="AJ50">
            <v>0</v>
          </cell>
          <cell r="AK50">
            <v>0</v>
          </cell>
          <cell r="AL50">
            <v>0</v>
          </cell>
          <cell r="AM50">
            <v>81081.64</v>
          </cell>
          <cell r="AN50">
            <v>310862.63999999996</v>
          </cell>
          <cell r="AO50">
            <v>0</v>
          </cell>
          <cell r="AP50">
            <v>0</v>
          </cell>
          <cell r="AQ50">
            <v>4368.09</v>
          </cell>
          <cell r="AR50">
            <v>6045</v>
          </cell>
          <cell r="AS50">
            <v>0</v>
          </cell>
          <cell r="AT50">
            <v>7758.0599999999995</v>
          </cell>
          <cell r="AU50">
            <v>0</v>
          </cell>
          <cell r="AV50">
            <v>0</v>
          </cell>
          <cell r="AW50">
            <v>0</v>
          </cell>
          <cell r="AX50">
            <v>7813.8600000000006</v>
          </cell>
          <cell r="AY50">
            <v>0</v>
          </cell>
          <cell r="AZ50">
            <v>0</v>
          </cell>
          <cell r="BA50">
            <v>0</v>
          </cell>
          <cell r="BB50">
            <v>24698.55</v>
          </cell>
          <cell r="BC50">
            <v>1748585.6699999997</v>
          </cell>
          <cell r="BD50">
            <v>604283.04999999993</v>
          </cell>
          <cell r="BE50">
            <v>196144.22999999998</v>
          </cell>
          <cell r="BF50">
            <v>9522476.9499999993</v>
          </cell>
        </row>
        <row r="51">
          <cell r="F51" t="str">
            <v>09102</v>
          </cell>
          <cell r="G51">
            <v>187143.07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12365.250000000002</v>
          </cell>
          <cell r="Q51">
            <v>850.94</v>
          </cell>
          <cell r="R51">
            <v>5006.7199999999993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42069.43</v>
          </cell>
          <cell r="AC51">
            <v>27230.449999999997</v>
          </cell>
          <cell r="AD51">
            <v>0</v>
          </cell>
          <cell r="AE51">
            <v>0</v>
          </cell>
          <cell r="AF51">
            <v>8582.59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14993.720000000001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306.89999999999998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222697.04000000004</v>
          </cell>
          <cell r="BD51">
            <v>37299.370000000003</v>
          </cell>
          <cell r="BE51">
            <v>73256.66</v>
          </cell>
          <cell r="BF51">
            <v>631802.14000000013</v>
          </cell>
        </row>
        <row r="52">
          <cell r="F52" t="str">
            <v>09206</v>
          </cell>
          <cell r="G52">
            <v>34446652.629999995</v>
          </cell>
          <cell r="H52">
            <v>245817.53000000003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5097484.379999998</v>
          </cell>
          <cell r="Q52">
            <v>218788.91</v>
          </cell>
          <cell r="R52">
            <v>972659.25</v>
          </cell>
          <cell r="S52">
            <v>0</v>
          </cell>
          <cell r="T52">
            <v>0</v>
          </cell>
          <cell r="U52">
            <v>0</v>
          </cell>
          <cell r="V52">
            <v>2377945.2799999984</v>
          </cell>
          <cell r="W52">
            <v>413247.53</v>
          </cell>
          <cell r="X52">
            <v>36469.5</v>
          </cell>
          <cell r="Y52">
            <v>0</v>
          </cell>
          <cell r="Z52">
            <v>0</v>
          </cell>
          <cell r="AA52">
            <v>0</v>
          </cell>
          <cell r="AB52">
            <v>1138964.3499999999</v>
          </cell>
          <cell r="AC52">
            <v>141404.85999999999</v>
          </cell>
          <cell r="AD52">
            <v>384645.48999999993</v>
          </cell>
          <cell r="AE52">
            <v>0</v>
          </cell>
          <cell r="AF52">
            <v>1578337.23</v>
          </cell>
          <cell r="AG52">
            <v>100536.16</v>
          </cell>
          <cell r="AH52">
            <v>10371.899999999998</v>
          </cell>
          <cell r="AI52">
            <v>446608.84</v>
          </cell>
          <cell r="AJ52">
            <v>0</v>
          </cell>
          <cell r="AK52">
            <v>0</v>
          </cell>
          <cell r="AL52">
            <v>0</v>
          </cell>
          <cell r="AM52">
            <v>167093.51999999999</v>
          </cell>
          <cell r="AN52">
            <v>1165652.1400000001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54193.02</v>
          </cell>
          <cell r="AU52">
            <v>0</v>
          </cell>
          <cell r="AV52">
            <v>0</v>
          </cell>
          <cell r="AW52">
            <v>0</v>
          </cell>
          <cell r="AX52">
            <v>179469.87000000002</v>
          </cell>
          <cell r="AY52">
            <v>0</v>
          </cell>
          <cell r="AZ52">
            <v>0</v>
          </cell>
          <cell r="BA52">
            <v>490340.42</v>
          </cell>
          <cell r="BB52">
            <v>116926.56</v>
          </cell>
          <cell r="BC52">
            <v>7700827.5699999975</v>
          </cell>
          <cell r="BD52">
            <v>2379861.9000000004</v>
          </cell>
          <cell r="BE52">
            <v>1227858.8000000003</v>
          </cell>
          <cell r="BF52">
            <v>61092157.639999993</v>
          </cell>
        </row>
        <row r="53">
          <cell r="F53" t="str">
            <v>09207</v>
          </cell>
          <cell r="G53">
            <v>1177875.9599999997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72120.670000000013</v>
          </cell>
          <cell r="Q53">
            <v>2082.5700000000002</v>
          </cell>
          <cell r="R53">
            <v>20178.309999999998</v>
          </cell>
          <cell r="S53">
            <v>0</v>
          </cell>
          <cell r="T53">
            <v>0</v>
          </cell>
          <cell r="U53">
            <v>0</v>
          </cell>
          <cell r="V53">
            <v>48557.46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29865.85</v>
          </cell>
          <cell r="AC53">
            <v>16650.670000000002</v>
          </cell>
          <cell r="AD53">
            <v>0</v>
          </cell>
          <cell r="AE53">
            <v>0</v>
          </cell>
          <cell r="AF53">
            <v>29443.440000000002</v>
          </cell>
          <cell r="AG53">
            <v>0</v>
          </cell>
          <cell r="AH53">
            <v>0</v>
          </cell>
          <cell r="AI53">
            <v>8408.4500000000007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2500</v>
          </cell>
          <cell r="AS53">
            <v>0</v>
          </cell>
          <cell r="AT53">
            <v>201.6</v>
          </cell>
          <cell r="AU53">
            <v>0</v>
          </cell>
          <cell r="AV53">
            <v>0</v>
          </cell>
          <cell r="AW53">
            <v>0</v>
          </cell>
          <cell r="AX53">
            <v>44055.350000000006</v>
          </cell>
          <cell r="AY53">
            <v>0</v>
          </cell>
          <cell r="AZ53">
            <v>0</v>
          </cell>
          <cell r="BA53">
            <v>0</v>
          </cell>
          <cell r="BB53">
            <v>759.15</v>
          </cell>
          <cell r="BC53">
            <v>479702.22000000009</v>
          </cell>
          <cell r="BD53">
            <v>116456.45999999999</v>
          </cell>
          <cell r="BE53">
            <v>103057.70999999998</v>
          </cell>
          <cell r="BF53">
            <v>2151915.8699999996</v>
          </cell>
        </row>
        <row r="54">
          <cell r="F54" t="str">
            <v>09209</v>
          </cell>
          <cell r="G54">
            <v>2292174.3699999996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303905.98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72092.05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110384</v>
          </cell>
          <cell r="AC54">
            <v>36537.870000000003</v>
          </cell>
          <cell r="AD54">
            <v>0</v>
          </cell>
          <cell r="AE54">
            <v>0</v>
          </cell>
          <cell r="AF54">
            <v>66386.080000000002</v>
          </cell>
          <cell r="AG54">
            <v>0</v>
          </cell>
          <cell r="AH54">
            <v>0</v>
          </cell>
          <cell r="AI54">
            <v>11434.83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21147.530000000002</v>
          </cell>
          <cell r="AO54">
            <v>0</v>
          </cell>
          <cell r="AP54">
            <v>0</v>
          </cell>
          <cell r="AQ54">
            <v>0</v>
          </cell>
          <cell r="AR54">
            <v>140.6</v>
          </cell>
          <cell r="AS54">
            <v>0</v>
          </cell>
          <cell r="AT54">
            <v>4061.2099999999991</v>
          </cell>
          <cell r="AU54">
            <v>0</v>
          </cell>
          <cell r="AV54">
            <v>0</v>
          </cell>
          <cell r="AW54">
            <v>0</v>
          </cell>
          <cell r="AX54">
            <v>59002.829999999994</v>
          </cell>
          <cell r="AY54">
            <v>0</v>
          </cell>
          <cell r="AZ54">
            <v>0</v>
          </cell>
          <cell r="BA54">
            <v>0</v>
          </cell>
          <cell r="BB54">
            <v>4.8600000000000003</v>
          </cell>
          <cell r="BC54">
            <v>855448.11999999988</v>
          </cell>
          <cell r="BD54">
            <v>133538.5</v>
          </cell>
          <cell r="BE54">
            <v>185571.56</v>
          </cell>
          <cell r="BF54">
            <v>4151830.3899999992</v>
          </cell>
        </row>
        <row r="55">
          <cell r="F55" t="str">
            <v>10003</v>
          </cell>
          <cell r="G55">
            <v>383295.17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23839.14</v>
          </cell>
          <cell r="Q55">
            <v>0</v>
          </cell>
          <cell r="R55">
            <v>10527</v>
          </cell>
          <cell r="S55">
            <v>0</v>
          </cell>
          <cell r="T55">
            <v>0</v>
          </cell>
          <cell r="U55">
            <v>8536.44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52247.47</v>
          </cell>
          <cell r="AC55">
            <v>12257.27</v>
          </cell>
          <cell r="AD55">
            <v>0</v>
          </cell>
          <cell r="AE55">
            <v>0</v>
          </cell>
          <cell r="AF55">
            <v>15781.6</v>
          </cell>
          <cell r="AG55">
            <v>0</v>
          </cell>
          <cell r="AH55">
            <v>0</v>
          </cell>
          <cell r="AI55">
            <v>2508.4399999999996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2073.9499999999998</v>
          </cell>
          <cell r="AP55">
            <v>10981.580000000002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331802.58000000007</v>
          </cell>
          <cell r="BD55">
            <v>63134.939999999995</v>
          </cell>
          <cell r="BE55">
            <v>107815.09000000001</v>
          </cell>
          <cell r="BF55">
            <v>1024800.67</v>
          </cell>
        </row>
        <row r="56">
          <cell r="F56" t="str">
            <v>10050</v>
          </cell>
          <cell r="G56">
            <v>1413504.2100000004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151235.29999999999</v>
          </cell>
          <cell r="Q56">
            <v>0</v>
          </cell>
          <cell r="R56">
            <v>70679.11</v>
          </cell>
          <cell r="S56">
            <v>0</v>
          </cell>
          <cell r="T56">
            <v>0</v>
          </cell>
          <cell r="U56">
            <v>0</v>
          </cell>
          <cell r="V56">
            <v>148934.40999999997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92909.040000000008</v>
          </cell>
          <cell r="AC56">
            <v>17080.55</v>
          </cell>
          <cell r="AD56">
            <v>0</v>
          </cell>
          <cell r="AE56">
            <v>0</v>
          </cell>
          <cell r="AF56">
            <v>90086.400000000009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5003.1399999999994</v>
          </cell>
          <cell r="AS56">
            <v>0</v>
          </cell>
          <cell r="AT56">
            <v>2902.45</v>
          </cell>
          <cell r="AU56">
            <v>0</v>
          </cell>
          <cell r="AV56">
            <v>0</v>
          </cell>
          <cell r="AW56">
            <v>0</v>
          </cell>
          <cell r="AX56">
            <v>18844.63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687741.41999999981</v>
          </cell>
          <cell r="BD56">
            <v>140571.91999999998</v>
          </cell>
          <cell r="BE56">
            <v>75842.39</v>
          </cell>
          <cell r="BF56">
            <v>2915334.97</v>
          </cell>
        </row>
        <row r="57">
          <cell r="F57" t="str">
            <v>10065</v>
          </cell>
          <cell r="G57">
            <v>234842.08</v>
          </cell>
          <cell r="H57">
            <v>178672.48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50722.630000000005</v>
          </cell>
          <cell r="Q57">
            <v>0</v>
          </cell>
          <cell r="R57">
            <v>16727.330000000002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52217.23</v>
          </cell>
          <cell r="AC57">
            <v>37002.090000000004</v>
          </cell>
          <cell r="AD57">
            <v>0</v>
          </cell>
          <cell r="AE57">
            <v>0</v>
          </cell>
          <cell r="AF57">
            <v>15744.660000000002</v>
          </cell>
          <cell r="AG57">
            <v>0</v>
          </cell>
          <cell r="AH57">
            <v>0</v>
          </cell>
          <cell r="AI57">
            <v>21100.629999999997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56.48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149.19</v>
          </cell>
          <cell r="BC57">
            <v>184927.18999999997</v>
          </cell>
          <cell r="BD57">
            <v>31049.679999999997</v>
          </cell>
          <cell r="BE57">
            <v>278526.71000000002</v>
          </cell>
          <cell r="BF57">
            <v>1101738.3799999999</v>
          </cell>
        </row>
        <row r="58">
          <cell r="F58" t="str">
            <v>10070</v>
          </cell>
          <cell r="G58">
            <v>1927132.2200000004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269438.05</v>
          </cell>
          <cell r="Q58">
            <v>447.42</v>
          </cell>
          <cell r="R58">
            <v>92542.98</v>
          </cell>
          <cell r="S58">
            <v>0</v>
          </cell>
          <cell r="T58">
            <v>0</v>
          </cell>
          <cell r="U58">
            <v>35913.57</v>
          </cell>
          <cell r="V58">
            <v>33460.28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135104.79</v>
          </cell>
          <cell r="AC58">
            <v>113310.89</v>
          </cell>
          <cell r="AD58">
            <v>0</v>
          </cell>
          <cell r="AE58">
            <v>0</v>
          </cell>
          <cell r="AF58">
            <v>89984.65</v>
          </cell>
          <cell r="AG58">
            <v>0</v>
          </cell>
          <cell r="AH58">
            <v>0</v>
          </cell>
          <cell r="AI58">
            <v>14065.220000000001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12604.56</v>
          </cell>
          <cell r="AP58">
            <v>59232.780000000006</v>
          </cell>
          <cell r="AQ58">
            <v>0</v>
          </cell>
          <cell r="AR58">
            <v>7646.9199999999992</v>
          </cell>
          <cell r="AS58">
            <v>462.61</v>
          </cell>
          <cell r="AT58">
            <v>706.35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476.68</v>
          </cell>
          <cell r="BC58">
            <v>971287.89999999991</v>
          </cell>
          <cell r="BD58">
            <v>187709.34000000003</v>
          </cell>
          <cell r="BE58">
            <v>198896.51</v>
          </cell>
          <cell r="BF58">
            <v>4150423.7199999997</v>
          </cell>
        </row>
        <row r="59">
          <cell r="F59" t="str">
            <v>10309</v>
          </cell>
          <cell r="G59">
            <v>2450186.1399999997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228696.22999999998</v>
          </cell>
          <cell r="Q59">
            <v>0</v>
          </cell>
          <cell r="R59">
            <v>70329</v>
          </cell>
          <cell r="S59">
            <v>0</v>
          </cell>
          <cell r="T59">
            <v>0</v>
          </cell>
          <cell r="U59">
            <v>0</v>
          </cell>
          <cell r="V59">
            <v>137116.88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103526.50000000001</v>
          </cell>
          <cell r="AC59">
            <v>14890.75</v>
          </cell>
          <cell r="AD59">
            <v>0</v>
          </cell>
          <cell r="AE59">
            <v>0</v>
          </cell>
          <cell r="AF59">
            <v>101841.55</v>
          </cell>
          <cell r="AG59">
            <v>0</v>
          </cell>
          <cell r="AH59">
            <v>0</v>
          </cell>
          <cell r="AI59">
            <v>11993.2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6818.63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1225.7099999999998</v>
          </cell>
          <cell r="BC59">
            <v>782524.78</v>
          </cell>
          <cell r="BD59">
            <v>191135.59</v>
          </cell>
          <cell r="BE59">
            <v>238230.69999999998</v>
          </cell>
          <cell r="BF59">
            <v>4338515.6599999992</v>
          </cell>
        </row>
        <row r="60">
          <cell r="F60" t="str">
            <v>11001</v>
          </cell>
          <cell r="G60">
            <v>114277652.25999999</v>
          </cell>
          <cell r="H60">
            <v>383561.16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16846076.129999999</v>
          </cell>
          <cell r="Q60">
            <v>528888</v>
          </cell>
          <cell r="R60">
            <v>2824853.9099999997</v>
          </cell>
          <cell r="S60">
            <v>0</v>
          </cell>
          <cell r="T60">
            <v>0</v>
          </cell>
          <cell r="U60">
            <v>0</v>
          </cell>
          <cell r="V60">
            <v>4482084.6400000006</v>
          </cell>
          <cell r="W60">
            <v>0</v>
          </cell>
          <cell r="X60">
            <v>116696</v>
          </cell>
          <cell r="Y60">
            <v>0</v>
          </cell>
          <cell r="Z60">
            <v>0</v>
          </cell>
          <cell r="AA60">
            <v>0</v>
          </cell>
          <cell r="AB60">
            <v>5718200.040000001</v>
          </cell>
          <cell r="AC60">
            <v>538575.59000000008</v>
          </cell>
          <cell r="AD60">
            <v>0</v>
          </cell>
          <cell r="AE60">
            <v>0</v>
          </cell>
          <cell r="AF60">
            <v>5377483.2299999995</v>
          </cell>
          <cell r="AG60">
            <v>0</v>
          </cell>
          <cell r="AH60">
            <v>0</v>
          </cell>
          <cell r="AI60">
            <v>1393086.84</v>
          </cell>
          <cell r="AJ60">
            <v>0</v>
          </cell>
          <cell r="AK60">
            <v>0</v>
          </cell>
          <cell r="AL60">
            <v>0</v>
          </cell>
          <cell r="AM60">
            <v>1121251.3499999999</v>
          </cell>
          <cell r="AN60">
            <v>4967004.24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53050.76</v>
          </cell>
          <cell r="AT60">
            <v>141812.08000000002</v>
          </cell>
          <cell r="AU60">
            <v>0</v>
          </cell>
          <cell r="AV60">
            <v>0</v>
          </cell>
          <cell r="AW60">
            <v>237987.80000000002</v>
          </cell>
          <cell r="AX60">
            <v>189265.48000000004</v>
          </cell>
          <cell r="AY60">
            <v>0</v>
          </cell>
          <cell r="AZ60">
            <v>0</v>
          </cell>
          <cell r="BA60">
            <v>0</v>
          </cell>
          <cell r="BB60">
            <v>161590.25</v>
          </cell>
          <cell r="BC60">
            <v>23474406.359999992</v>
          </cell>
          <cell r="BD60">
            <v>8802075.7699999996</v>
          </cell>
          <cell r="BE60">
            <v>7037672.8500000015</v>
          </cell>
          <cell r="BF60">
            <v>198673274.73999995</v>
          </cell>
        </row>
        <row r="61">
          <cell r="F61" t="str">
            <v>11051</v>
          </cell>
          <cell r="G61">
            <v>11718655.399999999</v>
          </cell>
          <cell r="H61">
            <v>32548.120000000003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2010165.17</v>
          </cell>
          <cell r="Q61">
            <v>129009.16000000002</v>
          </cell>
          <cell r="R61">
            <v>380354</v>
          </cell>
          <cell r="S61">
            <v>0</v>
          </cell>
          <cell r="T61">
            <v>0</v>
          </cell>
          <cell r="U61">
            <v>0</v>
          </cell>
          <cell r="V61">
            <v>561118.49999999988</v>
          </cell>
          <cell r="W61">
            <v>52327.27</v>
          </cell>
          <cell r="X61">
            <v>17057</v>
          </cell>
          <cell r="Y61">
            <v>0</v>
          </cell>
          <cell r="Z61">
            <v>0</v>
          </cell>
          <cell r="AA61">
            <v>0</v>
          </cell>
          <cell r="AB61">
            <v>775072.06</v>
          </cell>
          <cell r="AC61">
            <v>108646.26</v>
          </cell>
          <cell r="AD61">
            <v>210208.93</v>
          </cell>
          <cell r="AE61">
            <v>0</v>
          </cell>
          <cell r="AF61">
            <v>611702.78</v>
          </cell>
          <cell r="AG61">
            <v>0</v>
          </cell>
          <cell r="AH61">
            <v>0</v>
          </cell>
          <cell r="AI61">
            <v>73296.899999999994</v>
          </cell>
          <cell r="AJ61">
            <v>0</v>
          </cell>
          <cell r="AK61">
            <v>0</v>
          </cell>
          <cell r="AL61">
            <v>0</v>
          </cell>
          <cell r="AM61">
            <v>117148</v>
          </cell>
          <cell r="AN61">
            <v>541238.27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16267.47</v>
          </cell>
          <cell r="AU61">
            <v>0</v>
          </cell>
          <cell r="AV61">
            <v>0</v>
          </cell>
          <cell r="AW61">
            <v>0</v>
          </cell>
          <cell r="AX61">
            <v>150783.89999999997</v>
          </cell>
          <cell r="AY61">
            <v>0</v>
          </cell>
          <cell r="AZ61">
            <v>0</v>
          </cell>
          <cell r="BA61">
            <v>0</v>
          </cell>
          <cell r="BB61">
            <v>2655.3</v>
          </cell>
          <cell r="BC61">
            <v>3604997.8599999994</v>
          </cell>
          <cell r="BD61">
            <v>1006085.4999999999</v>
          </cell>
          <cell r="BE61">
            <v>1213165.1599999999</v>
          </cell>
          <cell r="BF61">
            <v>23332503.009999994</v>
          </cell>
        </row>
        <row r="62">
          <cell r="F62" t="str">
            <v>11054</v>
          </cell>
          <cell r="G62">
            <v>165396.07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7368.13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19049.559999999998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74837.569999999978</v>
          </cell>
          <cell r="BD62">
            <v>0</v>
          </cell>
          <cell r="BE62">
            <v>94841.63</v>
          </cell>
          <cell r="BF62">
            <v>361492.95999999996</v>
          </cell>
        </row>
        <row r="63">
          <cell r="F63" t="str">
            <v>11056</v>
          </cell>
          <cell r="G63">
            <v>1021591.0000000001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38882.21</v>
          </cell>
          <cell r="Q63">
            <v>9624.76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93272.22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39890.19</v>
          </cell>
          <cell r="AC63">
            <v>17771.7</v>
          </cell>
          <cell r="AD63">
            <v>0</v>
          </cell>
          <cell r="AE63">
            <v>0</v>
          </cell>
          <cell r="AF63">
            <v>25243.17</v>
          </cell>
          <cell r="AG63">
            <v>0</v>
          </cell>
          <cell r="AH63">
            <v>0</v>
          </cell>
          <cell r="AI63">
            <v>14803.09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22908.149999999998</v>
          </cell>
          <cell r="BC63">
            <v>564803.07999999984</v>
          </cell>
          <cell r="BD63">
            <v>73005.560000000012</v>
          </cell>
          <cell r="BE63">
            <v>63444.570000000007</v>
          </cell>
          <cell r="BF63">
            <v>1985239.7</v>
          </cell>
        </row>
        <row r="64">
          <cell r="F64" t="str">
            <v>12110</v>
          </cell>
          <cell r="G64">
            <v>2528993.7199999997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272845.84000000003</v>
          </cell>
          <cell r="Q64">
            <v>19129.64</v>
          </cell>
          <cell r="R64">
            <v>69009.959999999992</v>
          </cell>
          <cell r="S64">
            <v>0</v>
          </cell>
          <cell r="T64">
            <v>0</v>
          </cell>
          <cell r="U64">
            <v>0</v>
          </cell>
          <cell r="V64">
            <v>240751.24000000002</v>
          </cell>
          <cell r="W64">
            <v>38376.31</v>
          </cell>
          <cell r="X64">
            <v>2412</v>
          </cell>
          <cell r="Y64">
            <v>0</v>
          </cell>
          <cell r="Z64">
            <v>0</v>
          </cell>
          <cell r="AA64">
            <v>0</v>
          </cell>
          <cell r="AB64">
            <v>73550.61</v>
          </cell>
          <cell r="AC64">
            <v>48406.22</v>
          </cell>
          <cell r="AD64">
            <v>0</v>
          </cell>
          <cell r="AE64">
            <v>0</v>
          </cell>
          <cell r="AF64">
            <v>73007.570000000007</v>
          </cell>
          <cell r="AG64">
            <v>0</v>
          </cell>
          <cell r="AH64">
            <v>0</v>
          </cell>
          <cell r="AI64">
            <v>24229.48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3994.13</v>
          </cell>
          <cell r="AO64">
            <v>0</v>
          </cell>
          <cell r="AP64">
            <v>0</v>
          </cell>
          <cell r="AQ64">
            <v>0</v>
          </cell>
          <cell r="AR64">
            <v>12189.21</v>
          </cell>
          <cell r="AS64">
            <v>2517.25</v>
          </cell>
          <cell r="AT64">
            <v>3020.05</v>
          </cell>
          <cell r="AU64">
            <v>117.3</v>
          </cell>
          <cell r="AV64">
            <v>0</v>
          </cell>
          <cell r="AW64">
            <v>2280.4700000000003</v>
          </cell>
          <cell r="AX64">
            <v>5236.25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945525.5399999998</v>
          </cell>
          <cell r="BD64">
            <v>186890.19</v>
          </cell>
          <cell r="BE64">
            <v>242775.78000000006</v>
          </cell>
          <cell r="BF64">
            <v>4795258.76</v>
          </cell>
        </row>
        <row r="65">
          <cell r="F65" t="str">
            <v>13073</v>
          </cell>
          <cell r="G65">
            <v>11285704.17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1661762.52</v>
          </cell>
          <cell r="Q65">
            <v>74190.77</v>
          </cell>
          <cell r="R65">
            <v>352335.41</v>
          </cell>
          <cell r="S65">
            <v>0</v>
          </cell>
          <cell r="T65">
            <v>0</v>
          </cell>
          <cell r="U65">
            <v>0</v>
          </cell>
          <cell r="V65">
            <v>1472736.2300000004</v>
          </cell>
          <cell r="W65">
            <v>537921.10000000009</v>
          </cell>
          <cell r="X65">
            <v>20795.63</v>
          </cell>
          <cell r="Y65">
            <v>0</v>
          </cell>
          <cell r="Z65">
            <v>0</v>
          </cell>
          <cell r="AA65">
            <v>0</v>
          </cell>
          <cell r="AB65">
            <v>958435.44000000018</v>
          </cell>
          <cell r="AC65">
            <v>93358.83</v>
          </cell>
          <cell r="AD65">
            <v>227713.05000000005</v>
          </cell>
          <cell r="AE65">
            <v>0</v>
          </cell>
          <cell r="AF65">
            <v>797842.14000000013</v>
          </cell>
          <cell r="AG65">
            <v>0</v>
          </cell>
          <cell r="AH65">
            <v>0</v>
          </cell>
          <cell r="AI65">
            <v>619710.19999999995</v>
          </cell>
          <cell r="AJ65">
            <v>0</v>
          </cell>
          <cell r="AK65">
            <v>0</v>
          </cell>
          <cell r="AL65">
            <v>0</v>
          </cell>
          <cell r="AM65">
            <v>69838.709999999992</v>
          </cell>
          <cell r="AN65">
            <v>1066005.07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120073.37</v>
          </cell>
          <cell r="AY65">
            <v>0</v>
          </cell>
          <cell r="AZ65">
            <v>0</v>
          </cell>
          <cell r="BA65">
            <v>0</v>
          </cell>
          <cell r="BB65">
            <v>71011.959999999992</v>
          </cell>
          <cell r="BC65">
            <v>3655360.93</v>
          </cell>
          <cell r="BD65">
            <v>1339023.6099999999</v>
          </cell>
          <cell r="BE65">
            <v>847516.7300000001</v>
          </cell>
          <cell r="BF65">
            <v>25271335.870000001</v>
          </cell>
        </row>
        <row r="66">
          <cell r="F66" t="str">
            <v>13144</v>
          </cell>
          <cell r="G66">
            <v>17672678.160000004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2435497.3899999997</v>
          </cell>
          <cell r="Q66">
            <v>34602.949999999997</v>
          </cell>
          <cell r="R66">
            <v>483538.06</v>
          </cell>
          <cell r="S66">
            <v>0</v>
          </cell>
          <cell r="T66">
            <v>0</v>
          </cell>
          <cell r="U66">
            <v>0</v>
          </cell>
          <cell r="V66">
            <v>1361496.0999999999</v>
          </cell>
          <cell r="W66">
            <v>218867.03</v>
          </cell>
          <cell r="X66">
            <v>28354.390000000003</v>
          </cell>
          <cell r="Y66">
            <v>0</v>
          </cell>
          <cell r="Z66">
            <v>0</v>
          </cell>
          <cell r="AA66">
            <v>0</v>
          </cell>
          <cell r="AB66">
            <v>893849.00999999989</v>
          </cell>
          <cell r="AC66">
            <v>170828.43</v>
          </cell>
          <cell r="AD66">
            <v>241768.98</v>
          </cell>
          <cell r="AE66">
            <v>0</v>
          </cell>
          <cell r="AF66">
            <v>862686.25000000012</v>
          </cell>
          <cell r="AG66">
            <v>0</v>
          </cell>
          <cell r="AH66">
            <v>0</v>
          </cell>
          <cell r="AI66">
            <v>168346.22</v>
          </cell>
          <cell r="AJ66">
            <v>0</v>
          </cell>
          <cell r="AK66">
            <v>0</v>
          </cell>
          <cell r="AL66">
            <v>0</v>
          </cell>
          <cell r="AM66">
            <v>260766.53</v>
          </cell>
          <cell r="AN66">
            <v>1043581.3899999999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132494.49</v>
          </cell>
          <cell r="AU66">
            <v>0</v>
          </cell>
          <cell r="AV66">
            <v>0</v>
          </cell>
          <cell r="AW66">
            <v>0</v>
          </cell>
          <cell r="AX66">
            <v>3692.9700000000003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4216538.83</v>
          </cell>
          <cell r="BD66">
            <v>1557622.95</v>
          </cell>
          <cell r="BE66">
            <v>1146159.6600000004</v>
          </cell>
          <cell r="BF66">
            <v>32933369.790000007</v>
          </cell>
        </row>
        <row r="67">
          <cell r="F67" t="str">
            <v>13146</v>
          </cell>
          <cell r="G67">
            <v>5372415.0200000005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897726.20000000007</v>
          </cell>
          <cell r="Q67">
            <v>25176.91</v>
          </cell>
          <cell r="R67">
            <v>185042.62000000002</v>
          </cell>
          <cell r="S67">
            <v>0</v>
          </cell>
          <cell r="T67">
            <v>0</v>
          </cell>
          <cell r="U67">
            <v>0</v>
          </cell>
          <cell r="V67">
            <v>364766.18000000005</v>
          </cell>
          <cell r="W67">
            <v>0</v>
          </cell>
          <cell r="X67">
            <v>7809.4400000000005</v>
          </cell>
          <cell r="Y67">
            <v>0</v>
          </cell>
          <cell r="Z67">
            <v>0</v>
          </cell>
          <cell r="AA67">
            <v>0</v>
          </cell>
          <cell r="AB67">
            <v>308066.48</v>
          </cell>
          <cell r="AC67">
            <v>61514.61</v>
          </cell>
          <cell r="AD67">
            <v>168622.04</v>
          </cell>
          <cell r="AE67">
            <v>0</v>
          </cell>
          <cell r="AF67">
            <v>292680.49</v>
          </cell>
          <cell r="AG67">
            <v>0</v>
          </cell>
          <cell r="AH67">
            <v>0</v>
          </cell>
          <cell r="AI67">
            <v>75496.350000000006</v>
          </cell>
          <cell r="AJ67">
            <v>0</v>
          </cell>
          <cell r="AK67">
            <v>0</v>
          </cell>
          <cell r="AL67">
            <v>0</v>
          </cell>
          <cell r="AM67">
            <v>36616.54</v>
          </cell>
          <cell r="AN67">
            <v>296335.11000000004</v>
          </cell>
          <cell r="AO67">
            <v>0</v>
          </cell>
          <cell r="AP67">
            <v>0</v>
          </cell>
          <cell r="AQ67">
            <v>0</v>
          </cell>
          <cell r="AR67">
            <v>8447.3599999999988</v>
          </cell>
          <cell r="AS67">
            <v>0</v>
          </cell>
          <cell r="AT67">
            <v>9117.5300000000025</v>
          </cell>
          <cell r="AU67">
            <v>0</v>
          </cell>
          <cell r="AV67">
            <v>0</v>
          </cell>
          <cell r="AW67">
            <v>0</v>
          </cell>
          <cell r="AX67">
            <v>777.75</v>
          </cell>
          <cell r="AY67">
            <v>0</v>
          </cell>
          <cell r="AZ67">
            <v>0</v>
          </cell>
          <cell r="BA67">
            <v>0</v>
          </cell>
          <cell r="BB67">
            <v>6136.79</v>
          </cell>
          <cell r="BC67">
            <v>1547830.3500000006</v>
          </cell>
          <cell r="BD67">
            <v>549701.39</v>
          </cell>
          <cell r="BE67">
            <v>352143.14999999997</v>
          </cell>
          <cell r="BF67">
            <v>10566422.310000004</v>
          </cell>
        </row>
        <row r="68">
          <cell r="F68" t="str">
            <v>13151</v>
          </cell>
          <cell r="G68">
            <v>1667712.5699999998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145577.29999999999</v>
          </cell>
          <cell r="Q68">
            <v>0</v>
          </cell>
          <cell r="R68">
            <v>43238.369999999995</v>
          </cell>
          <cell r="S68">
            <v>0</v>
          </cell>
          <cell r="T68">
            <v>0</v>
          </cell>
          <cell r="U68">
            <v>0</v>
          </cell>
          <cell r="V68">
            <v>171085.14000000004</v>
          </cell>
          <cell r="W68">
            <v>0</v>
          </cell>
          <cell r="X68">
            <v>1022</v>
          </cell>
          <cell r="Y68">
            <v>0</v>
          </cell>
          <cell r="Z68">
            <v>0</v>
          </cell>
          <cell r="AA68">
            <v>0</v>
          </cell>
          <cell r="AB68">
            <v>62972.409999999996</v>
          </cell>
          <cell r="AC68">
            <v>25137.09</v>
          </cell>
          <cell r="AD68">
            <v>0</v>
          </cell>
          <cell r="AE68">
            <v>0</v>
          </cell>
          <cell r="AF68">
            <v>42189.899999999994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133.43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517838.73000000004</v>
          </cell>
          <cell r="BD68">
            <v>146109.66</v>
          </cell>
          <cell r="BE68">
            <v>255913.18999999992</v>
          </cell>
          <cell r="BF68">
            <v>3078929.79</v>
          </cell>
        </row>
        <row r="69">
          <cell r="F69" t="str">
            <v>13156</v>
          </cell>
          <cell r="G69">
            <v>2743866.91</v>
          </cell>
          <cell r="H69">
            <v>111175.34000000001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411804.72</v>
          </cell>
          <cell r="Q69">
            <v>23500</v>
          </cell>
          <cell r="R69">
            <v>89167</v>
          </cell>
          <cell r="S69">
            <v>0</v>
          </cell>
          <cell r="T69">
            <v>0</v>
          </cell>
          <cell r="U69">
            <v>0</v>
          </cell>
          <cell r="V69">
            <v>132172.61000000002</v>
          </cell>
          <cell r="W69">
            <v>62310.11</v>
          </cell>
          <cell r="X69">
            <v>1230</v>
          </cell>
          <cell r="Y69">
            <v>0</v>
          </cell>
          <cell r="Z69">
            <v>0</v>
          </cell>
          <cell r="AA69">
            <v>0</v>
          </cell>
          <cell r="AB69">
            <v>449410.46999999991</v>
          </cell>
          <cell r="AC69">
            <v>69872.850000000006</v>
          </cell>
          <cell r="AD69">
            <v>0</v>
          </cell>
          <cell r="AE69">
            <v>0</v>
          </cell>
          <cell r="AF69">
            <v>175933.32</v>
          </cell>
          <cell r="AG69">
            <v>0</v>
          </cell>
          <cell r="AH69">
            <v>0</v>
          </cell>
          <cell r="AI69">
            <v>29030.219999999998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76391.27</v>
          </cell>
          <cell r="AO69">
            <v>0</v>
          </cell>
          <cell r="AP69">
            <v>0</v>
          </cell>
          <cell r="AQ69">
            <v>0</v>
          </cell>
          <cell r="AR69">
            <v>123.81</v>
          </cell>
          <cell r="AS69">
            <v>0</v>
          </cell>
          <cell r="AT69">
            <v>4427.34</v>
          </cell>
          <cell r="AU69">
            <v>0</v>
          </cell>
          <cell r="AV69">
            <v>0</v>
          </cell>
          <cell r="AW69">
            <v>0</v>
          </cell>
          <cell r="AX69">
            <v>1045.79</v>
          </cell>
          <cell r="AY69">
            <v>0</v>
          </cell>
          <cell r="AZ69">
            <v>0</v>
          </cell>
          <cell r="BA69">
            <v>0</v>
          </cell>
          <cell r="BB69">
            <v>5826.6</v>
          </cell>
          <cell r="BC69">
            <v>1470289.9599999997</v>
          </cell>
          <cell r="BD69">
            <v>381341.71</v>
          </cell>
          <cell r="BE69">
            <v>254779.59000000005</v>
          </cell>
          <cell r="BF69">
            <v>6493699.6199999973</v>
          </cell>
        </row>
        <row r="70">
          <cell r="F70" t="str">
            <v>13160</v>
          </cell>
          <cell r="G70">
            <v>9229257.1700000037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1011062.8099999998</v>
          </cell>
          <cell r="Q70">
            <v>16800</v>
          </cell>
          <cell r="R70">
            <v>273946.38</v>
          </cell>
          <cell r="S70">
            <v>0</v>
          </cell>
          <cell r="T70">
            <v>0</v>
          </cell>
          <cell r="U70">
            <v>0</v>
          </cell>
          <cell r="V70">
            <v>459483.24</v>
          </cell>
          <cell r="W70">
            <v>87481.74</v>
          </cell>
          <cell r="X70">
            <v>14211</v>
          </cell>
          <cell r="Y70">
            <v>0</v>
          </cell>
          <cell r="Z70">
            <v>0</v>
          </cell>
          <cell r="AA70">
            <v>0</v>
          </cell>
          <cell r="AB70">
            <v>605364.5</v>
          </cell>
          <cell r="AC70">
            <v>96211.26999999999</v>
          </cell>
          <cell r="AD70">
            <v>101259.54000000002</v>
          </cell>
          <cell r="AE70">
            <v>0</v>
          </cell>
          <cell r="AF70">
            <v>542296.68000000005</v>
          </cell>
          <cell r="AG70">
            <v>0</v>
          </cell>
          <cell r="AH70">
            <v>0</v>
          </cell>
          <cell r="AI70">
            <v>24072.41</v>
          </cell>
          <cell r="AJ70">
            <v>0</v>
          </cell>
          <cell r="AK70">
            <v>0</v>
          </cell>
          <cell r="AL70">
            <v>0</v>
          </cell>
          <cell r="AM70">
            <v>120092.75</v>
          </cell>
          <cell r="AN70">
            <v>619268.30000000016</v>
          </cell>
          <cell r="AO70">
            <v>0</v>
          </cell>
          <cell r="AP70">
            <v>0</v>
          </cell>
          <cell r="AQ70">
            <v>140982.56</v>
          </cell>
          <cell r="AR70">
            <v>0</v>
          </cell>
          <cell r="AS70">
            <v>0</v>
          </cell>
          <cell r="AT70">
            <v>12768.650000000001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2719423.1300000004</v>
          </cell>
          <cell r="BD70">
            <v>787564.56</v>
          </cell>
          <cell r="BE70">
            <v>794073.78</v>
          </cell>
          <cell r="BF70">
            <v>17655620.470000006</v>
          </cell>
        </row>
        <row r="71">
          <cell r="F71" t="str">
            <v>13161</v>
          </cell>
          <cell r="G71">
            <v>49222727.750000007</v>
          </cell>
          <cell r="H71">
            <v>750087.60999999987</v>
          </cell>
          <cell r="I71">
            <v>540873.90999999992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8174693.21</v>
          </cell>
          <cell r="Q71">
            <v>248865.2</v>
          </cell>
          <cell r="R71">
            <v>1480997.9699999997</v>
          </cell>
          <cell r="S71">
            <v>0</v>
          </cell>
          <cell r="T71">
            <v>0</v>
          </cell>
          <cell r="U71">
            <v>0</v>
          </cell>
          <cell r="V71">
            <v>2287029.39</v>
          </cell>
          <cell r="W71">
            <v>0</v>
          </cell>
          <cell r="X71">
            <v>52161.200000000004</v>
          </cell>
          <cell r="Y71">
            <v>0</v>
          </cell>
          <cell r="Z71">
            <v>1536471.94</v>
          </cell>
          <cell r="AA71">
            <v>0</v>
          </cell>
          <cell r="AB71">
            <v>1498776.63</v>
          </cell>
          <cell r="AC71">
            <v>628205.54999999981</v>
          </cell>
          <cell r="AD71">
            <v>163929.63</v>
          </cell>
          <cell r="AE71">
            <v>0</v>
          </cell>
          <cell r="AF71">
            <v>2487560.4700000002</v>
          </cell>
          <cell r="AG71">
            <v>0</v>
          </cell>
          <cell r="AH71">
            <v>0</v>
          </cell>
          <cell r="AI71">
            <v>976911.22</v>
          </cell>
          <cell r="AJ71">
            <v>0</v>
          </cell>
          <cell r="AK71">
            <v>0</v>
          </cell>
          <cell r="AL71">
            <v>0</v>
          </cell>
          <cell r="AM71">
            <v>114602.72999999998</v>
          </cell>
          <cell r="AN71">
            <v>947646.22999999986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218987.24</v>
          </cell>
          <cell r="AU71">
            <v>0</v>
          </cell>
          <cell r="AV71">
            <v>0</v>
          </cell>
          <cell r="AW71">
            <v>0</v>
          </cell>
          <cell r="AX71">
            <v>34454.68</v>
          </cell>
          <cell r="AY71">
            <v>0</v>
          </cell>
          <cell r="AZ71">
            <v>270330.72999999992</v>
          </cell>
          <cell r="BA71">
            <v>0</v>
          </cell>
          <cell r="BB71">
            <v>0</v>
          </cell>
          <cell r="BC71">
            <v>13888219.819999998</v>
          </cell>
          <cell r="BD71">
            <v>3756645.9499999997</v>
          </cell>
          <cell r="BE71">
            <v>4381556.3999999994</v>
          </cell>
          <cell r="BF71">
            <v>93661735.460000023</v>
          </cell>
        </row>
        <row r="72">
          <cell r="F72" t="str">
            <v>13165</v>
          </cell>
          <cell r="G72">
            <v>14690213.630000003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1971865.67</v>
          </cell>
          <cell r="Q72">
            <v>16291.6</v>
          </cell>
          <cell r="R72">
            <v>435306.47</v>
          </cell>
          <cell r="S72">
            <v>0</v>
          </cell>
          <cell r="T72">
            <v>0</v>
          </cell>
          <cell r="U72">
            <v>0</v>
          </cell>
          <cell r="V72">
            <v>805954.53000000014</v>
          </cell>
          <cell r="W72">
            <v>110349.43</v>
          </cell>
          <cell r="X72">
            <v>17511</v>
          </cell>
          <cell r="Y72">
            <v>0</v>
          </cell>
          <cell r="Z72">
            <v>0</v>
          </cell>
          <cell r="AA72">
            <v>0</v>
          </cell>
          <cell r="AB72">
            <v>805193.18</v>
          </cell>
          <cell r="AC72">
            <v>121611.31</v>
          </cell>
          <cell r="AD72">
            <v>44594</v>
          </cell>
          <cell r="AE72">
            <v>0</v>
          </cell>
          <cell r="AF72">
            <v>618703.38</v>
          </cell>
          <cell r="AG72">
            <v>146973.16</v>
          </cell>
          <cell r="AH72">
            <v>0</v>
          </cell>
          <cell r="AI72">
            <v>60497.799999999996</v>
          </cell>
          <cell r="AJ72">
            <v>0</v>
          </cell>
          <cell r="AK72">
            <v>0</v>
          </cell>
          <cell r="AL72">
            <v>0</v>
          </cell>
          <cell r="AM72">
            <v>44478</v>
          </cell>
          <cell r="AN72">
            <v>245551.34999999998</v>
          </cell>
          <cell r="AO72">
            <v>0</v>
          </cell>
          <cell r="AP72">
            <v>0</v>
          </cell>
          <cell r="AQ72">
            <v>0</v>
          </cell>
          <cell r="AR72">
            <v>24127.77</v>
          </cell>
          <cell r="AS72">
            <v>0</v>
          </cell>
          <cell r="AT72">
            <v>44455.38</v>
          </cell>
          <cell r="AU72">
            <v>0</v>
          </cell>
          <cell r="AV72">
            <v>0</v>
          </cell>
          <cell r="AW72">
            <v>0</v>
          </cell>
          <cell r="AX72">
            <v>68612.87</v>
          </cell>
          <cell r="AY72">
            <v>0</v>
          </cell>
          <cell r="AZ72">
            <v>0</v>
          </cell>
          <cell r="BA72">
            <v>0</v>
          </cell>
          <cell r="BB72">
            <v>33437.58</v>
          </cell>
          <cell r="BC72">
            <v>3231050.84</v>
          </cell>
          <cell r="BD72">
            <v>953128.79000000015</v>
          </cell>
          <cell r="BE72">
            <v>1052534.01</v>
          </cell>
          <cell r="BF72">
            <v>25542441.75</v>
          </cell>
        </row>
        <row r="73">
          <cell r="F73" t="str">
            <v>13167</v>
          </cell>
          <cell r="G73">
            <v>1287890.02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122990.36</v>
          </cell>
          <cell r="Q73">
            <v>1200</v>
          </cell>
          <cell r="R73">
            <v>34846.589999999997</v>
          </cell>
          <cell r="S73">
            <v>0</v>
          </cell>
          <cell r="T73">
            <v>0</v>
          </cell>
          <cell r="U73">
            <v>0</v>
          </cell>
          <cell r="V73">
            <v>196676.71</v>
          </cell>
          <cell r="W73">
            <v>15139</v>
          </cell>
          <cell r="X73">
            <v>1510.94</v>
          </cell>
          <cell r="Y73">
            <v>0</v>
          </cell>
          <cell r="Z73">
            <v>0</v>
          </cell>
          <cell r="AA73">
            <v>0</v>
          </cell>
          <cell r="AB73">
            <v>36077.03</v>
          </cell>
          <cell r="AC73">
            <v>8516.57</v>
          </cell>
          <cell r="AD73">
            <v>0</v>
          </cell>
          <cell r="AE73">
            <v>0</v>
          </cell>
          <cell r="AF73">
            <v>37292.999999999993</v>
          </cell>
          <cell r="AG73">
            <v>0</v>
          </cell>
          <cell r="AH73">
            <v>0</v>
          </cell>
          <cell r="AI73">
            <v>639.16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5862.84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50023.32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634828.20000000007</v>
          </cell>
          <cell r="BD73">
            <v>130070.45000000001</v>
          </cell>
          <cell r="BE73">
            <v>225739.19</v>
          </cell>
          <cell r="BF73">
            <v>2789303.3800000004</v>
          </cell>
        </row>
        <row r="74">
          <cell r="F74" t="str">
            <v>13301</v>
          </cell>
          <cell r="G74">
            <v>4570846.96</v>
          </cell>
          <cell r="H74">
            <v>51866.54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905722.1100000001</v>
          </cell>
          <cell r="Q74">
            <v>34491</v>
          </cell>
          <cell r="R74">
            <v>156562</v>
          </cell>
          <cell r="S74">
            <v>0</v>
          </cell>
          <cell r="T74">
            <v>0</v>
          </cell>
          <cell r="U74">
            <v>33374.550000000003</v>
          </cell>
          <cell r="V74">
            <v>390061.67999999993</v>
          </cell>
          <cell r="W74">
            <v>73183.239999999991</v>
          </cell>
          <cell r="X74">
            <v>12427</v>
          </cell>
          <cell r="Y74">
            <v>0</v>
          </cell>
          <cell r="Z74">
            <v>0</v>
          </cell>
          <cell r="AA74">
            <v>0</v>
          </cell>
          <cell r="AB74">
            <v>179207.87</v>
          </cell>
          <cell r="AC74">
            <v>287695.80999999994</v>
          </cell>
          <cell r="AD74">
            <v>0</v>
          </cell>
          <cell r="AE74">
            <v>0</v>
          </cell>
          <cell r="AF74">
            <v>214161.99000000002</v>
          </cell>
          <cell r="AG74">
            <v>0</v>
          </cell>
          <cell r="AH74">
            <v>0</v>
          </cell>
          <cell r="AI74">
            <v>88387.489999999991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24458.73</v>
          </cell>
          <cell r="AP74">
            <v>319175.92000000004</v>
          </cell>
          <cell r="AQ74">
            <v>1425.94</v>
          </cell>
          <cell r="AR74">
            <v>12442.5</v>
          </cell>
          <cell r="AS74">
            <v>0</v>
          </cell>
          <cell r="AT74">
            <v>13035.689999999999</v>
          </cell>
          <cell r="AU74">
            <v>0</v>
          </cell>
          <cell r="AV74">
            <v>0</v>
          </cell>
          <cell r="AW74">
            <v>0</v>
          </cell>
          <cell r="AX74">
            <v>85996.62999999999</v>
          </cell>
          <cell r="AY74">
            <v>0</v>
          </cell>
          <cell r="AZ74">
            <v>0</v>
          </cell>
          <cell r="BA74">
            <v>0</v>
          </cell>
          <cell r="BB74">
            <v>6490.07</v>
          </cell>
          <cell r="BC74">
            <v>1863558.9100000001</v>
          </cell>
          <cell r="BD74">
            <v>404849.81</v>
          </cell>
          <cell r="BE74">
            <v>403961.75000000006</v>
          </cell>
          <cell r="BF74">
            <v>10133384.190000003</v>
          </cell>
        </row>
        <row r="75">
          <cell r="F75" t="str">
            <v>14005</v>
          </cell>
          <cell r="G75">
            <v>18921131.879999999</v>
          </cell>
          <cell r="H75">
            <v>0</v>
          </cell>
          <cell r="I75">
            <v>215205.26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4234735.3899999997</v>
          </cell>
          <cell r="Q75">
            <v>118787.67</v>
          </cell>
          <cell r="R75">
            <v>733350.21</v>
          </cell>
          <cell r="S75">
            <v>0</v>
          </cell>
          <cell r="T75">
            <v>0</v>
          </cell>
          <cell r="U75">
            <v>0</v>
          </cell>
          <cell r="V75">
            <v>1386582.37</v>
          </cell>
          <cell r="W75">
            <v>355040.31000000006</v>
          </cell>
          <cell r="X75">
            <v>28356</v>
          </cell>
          <cell r="Y75">
            <v>0</v>
          </cell>
          <cell r="Z75">
            <v>383173.47000000003</v>
          </cell>
          <cell r="AA75">
            <v>0</v>
          </cell>
          <cell r="AB75">
            <v>1208986.6499999999</v>
          </cell>
          <cell r="AC75">
            <v>751800.49000000011</v>
          </cell>
          <cell r="AD75">
            <v>55187.979999999989</v>
          </cell>
          <cell r="AE75">
            <v>0</v>
          </cell>
          <cell r="AF75">
            <v>1113291.21</v>
          </cell>
          <cell r="AG75">
            <v>274422.06000000006</v>
          </cell>
          <cell r="AH75">
            <v>0</v>
          </cell>
          <cell r="AI75">
            <v>1768974.5899999999</v>
          </cell>
          <cell r="AJ75">
            <v>0</v>
          </cell>
          <cell r="AK75">
            <v>0</v>
          </cell>
          <cell r="AL75">
            <v>0</v>
          </cell>
          <cell r="AM75">
            <v>46395.82</v>
          </cell>
          <cell r="AN75">
            <v>397692.79</v>
          </cell>
          <cell r="AO75">
            <v>0</v>
          </cell>
          <cell r="AP75">
            <v>14283.869999999999</v>
          </cell>
          <cell r="AQ75">
            <v>49044.210000000006</v>
          </cell>
          <cell r="AR75">
            <v>0</v>
          </cell>
          <cell r="AS75">
            <v>0</v>
          </cell>
          <cell r="AT75">
            <v>31897.190000000002</v>
          </cell>
          <cell r="AU75">
            <v>0</v>
          </cell>
          <cell r="AV75">
            <v>0</v>
          </cell>
          <cell r="AW75">
            <v>0</v>
          </cell>
          <cell r="AX75">
            <v>362161.01</v>
          </cell>
          <cell r="AY75">
            <v>0</v>
          </cell>
          <cell r="AZ75">
            <v>0</v>
          </cell>
          <cell r="BA75">
            <v>87948.85</v>
          </cell>
          <cell r="BB75">
            <v>141704.29</v>
          </cell>
          <cell r="BC75">
            <v>5744617.3800000008</v>
          </cell>
          <cell r="BD75">
            <v>1898647.4700000002</v>
          </cell>
          <cell r="BE75">
            <v>840990.99000000011</v>
          </cell>
          <cell r="BF75">
            <v>41164409.410000004</v>
          </cell>
        </row>
        <row r="76">
          <cell r="F76" t="str">
            <v>14028</v>
          </cell>
          <cell r="G76">
            <v>9498979.6399999987</v>
          </cell>
          <cell r="H76">
            <v>304100.87</v>
          </cell>
          <cell r="I76">
            <v>121448.97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1677240.99</v>
          </cell>
          <cell r="Q76">
            <v>40728.699999999997</v>
          </cell>
          <cell r="R76">
            <v>375131</v>
          </cell>
          <cell r="S76">
            <v>0</v>
          </cell>
          <cell r="T76">
            <v>0</v>
          </cell>
          <cell r="U76">
            <v>0</v>
          </cell>
          <cell r="V76">
            <v>717758.36000000022</v>
          </cell>
          <cell r="W76">
            <v>0</v>
          </cell>
          <cell r="X76">
            <v>15817</v>
          </cell>
          <cell r="Y76">
            <v>0</v>
          </cell>
          <cell r="Z76">
            <v>0</v>
          </cell>
          <cell r="AA76">
            <v>0</v>
          </cell>
          <cell r="AB76">
            <v>646617.2300000001</v>
          </cell>
          <cell r="AC76">
            <v>139636.82999999999</v>
          </cell>
          <cell r="AD76">
            <v>0</v>
          </cell>
          <cell r="AE76">
            <v>0</v>
          </cell>
          <cell r="AF76">
            <v>506512.18000000011</v>
          </cell>
          <cell r="AG76">
            <v>0</v>
          </cell>
          <cell r="AH76">
            <v>0</v>
          </cell>
          <cell r="AI76">
            <v>79751.5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51887.66</v>
          </cell>
          <cell r="AO76">
            <v>0</v>
          </cell>
          <cell r="AP76">
            <v>10539.929999999998</v>
          </cell>
          <cell r="AQ76">
            <v>0</v>
          </cell>
          <cell r="AR76">
            <v>0</v>
          </cell>
          <cell r="AS76">
            <v>0</v>
          </cell>
          <cell r="AT76">
            <v>13912.71</v>
          </cell>
          <cell r="AU76">
            <v>0</v>
          </cell>
          <cell r="AV76">
            <v>0</v>
          </cell>
          <cell r="AW76">
            <v>0</v>
          </cell>
          <cell r="AX76">
            <v>5416.17</v>
          </cell>
          <cell r="AY76">
            <v>0</v>
          </cell>
          <cell r="AZ76">
            <v>0</v>
          </cell>
          <cell r="BA76">
            <v>0</v>
          </cell>
          <cell r="BB76">
            <v>582235.92000000004</v>
          </cell>
          <cell r="BC76">
            <v>3841270.81</v>
          </cell>
          <cell r="BD76">
            <v>857999.34000000008</v>
          </cell>
          <cell r="BE76">
            <v>662404.30000000005</v>
          </cell>
          <cell r="BF76">
            <v>20149390.109999999</v>
          </cell>
        </row>
        <row r="77">
          <cell r="F77" t="str">
            <v>14064</v>
          </cell>
          <cell r="G77">
            <v>3977906.7899999996</v>
          </cell>
          <cell r="H77">
            <v>0</v>
          </cell>
          <cell r="I77">
            <v>35099.78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883429.53999999992</v>
          </cell>
          <cell r="Q77">
            <v>11844.669999999998</v>
          </cell>
          <cell r="R77">
            <v>131453.03</v>
          </cell>
          <cell r="S77">
            <v>0</v>
          </cell>
          <cell r="T77">
            <v>0</v>
          </cell>
          <cell r="U77">
            <v>0</v>
          </cell>
          <cell r="V77">
            <v>193974.75</v>
          </cell>
          <cell r="W77">
            <v>49267.040000000001</v>
          </cell>
          <cell r="X77">
            <v>5253.97</v>
          </cell>
          <cell r="Y77">
            <v>0</v>
          </cell>
          <cell r="Z77">
            <v>0</v>
          </cell>
          <cell r="AA77">
            <v>0</v>
          </cell>
          <cell r="AB77">
            <v>141958.86000000002</v>
          </cell>
          <cell r="AC77">
            <v>42256.33</v>
          </cell>
          <cell r="AD77">
            <v>0</v>
          </cell>
          <cell r="AE77">
            <v>0</v>
          </cell>
          <cell r="AF77">
            <v>208479.46999999997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11888.16</v>
          </cell>
          <cell r="AU77">
            <v>0</v>
          </cell>
          <cell r="AV77">
            <v>0</v>
          </cell>
          <cell r="AW77">
            <v>0</v>
          </cell>
          <cell r="AX77">
            <v>39147.08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1571698.98</v>
          </cell>
          <cell r="BD77">
            <v>330756.96999999997</v>
          </cell>
          <cell r="BE77">
            <v>455612.26000000007</v>
          </cell>
          <cell r="BF77">
            <v>8090027.6799999988</v>
          </cell>
        </row>
        <row r="78">
          <cell r="F78" t="str">
            <v>14065</v>
          </cell>
          <cell r="G78">
            <v>1792014.8100000005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385615.32</v>
          </cell>
          <cell r="Q78">
            <v>17801.82</v>
          </cell>
          <cell r="R78">
            <v>51691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141955.83000000002</v>
          </cell>
          <cell r="AC78">
            <v>26885.010000000002</v>
          </cell>
          <cell r="AD78">
            <v>0</v>
          </cell>
          <cell r="AE78">
            <v>0</v>
          </cell>
          <cell r="AF78">
            <v>63397.73</v>
          </cell>
          <cell r="AG78">
            <v>0</v>
          </cell>
          <cell r="AH78">
            <v>0</v>
          </cell>
          <cell r="AI78">
            <v>14962.05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1062.83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89958.57</v>
          </cell>
          <cell r="BB78">
            <v>0</v>
          </cell>
          <cell r="BC78">
            <v>671631.67000000016</v>
          </cell>
          <cell r="BD78">
            <v>152463.87</v>
          </cell>
          <cell r="BE78">
            <v>156109.73000000004</v>
          </cell>
          <cell r="BF78">
            <v>3565550.2399999998</v>
          </cell>
        </row>
        <row r="79">
          <cell r="F79" t="str">
            <v>14066</v>
          </cell>
          <cell r="G79">
            <v>7932366.6000000006</v>
          </cell>
          <cell r="H79">
            <v>0</v>
          </cell>
          <cell r="I79">
            <v>35319.949999999997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1223403.8399999999</v>
          </cell>
          <cell r="Q79">
            <v>48540.92</v>
          </cell>
          <cell r="R79">
            <v>265560.44000000006</v>
          </cell>
          <cell r="S79">
            <v>0</v>
          </cell>
          <cell r="T79">
            <v>0</v>
          </cell>
          <cell r="U79">
            <v>0</v>
          </cell>
          <cell r="V79">
            <v>524146.6100000001</v>
          </cell>
          <cell r="W79">
            <v>117585.19999999998</v>
          </cell>
          <cell r="X79">
            <v>7386.01</v>
          </cell>
          <cell r="Y79">
            <v>0</v>
          </cell>
          <cell r="Z79">
            <v>0</v>
          </cell>
          <cell r="AA79">
            <v>0</v>
          </cell>
          <cell r="AB79">
            <v>258368.36</v>
          </cell>
          <cell r="AC79">
            <v>51339.22</v>
          </cell>
          <cell r="AD79">
            <v>0</v>
          </cell>
          <cell r="AE79">
            <v>0</v>
          </cell>
          <cell r="AF79">
            <v>222752.77999999997</v>
          </cell>
          <cell r="AG79">
            <v>0</v>
          </cell>
          <cell r="AH79">
            <v>0</v>
          </cell>
          <cell r="AI79">
            <v>49725.88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21306.670000000006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40842.179999999993</v>
          </cell>
          <cell r="AU79">
            <v>670</v>
          </cell>
          <cell r="AV79">
            <v>0</v>
          </cell>
          <cell r="AW79">
            <v>0</v>
          </cell>
          <cell r="AX79">
            <v>55882.680000000008</v>
          </cell>
          <cell r="AY79">
            <v>0</v>
          </cell>
          <cell r="AZ79">
            <v>69461.06</v>
          </cell>
          <cell r="BA79">
            <v>0</v>
          </cell>
          <cell r="BB79">
            <v>0</v>
          </cell>
          <cell r="BC79">
            <v>2174116.35</v>
          </cell>
          <cell r="BD79">
            <v>453903.34000000008</v>
          </cell>
          <cell r="BE79">
            <v>526203.5</v>
          </cell>
          <cell r="BF79">
            <v>14078881.589999998</v>
          </cell>
        </row>
        <row r="80">
          <cell r="F80" t="str">
            <v>14068</v>
          </cell>
          <cell r="G80">
            <v>8364091.4500000002</v>
          </cell>
          <cell r="H80">
            <v>15311.08</v>
          </cell>
          <cell r="I80">
            <v>17601.3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1652104.78</v>
          </cell>
          <cell r="Q80">
            <v>30136.350000000006</v>
          </cell>
          <cell r="R80">
            <v>350216.88</v>
          </cell>
          <cell r="S80">
            <v>0</v>
          </cell>
          <cell r="T80">
            <v>0</v>
          </cell>
          <cell r="U80">
            <v>0</v>
          </cell>
          <cell r="V80">
            <v>923873.44</v>
          </cell>
          <cell r="W80">
            <v>192643.54</v>
          </cell>
          <cell r="X80">
            <v>18299.560000000001</v>
          </cell>
          <cell r="Y80">
            <v>0</v>
          </cell>
          <cell r="Z80">
            <v>0</v>
          </cell>
          <cell r="AA80">
            <v>0</v>
          </cell>
          <cell r="AB80">
            <v>266505.17</v>
          </cell>
          <cell r="AC80">
            <v>138435.1</v>
          </cell>
          <cell r="AD80">
            <v>0</v>
          </cell>
          <cell r="AE80">
            <v>0</v>
          </cell>
          <cell r="AF80">
            <v>388920.74</v>
          </cell>
          <cell r="AG80">
            <v>0</v>
          </cell>
          <cell r="AH80">
            <v>0</v>
          </cell>
          <cell r="AI80">
            <v>54167.07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129151.51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5441.25</v>
          </cell>
          <cell r="AU80">
            <v>0</v>
          </cell>
          <cell r="AV80">
            <v>0</v>
          </cell>
          <cell r="AW80">
            <v>0</v>
          </cell>
          <cell r="AX80">
            <v>66710.89</v>
          </cell>
          <cell r="AY80">
            <v>0</v>
          </cell>
          <cell r="AZ80">
            <v>0</v>
          </cell>
          <cell r="BA80">
            <v>0</v>
          </cell>
          <cell r="BB80">
            <v>4051.86</v>
          </cell>
          <cell r="BC80">
            <v>2875056.1899999985</v>
          </cell>
          <cell r="BD80">
            <v>779179.09</v>
          </cell>
          <cell r="BE80">
            <v>699855.51</v>
          </cell>
          <cell r="BF80">
            <v>16971752.759999998</v>
          </cell>
        </row>
        <row r="81">
          <cell r="F81" t="str">
            <v>14077</v>
          </cell>
          <cell r="G81">
            <v>1790211.72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189626.81</v>
          </cell>
          <cell r="Q81">
            <v>11654.22</v>
          </cell>
          <cell r="R81">
            <v>65620.780000000013</v>
          </cell>
          <cell r="S81">
            <v>0</v>
          </cell>
          <cell r="T81">
            <v>0</v>
          </cell>
          <cell r="U81">
            <v>30915.739999999998</v>
          </cell>
          <cell r="V81">
            <v>101216.04000000001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414761.82999999996</v>
          </cell>
          <cell r="AC81">
            <v>139943.69999999998</v>
          </cell>
          <cell r="AD81">
            <v>0</v>
          </cell>
          <cell r="AE81">
            <v>0</v>
          </cell>
          <cell r="AF81">
            <v>45959.89</v>
          </cell>
          <cell r="AG81">
            <v>0</v>
          </cell>
          <cell r="AH81">
            <v>0</v>
          </cell>
          <cell r="AI81">
            <v>1271.4100000000001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40350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60679.06</v>
          </cell>
          <cell r="AY81">
            <v>0</v>
          </cell>
          <cell r="AZ81">
            <v>0</v>
          </cell>
          <cell r="BA81">
            <v>0</v>
          </cell>
          <cell r="BB81">
            <v>10551.939999999999</v>
          </cell>
          <cell r="BC81">
            <v>1086407.4099999999</v>
          </cell>
          <cell r="BD81">
            <v>219436.97999999998</v>
          </cell>
          <cell r="BE81">
            <v>79120.260000000009</v>
          </cell>
          <cell r="BF81">
            <v>4287727.790000001</v>
          </cell>
        </row>
        <row r="82">
          <cell r="F82" t="str">
            <v>14097</v>
          </cell>
          <cell r="G82">
            <v>1231260.8499999999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143967.18</v>
          </cell>
          <cell r="Q82">
            <v>5644.6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61363.78</v>
          </cell>
          <cell r="W82">
            <v>0</v>
          </cell>
          <cell r="X82">
            <v>1822</v>
          </cell>
          <cell r="Y82">
            <v>0</v>
          </cell>
          <cell r="Z82">
            <v>0</v>
          </cell>
          <cell r="AA82">
            <v>0</v>
          </cell>
          <cell r="AB82">
            <v>64512.12</v>
          </cell>
          <cell r="AC82">
            <v>188756.08999999997</v>
          </cell>
          <cell r="AD82">
            <v>0</v>
          </cell>
          <cell r="AE82">
            <v>0</v>
          </cell>
          <cell r="AF82">
            <v>61934.84</v>
          </cell>
          <cell r="AG82">
            <v>0</v>
          </cell>
          <cell r="AH82">
            <v>0</v>
          </cell>
          <cell r="AI82">
            <v>38266.159999999996</v>
          </cell>
          <cell r="AJ82">
            <v>0</v>
          </cell>
          <cell r="AK82">
            <v>0</v>
          </cell>
          <cell r="AL82">
            <v>0</v>
          </cell>
          <cell r="AM82">
            <v>6300</v>
          </cell>
          <cell r="AN82">
            <v>26534.089999999997</v>
          </cell>
          <cell r="AO82">
            <v>0</v>
          </cell>
          <cell r="AP82">
            <v>8665.64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61202.78</v>
          </cell>
          <cell r="AY82">
            <v>0</v>
          </cell>
          <cell r="AZ82">
            <v>0</v>
          </cell>
          <cell r="BA82">
            <v>101264.93000000001</v>
          </cell>
          <cell r="BB82">
            <v>6903.46</v>
          </cell>
          <cell r="BC82">
            <v>772511.69</v>
          </cell>
          <cell r="BD82">
            <v>166545.02999999997</v>
          </cell>
          <cell r="BE82">
            <v>202170.69</v>
          </cell>
          <cell r="BF82">
            <v>3149625.9299999997</v>
          </cell>
        </row>
        <row r="83">
          <cell r="F83" t="str">
            <v>14099</v>
          </cell>
          <cell r="G83">
            <v>1158146.5499999998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142050.13</v>
          </cell>
          <cell r="Q83">
            <v>1442</v>
          </cell>
          <cell r="R83">
            <v>40235.81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69380</v>
          </cell>
          <cell r="AC83">
            <v>5722</v>
          </cell>
          <cell r="AD83">
            <v>0</v>
          </cell>
          <cell r="AE83">
            <v>0</v>
          </cell>
          <cell r="AF83">
            <v>28179.550000000003</v>
          </cell>
          <cell r="AG83">
            <v>0</v>
          </cell>
          <cell r="AH83">
            <v>0</v>
          </cell>
          <cell r="AI83">
            <v>13341.85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1689.97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1255.21</v>
          </cell>
          <cell r="AU83">
            <v>0</v>
          </cell>
          <cell r="AV83">
            <v>0</v>
          </cell>
          <cell r="AW83">
            <v>0</v>
          </cell>
          <cell r="AX83">
            <v>18315.630000000005</v>
          </cell>
          <cell r="AY83">
            <v>0</v>
          </cell>
          <cell r="AZ83">
            <v>0</v>
          </cell>
          <cell r="BA83">
            <v>0</v>
          </cell>
          <cell r="BB83">
            <v>18542.309999999998</v>
          </cell>
          <cell r="BC83">
            <v>416397.13999999996</v>
          </cell>
          <cell r="BD83">
            <v>84154.170000000013</v>
          </cell>
          <cell r="BE83">
            <v>28334.05</v>
          </cell>
          <cell r="BF83">
            <v>2027186.3699999996</v>
          </cell>
        </row>
        <row r="84">
          <cell r="F84" t="str">
            <v>14104</v>
          </cell>
          <cell r="G84">
            <v>362061.60999999993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76049.58</v>
          </cell>
          <cell r="Q84">
            <v>0</v>
          </cell>
          <cell r="R84">
            <v>12532.76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20601.570000000003</v>
          </cell>
          <cell r="AC84">
            <v>9584.7100000000009</v>
          </cell>
          <cell r="AD84">
            <v>0</v>
          </cell>
          <cell r="AE84">
            <v>0</v>
          </cell>
          <cell r="AF84">
            <v>16696.07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147458.59999999998</v>
          </cell>
          <cell r="BD84">
            <v>40113.440000000002</v>
          </cell>
          <cell r="BE84">
            <v>0</v>
          </cell>
          <cell r="BF84">
            <v>685098.33999999985</v>
          </cell>
        </row>
        <row r="85">
          <cell r="F85" t="str">
            <v>14117</v>
          </cell>
          <cell r="G85">
            <v>1291537.9100000001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86094</v>
          </cell>
          <cell r="Q85">
            <v>0</v>
          </cell>
          <cell r="R85">
            <v>30396</v>
          </cell>
          <cell r="S85">
            <v>0</v>
          </cell>
          <cell r="T85">
            <v>0</v>
          </cell>
          <cell r="U85">
            <v>0</v>
          </cell>
          <cell r="V85">
            <v>22120.55</v>
          </cell>
          <cell r="W85">
            <v>11612.45</v>
          </cell>
          <cell r="X85">
            <v>699</v>
          </cell>
          <cell r="Y85">
            <v>0</v>
          </cell>
          <cell r="Z85">
            <v>0</v>
          </cell>
          <cell r="AA85">
            <v>0</v>
          </cell>
          <cell r="AB85">
            <v>18140.000000000004</v>
          </cell>
          <cell r="AC85">
            <v>21980</v>
          </cell>
          <cell r="AD85">
            <v>0</v>
          </cell>
          <cell r="AE85">
            <v>0</v>
          </cell>
          <cell r="AF85">
            <v>28335.66</v>
          </cell>
          <cell r="AG85">
            <v>0</v>
          </cell>
          <cell r="AH85">
            <v>0</v>
          </cell>
          <cell r="AI85">
            <v>230.36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708693.24</v>
          </cell>
          <cell r="BD85">
            <v>169397.61</v>
          </cell>
          <cell r="BE85">
            <v>82285.430000000008</v>
          </cell>
          <cell r="BF85">
            <v>2471522.21</v>
          </cell>
        </row>
        <row r="86">
          <cell r="F86" t="str">
            <v>14172</v>
          </cell>
          <cell r="G86">
            <v>4000827.62</v>
          </cell>
          <cell r="H86">
            <v>0</v>
          </cell>
          <cell r="I86">
            <v>10509.37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604519.17999999993</v>
          </cell>
          <cell r="Q86">
            <v>12627.409999999998</v>
          </cell>
          <cell r="R86">
            <v>148152.41</v>
          </cell>
          <cell r="S86">
            <v>0</v>
          </cell>
          <cell r="T86">
            <v>0</v>
          </cell>
          <cell r="U86">
            <v>0</v>
          </cell>
          <cell r="V86">
            <v>228005.94999999998</v>
          </cell>
          <cell r="W86">
            <v>30574.91</v>
          </cell>
          <cell r="X86">
            <v>3784.55</v>
          </cell>
          <cell r="Y86">
            <v>0</v>
          </cell>
          <cell r="Z86">
            <v>0</v>
          </cell>
          <cell r="AA86">
            <v>0</v>
          </cell>
          <cell r="AB86">
            <v>253768.09999999998</v>
          </cell>
          <cell r="AC86">
            <v>366335.18000000005</v>
          </cell>
          <cell r="AD86">
            <v>43823.469999999994</v>
          </cell>
          <cell r="AE86">
            <v>0</v>
          </cell>
          <cell r="AF86">
            <v>195572.71999999997</v>
          </cell>
          <cell r="AG86">
            <v>0</v>
          </cell>
          <cell r="AH86">
            <v>0</v>
          </cell>
          <cell r="AI86">
            <v>162055.51999999999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55361.53</v>
          </cell>
          <cell r="AO86">
            <v>0</v>
          </cell>
          <cell r="AP86">
            <v>10976.5</v>
          </cell>
          <cell r="AQ86">
            <v>0</v>
          </cell>
          <cell r="AR86">
            <v>0</v>
          </cell>
          <cell r="AS86">
            <v>0</v>
          </cell>
          <cell r="AT86">
            <v>6172.25</v>
          </cell>
          <cell r="AU86">
            <v>0</v>
          </cell>
          <cell r="AV86">
            <v>0</v>
          </cell>
          <cell r="AW86">
            <v>0</v>
          </cell>
          <cell r="AX86">
            <v>5526.77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1575502.0699999998</v>
          </cell>
          <cell r="BD86">
            <v>422483.85</v>
          </cell>
          <cell r="BE86">
            <v>365036.1</v>
          </cell>
          <cell r="BF86">
            <v>8501615.4599999972</v>
          </cell>
        </row>
        <row r="87">
          <cell r="F87" t="str">
            <v>14400</v>
          </cell>
          <cell r="G87">
            <v>2010431.9800000002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359239.66000000003</v>
          </cell>
          <cell r="Q87">
            <v>17600.22</v>
          </cell>
          <cell r="R87">
            <v>50580</v>
          </cell>
          <cell r="S87">
            <v>0</v>
          </cell>
          <cell r="T87">
            <v>0</v>
          </cell>
          <cell r="U87">
            <v>0</v>
          </cell>
          <cell r="V87">
            <v>63580.93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88370.97</v>
          </cell>
          <cell r="AC87">
            <v>15758.27</v>
          </cell>
          <cell r="AD87">
            <v>0</v>
          </cell>
          <cell r="AE87">
            <v>0</v>
          </cell>
          <cell r="AF87">
            <v>68613.63</v>
          </cell>
          <cell r="AG87">
            <v>0</v>
          </cell>
          <cell r="AH87">
            <v>0</v>
          </cell>
          <cell r="AI87">
            <v>5455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18257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492.66000000000008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1034535.65</v>
          </cell>
          <cell r="BD87">
            <v>172950.64</v>
          </cell>
          <cell r="BE87">
            <v>138980.96</v>
          </cell>
          <cell r="BF87">
            <v>4044847.5700000008</v>
          </cell>
        </row>
        <row r="88">
          <cell r="F88" t="str">
            <v>15201</v>
          </cell>
          <cell r="G88">
            <v>31980833.019999996</v>
          </cell>
          <cell r="H88">
            <v>1397805.6400000001</v>
          </cell>
          <cell r="I88">
            <v>69580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7119969.6100000003</v>
          </cell>
          <cell r="Q88">
            <v>353882.94</v>
          </cell>
          <cell r="R88">
            <v>1112516.9100000001</v>
          </cell>
          <cell r="S88">
            <v>0</v>
          </cell>
          <cell r="T88">
            <v>0</v>
          </cell>
          <cell r="U88">
            <v>221052.87999999995</v>
          </cell>
          <cell r="V88">
            <v>1804171.0799999998</v>
          </cell>
          <cell r="W88">
            <v>132423.79</v>
          </cell>
          <cell r="X88">
            <v>27628.63</v>
          </cell>
          <cell r="Y88">
            <v>0</v>
          </cell>
          <cell r="Z88">
            <v>0</v>
          </cell>
          <cell r="AA88">
            <v>0</v>
          </cell>
          <cell r="AB88">
            <v>730268.08</v>
          </cell>
          <cell r="AC88">
            <v>142441.17000000001</v>
          </cell>
          <cell r="AD88">
            <v>0</v>
          </cell>
          <cell r="AE88">
            <v>0</v>
          </cell>
          <cell r="AF88">
            <v>1015766.73</v>
          </cell>
          <cell r="AG88">
            <v>0</v>
          </cell>
          <cell r="AH88">
            <v>0</v>
          </cell>
          <cell r="AI88">
            <v>202609.28</v>
          </cell>
          <cell r="AJ88">
            <v>0</v>
          </cell>
          <cell r="AK88">
            <v>0</v>
          </cell>
          <cell r="AL88">
            <v>0</v>
          </cell>
          <cell r="AM88">
            <v>23332.350000000002</v>
          </cell>
          <cell r="AN88">
            <v>164585.53999999998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3089.17</v>
          </cell>
          <cell r="AT88">
            <v>53189.26</v>
          </cell>
          <cell r="AU88">
            <v>0</v>
          </cell>
          <cell r="AV88">
            <v>205188.64</v>
          </cell>
          <cell r="AW88">
            <v>0</v>
          </cell>
          <cell r="AX88">
            <v>112276.03</v>
          </cell>
          <cell r="AY88">
            <v>0</v>
          </cell>
          <cell r="AZ88">
            <v>0</v>
          </cell>
          <cell r="BA88">
            <v>0</v>
          </cell>
          <cell r="BB88">
            <v>135083.62</v>
          </cell>
          <cell r="BC88">
            <v>8938529.4000000022</v>
          </cell>
          <cell r="BD88">
            <v>2221889.08</v>
          </cell>
          <cell r="BE88">
            <v>2021604.7299999997</v>
          </cell>
          <cell r="BF88">
            <v>60189717.579999991</v>
          </cell>
        </row>
        <row r="89">
          <cell r="F89" t="str">
            <v>15204</v>
          </cell>
          <cell r="G89">
            <v>5946843.5199999996</v>
          </cell>
          <cell r="H89">
            <v>0</v>
          </cell>
          <cell r="I89">
            <v>11849.35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941331.25</v>
          </cell>
          <cell r="Q89">
            <v>34650</v>
          </cell>
          <cell r="R89">
            <v>168281.97</v>
          </cell>
          <cell r="S89">
            <v>0</v>
          </cell>
          <cell r="T89">
            <v>0</v>
          </cell>
          <cell r="U89">
            <v>0</v>
          </cell>
          <cell r="V89">
            <v>112551.73000000001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275053.01999999996</v>
          </cell>
          <cell r="AC89">
            <v>31594.879999999997</v>
          </cell>
          <cell r="AD89">
            <v>0</v>
          </cell>
          <cell r="AE89">
            <v>0</v>
          </cell>
          <cell r="AF89">
            <v>149117.37</v>
          </cell>
          <cell r="AG89">
            <v>122133.6</v>
          </cell>
          <cell r="AH89">
            <v>0</v>
          </cell>
          <cell r="AI89">
            <v>40016.71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20290.079999999998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6326.47</v>
          </cell>
          <cell r="AU89">
            <v>0</v>
          </cell>
          <cell r="AV89">
            <v>0</v>
          </cell>
          <cell r="AW89">
            <v>0</v>
          </cell>
          <cell r="AX89">
            <v>9813.2400000000016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2044911.8500000006</v>
          </cell>
          <cell r="BD89">
            <v>240684.75</v>
          </cell>
          <cell r="BE89">
            <v>326034.65000000002</v>
          </cell>
          <cell r="BF89">
            <v>10481484.439999999</v>
          </cell>
        </row>
        <row r="90">
          <cell r="F90" t="str">
            <v>15206</v>
          </cell>
          <cell r="G90">
            <v>8685852.5500000007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1763565.38</v>
          </cell>
          <cell r="Q90">
            <v>20900</v>
          </cell>
          <cell r="R90">
            <v>358189.33</v>
          </cell>
          <cell r="S90">
            <v>0</v>
          </cell>
          <cell r="T90">
            <v>0</v>
          </cell>
          <cell r="U90">
            <v>0</v>
          </cell>
          <cell r="V90">
            <v>520151.54999999993</v>
          </cell>
          <cell r="W90">
            <v>0</v>
          </cell>
          <cell r="X90">
            <v>7211</v>
          </cell>
          <cell r="Y90">
            <v>0</v>
          </cell>
          <cell r="Z90">
            <v>0</v>
          </cell>
          <cell r="AA90">
            <v>0</v>
          </cell>
          <cell r="AB90">
            <v>211121.30000000002</v>
          </cell>
          <cell r="AC90">
            <v>59378.280000000006</v>
          </cell>
          <cell r="AD90">
            <v>0</v>
          </cell>
          <cell r="AE90">
            <v>0</v>
          </cell>
          <cell r="AF90">
            <v>211232.49</v>
          </cell>
          <cell r="AG90">
            <v>0</v>
          </cell>
          <cell r="AH90">
            <v>0</v>
          </cell>
          <cell r="AI90">
            <v>24836.29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10159.17</v>
          </cell>
          <cell r="AO90">
            <v>0</v>
          </cell>
          <cell r="AP90">
            <v>0</v>
          </cell>
          <cell r="AQ90">
            <v>0</v>
          </cell>
          <cell r="AR90">
            <v>42109.770000000004</v>
          </cell>
          <cell r="AS90">
            <v>0</v>
          </cell>
          <cell r="AT90">
            <v>12885.529999999999</v>
          </cell>
          <cell r="AU90">
            <v>0</v>
          </cell>
          <cell r="AV90">
            <v>0</v>
          </cell>
          <cell r="AW90">
            <v>0</v>
          </cell>
          <cell r="AX90">
            <v>951.69</v>
          </cell>
          <cell r="AY90">
            <v>0</v>
          </cell>
          <cell r="AZ90">
            <v>0</v>
          </cell>
          <cell r="BA90">
            <v>0</v>
          </cell>
          <cell r="BB90">
            <v>16970.54</v>
          </cell>
          <cell r="BC90">
            <v>2823886.9899999998</v>
          </cell>
          <cell r="BD90">
            <v>550007.28999999992</v>
          </cell>
          <cell r="BE90">
            <v>777266.68</v>
          </cell>
          <cell r="BF90">
            <v>16096675.829999996</v>
          </cell>
        </row>
        <row r="91">
          <cell r="F91" t="str">
            <v>16020</v>
          </cell>
          <cell r="G91">
            <v>312512.13999999996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39133.230000000003</v>
          </cell>
          <cell r="Q91">
            <v>0</v>
          </cell>
          <cell r="R91">
            <v>3071</v>
          </cell>
          <cell r="S91">
            <v>0</v>
          </cell>
          <cell r="T91">
            <v>0</v>
          </cell>
          <cell r="U91">
            <v>5824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28349.710000000003</v>
          </cell>
          <cell r="AC91">
            <v>19521.809999999998</v>
          </cell>
          <cell r="AD91">
            <v>0</v>
          </cell>
          <cell r="AE91">
            <v>0</v>
          </cell>
          <cell r="AF91">
            <v>10507.23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155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362985.88</v>
          </cell>
          <cell r="BD91">
            <v>83740.09</v>
          </cell>
          <cell r="BE91">
            <v>38390.380000000005</v>
          </cell>
          <cell r="BF91">
            <v>904190.47</v>
          </cell>
        </row>
        <row r="92">
          <cell r="F92" t="str">
            <v>16046</v>
          </cell>
          <cell r="G92">
            <v>351618.29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81187.75</v>
          </cell>
          <cell r="Q92">
            <v>0</v>
          </cell>
          <cell r="R92">
            <v>13976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29474.829999999998</v>
          </cell>
          <cell r="AC92">
            <v>15112.5</v>
          </cell>
          <cell r="AD92">
            <v>0</v>
          </cell>
          <cell r="AE92">
            <v>0</v>
          </cell>
          <cell r="AF92">
            <v>15577.36</v>
          </cell>
          <cell r="AG92">
            <v>0</v>
          </cell>
          <cell r="AH92">
            <v>0</v>
          </cell>
          <cell r="AI92">
            <v>14174.91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443.26</v>
          </cell>
          <cell r="AU92">
            <v>0</v>
          </cell>
          <cell r="AV92">
            <v>0</v>
          </cell>
          <cell r="AW92">
            <v>0</v>
          </cell>
          <cell r="AX92">
            <v>19194.940000000002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293299.01000000007</v>
          </cell>
          <cell r="BD92">
            <v>78170.33</v>
          </cell>
          <cell r="BE92">
            <v>70931.710000000021</v>
          </cell>
          <cell r="BF92">
            <v>983160.89000000013</v>
          </cell>
        </row>
        <row r="93">
          <cell r="F93" t="str">
            <v>16048</v>
          </cell>
          <cell r="G93">
            <v>1950315.72</v>
          </cell>
          <cell r="H93">
            <v>1534936.4399999995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413534.43000000005</v>
          </cell>
          <cell r="Q93">
            <v>0</v>
          </cell>
          <cell r="R93">
            <v>71688.36</v>
          </cell>
          <cell r="S93">
            <v>0</v>
          </cell>
          <cell r="T93">
            <v>0</v>
          </cell>
          <cell r="U93">
            <v>0</v>
          </cell>
          <cell r="V93">
            <v>120863.81</v>
          </cell>
          <cell r="W93">
            <v>0</v>
          </cell>
          <cell r="X93">
            <v>1115</v>
          </cell>
          <cell r="Y93">
            <v>0</v>
          </cell>
          <cell r="Z93">
            <v>0</v>
          </cell>
          <cell r="AA93">
            <v>0</v>
          </cell>
          <cell r="AB93">
            <v>69396.88</v>
          </cell>
          <cell r="AC93">
            <v>5900.9599999999991</v>
          </cell>
          <cell r="AD93">
            <v>0</v>
          </cell>
          <cell r="AE93">
            <v>0</v>
          </cell>
          <cell r="AF93">
            <v>86353.069999999992</v>
          </cell>
          <cell r="AG93">
            <v>0</v>
          </cell>
          <cell r="AH93">
            <v>0</v>
          </cell>
          <cell r="AI93">
            <v>59113.8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23549.070000000003</v>
          </cell>
          <cell r="AU93">
            <v>0</v>
          </cell>
          <cell r="AV93">
            <v>0</v>
          </cell>
          <cell r="AW93">
            <v>0</v>
          </cell>
          <cell r="AX93">
            <v>41441.03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1133671.5499999998</v>
          </cell>
          <cell r="BD93">
            <v>123523.95999999999</v>
          </cell>
          <cell r="BE93">
            <v>238234.36</v>
          </cell>
          <cell r="BF93">
            <v>5873638.4399999995</v>
          </cell>
        </row>
        <row r="94">
          <cell r="F94" t="str">
            <v>16049</v>
          </cell>
          <cell r="G94">
            <v>5995783.1800000006</v>
          </cell>
          <cell r="H94">
            <v>331320.46000000002</v>
          </cell>
          <cell r="I94">
            <v>50359.5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1186702.43</v>
          </cell>
          <cell r="Q94">
            <v>25737.19</v>
          </cell>
          <cell r="R94">
            <v>230256.5</v>
          </cell>
          <cell r="S94">
            <v>0</v>
          </cell>
          <cell r="T94">
            <v>0</v>
          </cell>
          <cell r="U94">
            <v>0</v>
          </cell>
          <cell r="V94">
            <v>295542.43</v>
          </cell>
          <cell r="W94">
            <v>0</v>
          </cell>
          <cell r="X94">
            <v>4074.2</v>
          </cell>
          <cell r="Y94">
            <v>0</v>
          </cell>
          <cell r="Z94">
            <v>0</v>
          </cell>
          <cell r="AA94">
            <v>0</v>
          </cell>
          <cell r="AB94">
            <v>158954.25</v>
          </cell>
          <cell r="AC94">
            <v>14719.169999999998</v>
          </cell>
          <cell r="AD94">
            <v>0</v>
          </cell>
          <cell r="AE94">
            <v>0</v>
          </cell>
          <cell r="AF94">
            <v>236744.57000000004</v>
          </cell>
          <cell r="AG94">
            <v>0</v>
          </cell>
          <cell r="AH94">
            <v>0</v>
          </cell>
          <cell r="AI94">
            <v>72958.659999999989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198.3</v>
          </cell>
          <cell r="AS94">
            <v>2117.29</v>
          </cell>
          <cell r="AT94">
            <v>26328.09</v>
          </cell>
          <cell r="AU94">
            <v>0</v>
          </cell>
          <cell r="AV94">
            <v>0</v>
          </cell>
          <cell r="AW94">
            <v>0</v>
          </cell>
          <cell r="AX94">
            <v>104589.37000000001</v>
          </cell>
          <cell r="AY94">
            <v>0</v>
          </cell>
          <cell r="AZ94">
            <v>0</v>
          </cell>
          <cell r="BA94">
            <v>0</v>
          </cell>
          <cell r="BB94">
            <v>5203.95</v>
          </cell>
          <cell r="BC94">
            <v>2547311.330000001</v>
          </cell>
          <cell r="BD94">
            <v>355892.88000000006</v>
          </cell>
          <cell r="BE94">
            <v>929466.29999999993</v>
          </cell>
          <cell r="BF94">
            <v>12574260.050000003</v>
          </cell>
        </row>
        <row r="95">
          <cell r="F95" t="str">
            <v>16050</v>
          </cell>
          <cell r="G95">
            <v>7103070.5699999975</v>
          </cell>
          <cell r="H95">
            <v>238674.86999999997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2230624.7399999993</v>
          </cell>
          <cell r="Q95">
            <v>78325.7</v>
          </cell>
          <cell r="R95">
            <v>321522</v>
          </cell>
          <cell r="S95">
            <v>0</v>
          </cell>
          <cell r="T95">
            <v>0</v>
          </cell>
          <cell r="U95">
            <v>0</v>
          </cell>
          <cell r="V95">
            <v>339301.95999999996</v>
          </cell>
          <cell r="W95">
            <v>0</v>
          </cell>
          <cell r="X95">
            <v>13794</v>
          </cell>
          <cell r="Y95">
            <v>0</v>
          </cell>
          <cell r="Z95">
            <v>0</v>
          </cell>
          <cell r="AA95">
            <v>0</v>
          </cell>
          <cell r="AB95">
            <v>432631.35999999993</v>
          </cell>
          <cell r="AC95">
            <v>78439</v>
          </cell>
          <cell r="AD95">
            <v>0</v>
          </cell>
          <cell r="AE95">
            <v>0</v>
          </cell>
          <cell r="AF95">
            <v>270302.76</v>
          </cell>
          <cell r="AG95">
            <v>0</v>
          </cell>
          <cell r="AH95">
            <v>0</v>
          </cell>
          <cell r="AI95">
            <v>61795.039999999994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17873.219999999998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10787.64</v>
          </cell>
          <cell r="AU95">
            <v>0</v>
          </cell>
          <cell r="AV95">
            <v>0</v>
          </cell>
          <cell r="AW95">
            <v>0</v>
          </cell>
          <cell r="AX95">
            <v>240988.87999999998</v>
          </cell>
          <cell r="AY95">
            <v>0</v>
          </cell>
          <cell r="AZ95">
            <v>0</v>
          </cell>
          <cell r="BA95">
            <v>0</v>
          </cell>
          <cell r="BB95">
            <v>12441.1</v>
          </cell>
          <cell r="BC95">
            <v>2365811.35</v>
          </cell>
          <cell r="BD95">
            <v>446549.37</v>
          </cell>
          <cell r="BE95">
            <v>577010.72999999986</v>
          </cell>
          <cell r="BF95">
            <v>14839944.289999995</v>
          </cell>
        </row>
        <row r="96">
          <cell r="F96" t="str">
            <v>17001</v>
          </cell>
          <cell r="G96">
            <v>327645489.60000002</v>
          </cell>
          <cell r="H96">
            <v>4833292.87</v>
          </cell>
          <cell r="I96">
            <v>273929.61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104795449.31999999</v>
          </cell>
          <cell r="Q96">
            <v>2509979.5</v>
          </cell>
          <cell r="R96">
            <v>12225391.560000004</v>
          </cell>
          <cell r="S96">
            <v>0</v>
          </cell>
          <cell r="T96">
            <v>0</v>
          </cell>
          <cell r="U96">
            <v>0</v>
          </cell>
          <cell r="V96">
            <v>8729921.9900000002</v>
          </cell>
          <cell r="W96">
            <v>1065999.19</v>
          </cell>
          <cell r="X96">
            <v>355692.95999999996</v>
          </cell>
          <cell r="Y96">
            <v>0</v>
          </cell>
          <cell r="Z96">
            <v>974496.76</v>
          </cell>
          <cell r="AA96">
            <v>15700.94</v>
          </cell>
          <cell r="AB96">
            <v>14554241.209999997</v>
          </cell>
          <cell r="AC96">
            <v>3305566.2399999998</v>
          </cell>
          <cell r="AD96">
            <v>87154.8</v>
          </cell>
          <cell r="AE96">
            <v>0</v>
          </cell>
          <cell r="AF96">
            <v>8225840.6400000006</v>
          </cell>
          <cell r="AG96">
            <v>814233.75</v>
          </cell>
          <cell r="AH96">
            <v>329233.36</v>
          </cell>
          <cell r="AI96">
            <v>4277779.6399999997</v>
          </cell>
          <cell r="AJ96">
            <v>0</v>
          </cell>
          <cell r="AK96">
            <v>4268729.6700000009</v>
          </cell>
          <cell r="AL96">
            <v>445735.83999999997</v>
          </cell>
          <cell r="AM96">
            <v>1023565.53</v>
          </cell>
          <cell r="AN96">
            <v>24668034.390000001</v>
          </cell>
          <cell r="AO96">
            <v>0</v>
          </cell>
          <cell r="AP96">
            <v>79956.36</v>
          </cell>
          <cell r="AQ96">
            <v>0</v>
          </cell>
          <cell r="AR96">
            <v>0</v>
          </cell>
          <cell r="AS96">
            <v>133360.6</v>
          </cell>
          <cell r="AT96">
            <v>1151942.57</v>
          </cell>
          <cell r="AU96">
            <v>122297.74</v>
          </cell>
          <cell r="AV96">
            <v>0</v>
          </cell>
          <cell r="AW96">
            <v>0</v>
          </cell>
          <cell r="AX96">
            <v>33007248.569999997</v>
          </cell>
          <cell r="AY96">
            <v>1092307.1500000001</v>
          </cell>
          <cell r="AZ96">
            <v>0</v>
          </cell>
          <cell r="BA96">
            <v>263273.89999999997</v>
          </cell>
          <cell r="BB96">
            <v>484678.10000000003</v>
          </cell>
          <cell r="BC96">
            <v>101623322.39000002</v>
          </cell>
          <cell r="BD96">
            <v>13994887.42</v>
          </cell>
          <cell r="BE96">
            <v>33228956.539999995</v>
          </cell>
          <cell r="BF96">
            <v>710607690.70999992</v>
          </cell>
        </row>
        <row r="97">
          <cell r="F97" t="str">
            <v>17210</v>
          </cell>
          <cell r="G97">
            <v>142929684</v>
          </cell>
          <cell r="H97">
            <v>2101758.77</v>
          </cell>
          <cell r="I97">
            <v>1009035.7599999999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522932.5</v>
          </cell>
          <cell r="O97">
            <v>0</v>
          </cell>
          <cell r="P97">
            <v>27982015.449999996</v>
          </cell>
          <cell r="Q97">
            <v>934769.27</v>
          </cell>
          <cell r="R97">
            <v>4783058.8999999994</v>
          </cell>
          <cell r="S97">
            <v>0</v>
          </cell>
          <cell r="T97">
            <v>0</v>
          </cell>
          <cell r="U97">
            <v>0</v>
          </cell>
          <cell r="V97">
            <v>6659525.8900000015</v>
          </cell>
          <cell r="W97">
            <v>688622.79</v>
          </cell>
          <cell r="X97">
            <v>146106</v>
          </cell>
          <cell r="Y97">
            <v>0</v>
          </cell>
          <cell r="Z97">
            <v>0</v>
          </cell>
          <cell r="AA97">
            <v>0</v>
          </cell>
          <cell r="AB97">
            <v>5634504.370000001</v>
          </cell>
          <cell r="AC97">
            <v>526459.54</v>
          </cell>
          <cell r="AD97">
            <v>0</v>
          </cell>
          <cell r="AE97">
            <v>0</v>
          </cell>
          <cell r="AF97">
            <v>7134145.7299999986</v>
          </cell>
          <cell r="AG97">
            <v>0</v>
          </cell>
          <cell r="AH97">
            <v>0</v>
          </cell>
          <cell r="AI97">
            <v>3668653.6199999996</v>
          </cell>
          <cell r="AJ97">
            <v>0</v>
          </cell>
          <cell r="AK97">
            <v>896303.51</v>
          </cell>
          <cell r="AL97">
            <v>0</v>
          </cell>
          <cell r="AM97">
            <v>496723.32000000007</v>
          </cell>
          <cell r="AN97">
            <v>5308540.32</v>
          </cell>
          <cell r="AO97">
            <v>0</v>
          </cell>
          <cell r="AP97">
            <v>67488.899999999994</v>
          </cell>
          <cell r="AQ97">
            <v>0</v>
          </cell>
          <cell r="AR97">
            <v>281828.39999999997</v>
          </cell>
          <cell r="AS97">
            <v>68462.819999999992</v>
          </cell>
          <cell r="AT97">
            <v>194005.37</v>
          </cell>
          <cell r="AU97">
            <v>0</v>
          </cell>
          <cell r="AV97">
            <v>0</v>
          </cell>
          <cell r="AW97">
            <v>3311.51</v>
          </cell>
          <cell r="AX97">
            <v>1297952.6300000001</v>
          </cell>
          <cell r="AY97">
            <v>0</v>
          </cell>
          <cell r="AZ97">
            <v>0</v>
          </cell>
          <cell r="BA97">
            <v>63212.549999999996</v>
          </cell>
          <cell r="BB97">
            <v>447973.16</v>
          </cell>
          <cell r="BC97">
            <v>31611999.930000003</v>
          </cell>
          <cell r="BD97">
            <v>9130001.0799999982</v>
          </cell>
          <cell r="BE97">
            <v>8345165.1600000001</v>
          </cell>
          <cell r="BF97">
            <v>262934241.24999997</v>
          </cell>
        </row>
        <row r="98">
          <cell r="F98" t="str">
            <v>17216</v>
          </cell>
          <cell r="G98">
            <v>24813984.850000001</v>
          </cell>
          <cell r="H98">
            <v>0</v>
          </cell>
          <cell r="I98">
            <v>46060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5237325.26</v>
          </cell>
          <cell r="Q98">
            <v>130715.63</v>
          </cell>
          <cell r="R98">
            <v>1128229.2299999995</v>
          </cell>
          <cell r="S98">
            <v>0</v>
          </cell>
          <cell r="T98">
            <v>0</v>
          </cell>
          <cell r="U98">
            <v>0</v>
          </cell>
          <cell r="V98">
            <v>1579996.22</v>
          </cell>
          <cell r="W98">
            <v>127629.10000000002</v>
          </cell>
          <cell r="X98">
            <v>24096</v>
          </cell>
          <cell r="Y98">
            <v>0</v>
          </cell>
          <cell r="Z98">
            <v>0</v>
          </cell>
          <cell r="AA98">
            <v>0</v>
          </cell>
          <cell r="AB98">
            <v>502463.54999999993</v>
          </cell>
          <cell r="AC98">
            <v>121416.05999999998</v>
          </cell>
          <cell r="AD98">
            <v>0</v>
          </cell>
          <cell r="AE98">
            <v>0</v>
          </cell>
          <cell r="AF98">
            <v>700164.43</v>
          </cell>
          <cell r="AG98">
            <v>0</v>
          </cell>
          <cell r="AH98">
            <v>0</v>
          </cell>
          <cell r="AI98">
            <v>536490</v>
          </cell>
          <cell r="AJ98">
            <v>0</v>
          </cell>
          <cell r="AK98">
            <v>0</v>
          </cell>
          <cell r="AL98">
            <v>0</v>
          </cell>
          <cell r="AM98">
            <v>23620.66</v>
          </cell>
          <cell r="AN98">
            <v>229498.03000000003</v>
          </cell>
          <cell r="AO98">
            <v>0</v>
          </cell>
          <cell r="AP98">
            <v>16622.98</v>
          </cell>
          <cell r="AQ98">
            <v>61593.270000000004</v>
          </cell>
          <cell r="AR98">
            <v>0</v>
          </cell>
          <cell r="AS98">
            <v>0</v>
          </cell>
          <cell r="AT98">
            <v>74603.510000000009</v>
          </cell>
          <cell r="AU98">
            <v>0</v>
          </cell>
          <cell r="AV98">
            <v>0</v>
          </cell>
          <cell r="AW98">
            <v>0</v>
          </cell>
          <cell r="AX98">
            <v>88666.450000000012</v>
          </cell>
          <cell r="AY98">
            <v>0</v>
          </cell>
          <cell r="AZ98">
            <v>0</v>
          </cell>
          <cell r="BA98">
            <v>0</v>
          </cell>
          <cell r="BB98">
            <v>28282.1</v>
          </cell>
          <cell r="BC98">
            <v>7719015.5999999968</v>
          </cell>
          <cell r="BD98">
            <v>1920136.02</v>
          </cell>
          <cell r="BE98">
            <v>2090978.67</v>
          </cell>
          <cell r="BF98">
            <v>47201587.619999997</v>
          </cell>
        </row>
        <row r="99">
          <cell r="F99" t="str">
            <v>17400</v>
          </cell>
          <cell r="G99">
            <v>30006861.610000011</v>
          </cell>
          <cell r="H99">
            <v>32298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5409626.9300000006</v>
          </cell>
          <cell r="Q99">
            <v>94362.33</v>
          </cell>
          <cell r="R99">
            <v>1070323.58</v>
          </cell>
          <cell r="S99">
            <v>0</v>
          </cell>
          <cell r="T99">
            <v>0</v>
          </cell>
          <cell r="U99">
            <v>0</v>
          </cell>
          <cell r="V99">
            <v>1073840.8799999999</v>
          </cell>
          <cell r="W99">
            <v>0</v>
          </cell>
          <cell r="X99">
            <v>13250.35</v>
          </cell>
          <cell r="Y99">
            <v>0</v>
          </cell>
          <cell r="Z99">
            <v>0</v>
          </cell>
          <cell r="AA99">
            <v>0</v>
          </cell>
          <cell r="AB99">
            <v>101055.34</v>
          </cell>
          <cell r="AC99">
            <v>38562.1</v>
          </cell>
          <cell r="AD99">
            <v>0</v>
          </cell>
          <cell r="AE99">
            <v>0</v>
          </cell>
          <cell r="AF99">
            <v>118931.51</v>
          </cell>
          <cell r="AG99">
            <v>0</v>
          </cell>
          <cell r="AH99">
            <v>0</v>
          </cell>
          <cell r="AI99">
            <v>309947.77999999997</v>
          </cell>
          <cell r="AJ99">
            <v>0</v>
          </cell>
          <cell r="AK99">
            <v>0</v>
          </cell>
          <cell r="AL99">
            <v>0</v>
          </cell>
          <cell r="AM99">
            <v>20868.32</v>
          </cell>
          <cell r="AN99">
            <v>221144.22000000003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88503.180000000008</v>
          </cell>
          <cell r="AT99">
            <v>42825.380000000005</v>
          </cell>
          <cell r="AU99">
            <v>0</v>
          </cell>
          <cell r="AV99">
            <v>0</v>
          </cell>
          <cell r="AW99">
            <v>0</v>
          </cell>
          <cell r="AX99">
            <v>420153.03</v>
          </cell>
          <cell r="AY99">
            <v>0</v>
          </cell>
          <cell r="AZ99">
            <v>0</v>
          </cell>
          <cell r="BA99">
            <v>0</v>
          </cell>
          <cell r="BB99">
            <v>277300.65000000002</v>
          </cell>
          <cell r="BC99">
            <v>7709550.9900000021</v>
          </cell>
          <cell r="BD99">
            <v>1583900.87</v>
          </cell>
          <cell r="BE99">
            <v>1975046.0299999998</v>
          </cell>
          <cell r="BF99">
            <v>50608353.080000021</v>
          </cell>
        </row>
        <row r="100">
          <cell r="F100" t="str">
            <v>17401</v>
          </cell>
          <cell r="G100">
            <v>123862847.74999999</v>
          </cell>
          <cell r="H100">
            <v>284536.68</v>
          </cell>
          <cell r="I100">
            <v>2252803.7600000002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1444896.67</v>
          </cell>
          <cell r="O100">
            <v>0</v>
          </cell>
          <cell r="P100">
            <v>23872448.75</v>
          </cell>
          <cell r="Q100">
            <v>653133.81000000006</v>
          </cell>
          <cell r="R100">
            <v>5486954.7199999997</v>
          </cell>
          <cell r="S100">
            <v>0</v>
          </cell>
          <cell r="T100">
            <v>0</v>
          </cell>
          <cell r="U100">
            <v>0</v>
          </cell>
          <cell r="V100">
            <v>5001606.3099999996</v>
          </cell>
          <cell r="W100">
            <v>819732.46999999986</v>
          </cell>
          <cell r="X100">
            <v>130203.31</v>
          </cell>
          <cell r="Y100">
            <v>0</v>
          </cell>
          <cell r="Z100">
            <v>3443087.5100000002</v>
          </cell>
          <cell r="AA100">
            <v>69051</v>
          </cell>
          <cell r="AB100">
            <v>7501846.6999999983</v>
          </cell>
          <cell r="AC100">
            <v>649834.66</v>
          </cell>
          <cell r="AD100">
            <v>0</v>
          </cell>
          <cell r="AE100">
            <v>0</v>
          </cell>
          <cell r="AF100">
            <v>6029439.5999999987</v>
          </cell>
          <cell r="AG100">
            <v>0</v>
          </cell>
          <cell r="AH100">
            <v>0</v>
          </cell>
          <cell r="AI100">
            <v>2142835.2600000002</v>
          </cell>
          <cell r="AJ100">
            <v>0</v>
          </cell>
          <cell r="AK100">
            <v>409851.44</v>
          </cell>
          <cell r="AL100">
            <v>0</v>
          </cell>
          <cell r="AM100">
            <v>707863.41</v>
          </cell>
          <cell r="AN100">
            <v>4902102.7</v>
          </cell>
          <cell r="AO100">
            <v>0</v>
          </cell>
          <cell r="AP100">
            <v>68093.319999999992</v>
          </cell>
          <cell r="AQ100">
            <v>1659576.02</v>
          </cell>
          <cell r="AR100">
            <v>0</v>
          </cell>
          <cell r="AS100">
            <v>15548.21</v>
          </cell>
          <cell r="AT100">
            <v>176932.93999999997</v>
          </cell>
          <cell r="AU100">
            <v>0</v>
          </cell>
          <cell r="AV100">
            <v>0</v>
          </cell>
          <cell r="AW100">
            <v>105537.82999999999</v>
          </cell>
          <cell r="AX100">
            <v>1812391.2800000003</v>
          </cell>
          <cell r="AY100">
            <v>0</v>
          </cell>
          <cell r="AZ100">
            <v>0</v>
          </cell>
          <cell r="BA100">
            <v>185110.83</v>
          </cell>
          <cell r="BB100">
            <v>1391221.5099999995</v>
          </cell>
          <cell r="BC100">
            <v>32584583.969999999</v>
          </cell>
          <cell r="BD100">
            <v>8588652.8200000003</v>
          </cell>
          <cell r="BE100">
            <v>6655138.6300000008</v>
          </cell>
          <cell r="BF100">
            <v>242907863.86999997</v>
          </cell>
        </row>
        <row r="101">
          <cell r="F101" t="str">
            <v>17402</v>
          </cell>
          <cell r="G101">
            <v>10010175.340000002</v>
          </cell>
          <cell r="H101">
            <v>384819.06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1538032.3399999996</v>
          </cell>
          <cell r="Q101">
            <v>23088</v>
          </cell>
          <cell r="R101">
            <v>280294.76</v>
          </cell>
          <cell r="S101">
            <v>0</v>
          </cell>
          <cell r="T101">
            <v>0</v>
          </cell>
          <cell r="U101">
            <v>0</v>
          </cell>
          <cell r="V101">
            <v>474167.11000000004</v>
          </cell>
          <cell r="W101">
            <v>18653.190000000002</v>
          </cell>
          <cell r="X101">
            <v>9063.2199999999993</v>
          </cell>
          <cell r="Y101">
            <v>0</v>
          </cell>
          <cell r="Z101">
            <v>0</v>
          </cell>
          <cell r="AA101">
            <v>0</v>
          </cell>
          <cell r="AB101">
            <v>165235.84999999998</v>
          </cell>
          <cell r="AC101">
            <v>37718.82</v>
          </cell>
          <cell r="AD101">
            <v>0</v>
          </cell>
          <cell r="AE101">
            <v>0</v>
          </cell>
          <cell r="AF101">
            <v>178297.7</v>
          </cell>
          <cell r="AG101">
            <v>0</v>
          </cell>
          <cell r="AH101">
            <v>0</v>
          </cell>
          <cell r="AI101">
            <v>201835.27000000002</v>
          </cell>
          <cell r="AJ101">
            <v>0</v>
          </cell>
          <cell r="AK101">
            <v>0</v>
          </cell>
          <cell r="AL101">
            <v>0</v>
          </cell>
          <cell r="AM101">
            <v>2045</v>
          </cell>
          <cell r="AN101">
            <v>50801.57</v>
          </cell>
          <cell r="AO101">
            <v>0</v>
          </cell>
          <cell r="AP101">
            <v>0</v>
          </cell>
          <cell r="AQ101">
            <v>0</v>
          </cell>
          <cell r="AR101">
            <v>35565.069999999992</v>
          </cell>
          <cell r="AS101">
            <v>6199.44</v>
          </cell>
          <cell r="AT101">
            <v>12888.009999999998</v>
          </cell>
          <cell r="AU101">
            <v>0</v>
          </cell>
          <cell r="AV101">
            <v>0</v>
          </cell>
          <cell r="AW101">
            <v>0</v>
          </cell>
          <cell r="AX101">
            <v>261169.99000000002</v>
          </cell>
          <cell r="AY101">
            <v>0</v>
          </cell>
          <cell r="AZ101">
            <v>0</v>
          </cell>
          <cell r="BA101">
            <v>12985.29</v>
          </cell>
          <cell r="BB101">
            <v>19265.189999999999</v>
          </cell>
          <cell r="BC101">
            <v>4076830.1999999997</v>
          </cell>
          <cell r="BD101">
            <v>540594.05000000005</v>
          </cell>
          <cell r="BE101">
            <v>751719.76</v>
          </cell>
          <cell r="BF101">
            <v>19091444.23</v>
          </cell>
        </row>
        <row r="102">
          <cell r="F102" t="str">
            <v>17403</v>
          </cell>
          <cell r="G102">
            <v>95833878.809999987</v>
          </cell>
          <cell r="H102">
            <v>723331.56000000017</v>
          </cell>
          <cell r="I102">
            <v>262357.81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695341.87999999977</v>
          </cell>
          <cell r="O102">
            <v>0</v>
          </cell>
          <cell r="P102">
            <v>24781157.160000004</v>
          </cell>
          <cell r="Q102">
            <v>632093.09</v>
          </cell>
          <cell r="R102">
            <v>3097061.51</v>
          </cell>
          <cell r="S102">
            <v>0</v>
          </cell>
          <cell r="T102">
            <v>0</v>
          </cell>
          <cell r="U102">
            <v>0</v>
          </cell>
          <cell r="V102">
            <v>5131416.09</v>
          </cell>
          <cell r="W102">
            <v>896552.08999999985</v>
          </cell>
          <cell r="X102">
            <v>145897</v>
          </cell>
          <cell r="Y102">
            <v>34762.67</v>
          </cell>
          <cell r="Z102">
            <v>0</v>
          </cell>
          <cell r="AA102">
            <v>0</v>
          </cell>
          <cell r="AB102">
            <v>3586250.1599999997</v>
          </cell>
          <cell r="AC102">
            <v>336415.45000000007</v>
          </cell>
          <cell r="AD102">
            <v>14416.15</v>
          </cell>
          <cell r="AE102">
            <v>0</v>
          </cell>
          <cell r="AF102">
            <v>3680012.8500000006</v>
          </cell>
          <cell r="AG102">
            <v>0</v>
          </cell>
          <cell r="AH102">
            <v>0</v>
          </cell>
          <cell r="AI102">
            <v>1349926.3599999999</v>
          </cell>
          <cell r="AJ102">
            <v>0</v>
          </cell>
          <cell r="AK102">
            <v>819201.28</v>
          </cell>
          <cell r="AL102">
            <v>0</v>
          </cell>
          <cell r="AM102">
            <v>316297.34000000003</v>
          </cell>
          <cell r="AN102">
            <v>2542866.0300000003</v>
          </cell>
          <cell r="AO102">
            <v>0</v>
          </cell>
          <cell r="AP102">
            <v>59003.579999999994</v>
          </cell>
          <cell r="AQ102">
            <v>463296.13000000006</v>
          </cell>
          <cell r="AR102">
            <v>4.16</v>
          </cell>
          <cell r="AS102">
            <v>0</v>
          </cell>
          <cell r="AT102">
            <v>114363.48000000001</v>
          </cell>
          <cell r="AU102">
            <v>0</v>
          </cell>
          <cell r="AV102">
            <v>0</v>
          </cell>
          <cell r="AW102">
            <v>0</v>
          </cell>
          <cell r="AX102">
            <v>60500.100000000006</v>
          </cell>
          <cell r="AY102">
            <v>0</v>
          </cell>
          <cell r="AZ102">
            <v>0</v>
          </cell>
          <cell r="BA102">
            <v>0</v>
          </cell>
          <cell r="BB102">
            <v>1700989.6899999997</v>
          </cell>
          <cell r="BC102">
            <v>22476312.549999993</v>
          </cell>
          <cell r="BD102">
            <v>5328010.96</v>
          </cell>
          <cell r="BE102">
            <v>7393404.6699999999</v>
          </cell>
          <cell r="BF102">
            <v>182475120.60999998</v>
          </cell>
        </row>
        <row r="103">
          <cell r="F103" t="str">
            <v>17404</v>
          </cell>
          <cell r="G103">
            <v>998849.78999999992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192624.74</v>
          </cell>
          <cell r="Q103">
            <v>6985</v>
          </cell>
          <cell r="R103">
            <v>16644.91</v>
          </cell>
          <cell r="S103">
            <v>0</v>
          </cell>
          <cell r="T103">
            <v>0</v>
          </cell>
          <cell r="U103">
            <v>0</v>
          </cell>
          <cell r="V103">
            <v>76567.16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27801.199999999997</v>
          </cell>
          <cell r="AC103">
            <v>2983.94</v>
          </cell>
          <cell r="AD103">
            <v>0</v>
          </cell>
          <cell r="AE103">
            <v>0</v>
          </cell>
          <cell r="AF103">
            <v>20890.800000000003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287.05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615927.21</v>
          </cell>
          <cell r="BD103">
            <v>91843.85</v>
          </cell>
          <cell r="BE103">
            <v>57374.539999999994</v>
          </cell>
          <cell r="BF103">
            <v>2108780.1899999995</v>
          </cell>
        </row>
        <row r="104">
          <cell r="F104" t="str">
            <v>17405</v>
          </cell>
          <cell r="G104">
            <v>141649533</v>
          </cell>
          <cell r="H104">
            <v>0</v>
          </cell>
          <cell r="I104">
            <v>304243.24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27335273.770000007</v>
          </cell>
          <cell r="Q104">
            <v>816735.75</v>
          </cell>
          <cell r="R104">
            <v>4092589.3</v>
          </cell>
          <cell r="S104">
            <v>0</v>
          </cell>
          <cell r="T104">
            <v>0</v>
          </cell>
          <cell r="U104">
            <v>0</v>
          </cell>
          <cell r="V104">
            <v>4264888.0399999991</v>
          </cell>
          <cell r="W104">
            <v>719190.90000000014</v>
          </cell>
          <cell r="X104">
            <v>71130.700000000012</v>
          </cell>
          <cell r="Y104">
            <v>0</v>
          </cell>
          <cell r="Z104">
            <v>0</v>
          </cell>
          <cell r="AA104">
            <v>0</v>
          </cell>
          <cell r="AB104">
            <v>1573633.74</v>
          </cell>
          <cell r="AC104">
            <v>425523.66000000003</v>
          </cell>
          <cell r="AD104">
            <v>0</v>
          </cell>
          <cell r="AE104">
            <v>0</v>
          </cell>
          <cell r="AF104">
            <v>1529247.9300000002</v>
          </cell>
          <cell r="AG104">
            <v>0</v>
          </cell>
          <cell r="AH104">
            <v>0</v>
          </cell>
          <cell r="AI104">
            <v>2477336.9300000006</v>
          </cell>
          <cell r="AJ104">
            <v>0</v>
          </cell>
          <cell r="AK104">
            <v>947557.06</v>
          </cell>
          <cell r="AL104">
            <v>0</v>
          </cell>
          <cell r="AM104">
            <v>293363.66000000003</v>
          </cell>
          <cell r="AN104">
            <v>2394626.4099999997</v>
          </cell>
          <cell r="AO104">
            <v>0</v>
          </cell>
          <cell r="AP104">
            <v>0</v>
          </cell>
          <cell r="AQ104">
            <v>35000</v>
          </cell>
          <cell r="AR104">
            <v>0</v>
          </cell>
          <cell r="AS104">
            <v>1062151.8999999999</v>
          </cell>
          <cell r="AT104">
            <v>1014933.62</v>
          </cell>
          <cell r="AU104">
            <v>0</v>
          </cell>
          <cell r="AV104">
            <v>0</v>
          </cell>
          <cell r="AW104">
            <v>0</v>
          </cell>
          <cell r="AX104">
            <v>3153781.65</v>
          </cell>
          <cell r="AY104">
            <v>0</v>
          </cell>
          <cell r="AZ104">
            <v>0</v>
          </cell>
          <cell r="BA104">
            <v>8460149.6199999992</v>
          </cell>
          <cell r="BB104">
            <v>963759.22999999986</v>
          </cell>
          <cell r="BC104">
            <v>32098302.169999991</v>
          </cell>
          <cell r="BD104">
            <v>6166619.21</v>
          </cell>
          <cell r="BE104">
            <v>6724264.549999998</v>
          </cell>
          <cell r="BF104">
            <v>248573836.04000005</v>
          </cell>
        </row>
        <row r="105">
          <cell r="F105" t="str">
            <v>17406</v>
          </cell>
          <cell r="G105">
            <v>20740798.729999997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679451.98</v>
          </cell>
          <cell r="O105">
            <v>0</v>
          </cell>
          <cell r="P105">
            <v>3384863.32</v>
          </cell>
          <cell r="Q105">
            <v>101649.18</v>
          </cell>
          <cell r="R105">
            <v>622279.81000000006</v>
          </cell>
          <cell r="S105">
            <v>0</v>
          </cell>
          <cell r="T105">
            <v>0</v>
          </cell>
          <cell r="U105">
            <v>0</v>
          </cell>
          <cell r="V105">
            <v>370664.29999999993</v>
          </cell>
          <cell r="W105">
            <v>0</v>
          </cell>
          <cell r="X105">
            <v>33640.520000000004</v>
          </cell>
          <cell r="Y105">
            <v>0</v>
          </cell>
          <cell r="Z105">
            <v>0</v>
          </cell>
          <cell r="AA105">
            <v>0</v>
          </cell>
          <cell r="AB105">
            <v>2068598.1099999999</v>
          </cell>
          <cell r="AC105">
            <v>133060.78</v>
          </cell>
          <cell r="AD105">
            <v>0</v>
          </cell>
          <cell r="AE105">
            <v>0</v>
          </cell>
          <cell r="AF105">
            <v>1402270.5599999998</v>
          </cell>
          <cell r="AG105">
            <v>0</v>
          </cell>
          <cell r="AH105">
            <v>0</v>
          </cell>
          <cell r="AI105">
            <v>1064239.67</v>
          </cell>
          <cell r="AJ105">
            <v>0</v>
          </cell>
          <cell r="AK105">
            <v>250001.65</v>
          </cell>
          <cell r="AL105">
            <v>0</v>
          </cell>
          <cell r="AM105">
            <v>254362.12999999998</v>
          </cell>
          <cell r="AN105">
            <v>1169427.7499999998</v>
          </cell>
          <cell r="AO105">
            <v>0</v>
          </cell>
          <cell r="AP105">
            <v>0</v>
          </cell>
          <cell r="AQ105">
            <v>28836.47</v>
          </cell>
          <cell r="AR105">
            <v>0</v>
          </cell>
          <cell r="AS105">
            <v>0</v>
          </cell>
          <cell r="AT105">
            <v>19173.21</v>
          </cell>
          <cell r="AU105">
            <v>0</v>
          </cell>
          <cell r="AV105">
            <v>0</v>
          </cell>
          <cell r="AW105">
            <v>0</v>
          </cell>
          <cell r="AX105">
            <v>32607.97</v>
          </cell>
          <cell r="AY105">
            <v>0</v>
          </cell>
          <cell r="AZ105">
            <v>0</v>
          </cell>
          <cell r="BA105">
            <v>0</v>
          </cell>
          <cell r="BB105">
            <v>158080.04</v>
          </cell>
          <cell r="BC105">
            <v>8028445.4500000011</v>
          </cell>
          <cell r="BD105">
            <v>1760896.82</v>
          </cell>
          <cell r="BE105">
            <v>1501793.2000000002</v>
          </cell>
          <cell r="BF105">
            <v>43805141.649999991</v>
          </cell>
        </row>
        <row r="106">
          <cell r="F106" t="str">
            <v>17407</v>
          </cell>
          <cell r="G106">
            <v>21169286.480000008</v>
          </cell>
          <cell r="H106">
            <v>612415.05000000016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2320555.9899999998</v>
          </cell>
          <cell r="Q106">
            <v>208698.16999999998</v>
          </cell>
          <cell r="R106">
            <v>615890.30000000005</v>
          </cell>
          <cell r="S106">
            <v>0</v>
          </cell>
          <cell r="T106">
            <v>0</v>
          </cell>
          <cell r="U106">
            <v>0</v>
          </cell>
          <cell r="V106">
            <v>1022641.0400000002</v>
          </cell>
          <cell r="W106">
            <v>91769.099999999991</v>
          </cell>
          <cell r="X106">
            <v>16836.310000000001</v>
          </cell>
          <cell r="Y106">
            <v>0</v>
          </cell>
          <cell r="Z106">
            <v>0</v>
          </cell>
          <cell r="AA106">
            <v>0</v>
          </cell>
          <cell r="AB106">
            <v>282894.66000000003</v>
          </cell>
          <cell r="AC106">
            <v>46391.22</v>
          </cell>
          <cell r="AD106">
            <v>0</v>
          </cell>
          <cell r="AE106">
            <v>0</v>
          </cell>
          <cell r="AF106">
            <v>249549.03999999998</v>
          </cell>
          <cell r="AG106">
            <v>0</v>
          </cell>
          <cell r="AH106">
            <v>0</v>
          </cell>
          <cell r="AI106">
            <v>191360.12000000002</v>
          </cell>
          <cell r="AJ106">
            <v>0</v>
          </cell>
          <cell r="AK106">
            <v>0</v>
          </cell>
          <cell r="AL106">
            <v>0</v>
          </cell>
          <cell r="AM106">
            <v>25793.74</v>
          </cell>
          <cell r="AN106">
            <v>135768.34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17305.34</v>
          </cell>
          <cell r="AT106">
            <v>30432.28</v>
          </cell>
          <cell r="AU106">
            <v>0</v>
          </cell>
          <cell r="AV106">
            <v>0</v>
          </cell>
          <cell r="AW106">
            <v>0</v>
          </cell>
          <cell r="AX106">
            <v>233861.1</v>
          </cell>
          <cell r="AY106">
            <v>0</v>
          </cell>
          <cell r="AZ106">
            <v>0</v>
          </cell>
          <cell r="BA106">
            <v>276318.13</v>
          </cell>
          <cell r="BB106">
            <v>43155.97</v>
          </cell>
          <cell r="BC106">
            <v>5015272.5700000012</v>
          </cell>
          <cell r="BD106">
            <v>866798.52</v>
          </cell>
          <cell r="BE106">
            <v>1799906.2099999997</v>
          </cell>
          <cell r="BF106">
            <v>35272899.680000007</v>
          </cell>
        </row>
        <row r="107">
          <cell r="F107" t="str">
            <v>17408</v>
          </cell>
          <cell r="G107">
            <v>105443590.47000003</v>
          </cell>
          <cell r="H107">
            <v>258516.24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943862.85000000009</v>
          </cell>
          <cell r="O107">
            <v>0</v>
          </cell>
          <cell r="P107">
            <v>19360435.520000003</v>
          </cell>
          <cell r="Q107">
            <v>681276.95</v>
          </cell>
          <cell r="R107">
            <v>3308553.4799999995</v>
          </cell>
          <cell r="S107">
            <v>0</v>
          </cell>
          <cell r="T107">
            <v>0</v>
          </cell>
          <cell r="U107">
            <v>0</v>
          </cell>
          <cell r="V107">
            <v>5752682.5900000008</v>
          </cell>
          <cell r="W107">
            <v>747359.17</v>
          </cell>
          <cell r="X107">
            <v>129665.09000000001</v>
          </cell>
          <cell r="Y107">
            <v>0</v>
          </cell>
          <cell r="Z107">
            <v>0</v>
          </cell>
          <cell r="AA107">
            <v>0</v>
          </cell>
          <cell r="AB107">
            <v>3965464.64</v>
          </cell>
          <cell r="AC107">
            <v>334538.23</v>
          </cell>
          <cell r="AD107">
            <v>0</v>
          </cell>
          <cell r="AE107">
            <v>0</v>
          </cell>
          <cell r="AF107">
            <v>3893337.51</v>
          </cell>
          <cell r="AG107">
            <v>0</v>
          </cell>
          <cell r="AH107">
            <v>0</v>
          </cell>
          <cell r="AI107">
            <v>1217144.01</v>
          </cell>
          <cell r="AJ107">
            <v>0</v>
          </cell>
          <cell r="AK107">
            <v>618540.53999999992</v>
          </cell>
          <cell r="AL107">
            <v>0</v>
          </cell>
          <cell r="AM107">
            <v>343079.86000000004</v>
          </cell>
          <cell r="AN107">
            <v>2714853.4899999993</v>
          </cell>
          <cell r="AO107">
            <v>0</v>
          </cell>
          <cell r="AP107">
            <v>50936.22</v>
          </cell>
          <cell r="AQ107">
            <v>214604.75999999995</v>
          </cell>
          <cell r="AR107">
            <v>0</v>
          </cell>
          <cell r="AS107">
            <v>21891.37</v>
          </cell>
          <cell r="AT107">
            <v>140121.67000000001</v>
          </cell>
          <cell r="AU107">
            <v>0</v>
          </cell>
          <cell r="AV107">
            <v>0</v>
          </cell>
          <cell r="AW107">
            <v>0</v>
          </cell>
          <cell r="AX107">
            <v>975434.40999999992</v>
          </cell>
          <cell r="AY107">
            <v>0</v>
          </cell>
          <cell r="AZ107">
            <v>0</v>
          </cell>
          <cell r="BA107">
            <v>0</v>
          </cell>
          <cell r="BB107">
            <v>1044885.07</v>
          </cell>
          <cell r="BC107">
            <v>19532367.819999997</v>
          </cell>
          <cell r="BD107">
            <v>6130034.790000001</v>
          </cell>
          <cell r="BE107">
            <v>6878537.3399999989</v>
          </cell>
          <cell r="BF107">
            <v>184701714.08999994</v>
          </cell>
        </row>
        <row r="108">
          <cell r="F108" t="str">
            <v>17409</v>
          </cell>
          <cell r="G108">
            <v>47036319.000000015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8676195.9699999988</v>
          </cell>
          <cell r="Q108">
            <v>329270.59999999998</v>
          </cell>
          <cell r="R108">
            <v>3395919.45</v>
          </cell>
          <cell r="S108">
            <v>0</v>
          </cell>
          <cell r="T108">
            <v>0</v>
          </cell>
          <cell r="U108">
            <v>0</v>
          </cell>
          <cell r="V108">
            <v>1860681.97</v>
          </cell>
          <cell r="W108">
            <v>128748.42</v>
          </cell>
          <cell r="X108">
            <v>26064</v>
          </cell>
          <cell r="Y108">
            <v>0</v>
          </cell>
          <cell r="Z108">
            <v>0</v>
          </cell>
          <cell r="AA108">
            <v>0</v>
          </cell>
          <cell r="AB108">
            <v>359865.33</v>
          </cell>
          <cell r="AC108">
            <v>110832.79</v>
          </cell>
          <cell r="AD108">
            <v>0</v>
          </cell>
          <cell r="AE108">
            <v>0</v>
          </cell>
          <cell r="AF108">
            <v>593323.68000000005</v>
          </cell>
          <cell r="AG108">
            <v>0</v>
          </cell>
          <cell r="AH108">
            <v>0</v>
          </cell>
          <cell r="AI108">
            <v>362898.92000000004</v>
          </cell>
          <cell r="AJ108">
            <v>0</v>
          </cell>
          <cell r="AK108">
            <v>0</v>
          </cell>
          <cell r="AL108">
            <v>0</v>
          </cell>
          <cell r="AM108">
            <v>20966.449999999997</v>
          </cell>
          <cell r="AN108">
            <v>378325.97</v>
          </cell>
          <cell r="AO108">
            <v>0</v>
          </cell>
          <cell r="AP108">
            <v>0</v>
          </cell>
          <cell r="AQ108">
            <v>78857.48</v>
          </cell>
          <cell r="AR108">
            <v>0</v>
          </cell>
          <cell r="AS108">
            <v>15435.69</v>
          </cell>
          <cell r="AT108">
            <v>79919.61</v>
          </cell>
          <cell r="AU108">
            <v>0</v>
          </cell>
          <cell r="AV108">
            <v>0</v>
          </cell>
          <cell r="AW108">
            <v>0</v>
          </cell>
          <cell r="AX108">
            <v>588922.28</v>
          </cell>
          <cell r="AY108">
            <v>0</v>
          </cell>
          <cell r="AZ108">
            <v>57950.659999999996</v>
          </cell>
          <cell r="BA108">
            <v>694848.15000000014</v>
          </cell>
          <cell r="BB108">
            <v>55717.16</v>
          </cell>
          <cell r="BC108">
            <v>9361045.1399999987</v>
          </cell>
          <cell r="BD108">
            <v>1463198.3299999998</v>
          </cell>
          <cell r="BE108">
            <v>3659167.32</v>
          </cell>
          <cell r="BF108">
            <v>79334474.36999999</v>
          </cell>
        </row>
        <row r="109">
          <cell r="F109" t="str">
            <v>17410</v>
          </cell>
          <cell r="G109">
            <v>38524322.739999995</v>
          </cell>
          <cell r="H109">
            <v>427005.3</v>
          </cell>
          <cell r="I109">
            <v>24990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7307986.5199999986</v>
          </cell>
          <cell r="Q109">
            <v>316207.5</v>
          </cell>
          <cell r="R109">
            <v>1083372.48</v>
          </cell>
          <cell r="S109">
            <v>0</v>
          </cell>
          <cell r="T109">
            <v>0</v>
          </cell>
          <cell r="U109">
            <v>0</v>
          </cell>
          <cell r="V109">
            <v>1747425.0599999998</v>
          </cell>
          <cell r="W109">
            <v>132905.73000000001</v>
          </cell>
          <cell r="X109">
            <v>24797.809999999998</v>
          </cell>
          <cell r="Y109">
            <v>0</v>
          </cell>
          <cell r="Z109">
            <v>0</v>
          </cell>
          <cell r="AA109">
            <v>0</v>
          </cell>
          <cell r="AB109">
            <v>462811.51</v>
          </cell>
          <cell r="AC109">
            <v>96671.039999999994</v>
          </cell>
          <cell r="AD109">
            <v>0</v>
          </cell>
          <cell r="AE109">
            <v>0</v>
          </cell>
          <cell r="AF109">
            <v>349972.16</v>
          </cell>
          <cell r="AG109">
            <v>0</v>
          </cell>
          <cell r="AH109">
            <v>0</v>
          </cell>
          <cell r="AI109">
            <v>301299.47000000009</v>
          </cell>
          <cell r="AJ109">
            <v>0</v>
          </cell>
          <cell r="AK109">
            <v>0</v>
          </cell>
          <cell r="AL109">
            <v>0</v>
          </cell>
          <cell r="AM109">
            <v>19465.969999999998</v>
          </cell>
          <cell r="AN109">
            <v>230603.92000000004</v>
          </cell>
          <cell r="AO109">
            <v>0</v>
          </cell>
          <cell r="AP109">
            <v>0</v>
          </cell>
          <cell r="AQ109">
            <v>0</v>
          </cell>
          <cell r="AR109">
            <v>61044.5</v>
          </cell>
          <cell r="AS109">
            <v>47867.079999999994</v>
          </cell>
          <cell r="AT109">
            <v>220079.78</v>
          </cell>
          <cell r="AU109">
            <v>0</v>
          </cell>
          <cell r="AV109">
            <v>0</v>
          </cell>
          <cell r="AW109">
            <v>0</v>
          </cell>
          <cell r="AX109">
            <v>1264724.8299999998</v>
          </cell>
          <cell r="AY109">
            <v>0</v>
          </cell>
          <cell r="AZ109">
            <v>0</v>
          </cell>
          <cell r="BA109">
            <v>50378.89</v>
          </cell>
          <cell r="BB109">
            <v>304344.92000000004</v>
          </cell>
          <cell r="BC109">
            <v>11765719.879999999</v>
          </cell>
          <cell r="BD109">
            <v>1720334.7699999998</v>
          </cell>
          <cell r="BE109">
            <v>2929741.4699999997</v>
          </cell>
          <cell r="BF109">
            <v>69414073.329999983</v>
          </cell>
        </row>
        <row r="110">
          <cell r="F110" t="str">
            <v>17411</v>
          </cell>
          <cell r="G110">
            <v>127998545.42</v>
          </cell>
          <cell r="H110">
            <v>891.08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14892709.730000002</v>
          </cell>
          <cell r="Q110">
            <v>564419.59</v>
          </cell>
          <cell r="R110">
            <v>3549443.98</v>
          </cell>
          <cell r="S110">
            <v>0</v>
          </cell>
          <cell r="T110">
            <v>0</v>
          </cell>
          <cell r="U110">
            <v>0</v>
          </cell>
          <cell r="V110">
            <v>4588576.07</v>
          </cell>
          <cell r="W110">
            <v>386102.35999999993</v>
          </cell>
          <cell r="X110">
            <v>86315.45</v>
          </cell>
          <cell r="Y110">
            <v>0</v>
          </cell>
          <cell r="Z110">
            <v>0</v>
          </cell>
          <cell r="AA110">
            <v>0</v>
          </cell>
          <cell r="AB110">
            <v>613107.44999999995</v>
          </cell>
          <cell r="AC110">
            <v>310732.18</v>
          </cell>
          <cell r="AD110">
            <v>0</v>
          </cell>
          <cell r="AE110">
            <v>0</v>
          </cell>
          <cell r="AF110">
            <v>904473</v>
          </cell>
          <cell r="AG110">
            <v>1622560.3599999999</v>
          </cell>
          <cell r="AH110">
            <v>292604.08</v>
          </cell>
          <cell r="AI110">
            <v>1272788.18</v>
          </cell>
          <cell r="AJ110">
            <v>0</v>
          </cell>
          <cell r="AK110">
            <v>157163.04</v>
          </cell>
          <cell r="AL110">
            <v>0</v>
          </cell>
          <cell r="AM110">
            <v>182320.99000000002</v>
          </cell>
          <cell r="AN110">
            <v>1336881.5499999998</v>
          </cell>
          <cell r="AO110">
            <v>0</v>
          </cell>
          <cell r="AP110">
            <v>0</v>
          </cell>
          <cell r="AQ110">
            <v>241700.69</v>
          </cell>
          <cell r="AR110">
            <v>89071.83</v>
          </cell>
          <cell r="AS110">
            <v>173690.37</v>
          </cell>
          <cell r="AT110">
            <v>296230.59000000003</v>
          </cell>
          <cell r="AU110">
            <v>0</v>
          </cell>
          <cell r="AV110">
            <v>0</v>
          </cell>
          <cell r="AW110">
            <v>0</v>
          </cell>
          <cell r="AX110">
            <v>4490944.1899999995</v>
          </cell>
          <cell r="AY110">
            <v>0</v>
          </cell>
          <cell r="AZ110">
            <v>0</v>
          </cell>
          <cell r="BA110">
            <v>8374585.870000001</v>
          </cell>
          <cell r="BB110">
            <v>0</v>
          </cell>
          <cell r="BC110">
            <v>23658422.27</v>
          </cell>
          <cell r="BD110">
            <v>4314529.08</v>
          </cell>
          <cell r="BE110">
            <v>7006352.54</v>
          </cell>
          <cell r="BF110">
            <v>207405161.94000006</v>
          </cell>
        </row>
        <row r="111">
          <cell r="F111" t="str">
            <v>17412</v>
          </cell>
          <cell r="G111">
            <v>60971703.81000001</v>
          </cell>
          <cell r="H111">
            <v>515559.79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12985734.449999999</v>
          </cell>
          <cell r="Q111">
            <v>496573.92</v>
          </cell>
          <cell r="R111">
            <v>2323644.71</v>
          </cell>
          <cell r="S111">
            <v>0</v>
          </cell>
          <cell r="T111">
            <v>559346.10000000009</v>
          </cell>
          <cell r="U111">
            <v>0</v>
          </cell>
          <cell r="V111">
            <v>1863966.0300000005</v>
          </cell>
          <cell r="W111">
            <v>344297.99000000005</v>
          </cell>
          <cell r="X111">
            <v>42982.25</v>
          </cell>
          <cell r="Y111">
            <v>0</v>
          </cell>
          <cell r="Z111">
            <v>0</v>
          </cell>
          <cell r="AA111">
            <v>0</v>
          </cell>
          <cell r="AB111">
            <v>850936.3899999999</v>
          </cell>
          <cell r="AC111">
            <v>236858.52</v>
          </cell>
          <cell r="AD111">
            <v>0</v>
          </cell>
          <cell r="AE111">
            <v>0</v>
          </cell>
          <cell r="AF111">
            <v>1160188.9099999999</v>
          </cell>
          <cell r="AG111">
            <v>0</v>
          </cell>
          <cell r="AH111">
            <v>0</v>
          </cell>
          <cell r="AI111">
            <v>685434.94000000006</v>
          </cell>
          <cell r="AJ111">
            <v>0</v>
          </cell>
          <cell r="AK111">
            <v>473233.30999999994</v>
          </cell>
          <cell r="AL111">
            <v>0</v>
          </cell>
          <cell r="AM111">
            <v>107236.48999999999</v>
          </cell>
          <cell r="AN111">
            <v>786840.79999999993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81823.929999999993</v>
          </cell>
          <cell r="AT111">
            <v>81206.010000000024</v>
          </cell>
          <cell r="AU111">
            <v>0</v>
          </cell>
          <cell r="AV111">
            <v>0</v>
          </cell>
          <cell r="AW111">
            <v>0</v>
          </cell>
          <cell r="AX111">
            <v>604594.20000000007</v>
          </cell>
          <cell r="AY111">
            <v>7309.13</v>
          </cell>
          <cell r="AZ111">
            <v>0</v>
          </cell>
          <cell r="BA111">
            <v>3699093.72</v>
          </cell>
          <cell r="BB111">
            <v>495451.91000000003</v>
          </cell>
          <cell r="BC111">
            <v>12590374.629999997</v>
          </cell>
          <cell r="BD111">
            <v>2378361.5699999998</v>
          </cell>
          <cell r="BE111">
            <v>3595147.33</v>
          </cell>
          <cell r="BF111">
            <v>107937900.83999997</v>
          </cell>
        </row>
        <row r="112">
          <cell r="F112" t="str">
            <v>17414</v>
          </cell>
          <cell r="G112">
            <v>175118058.09000003</v>
          </cell>
          <cell r="H112">
            <v>551157.16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31187333.140000004</v>
          </cell>
          <cell r="Q112">
            <v>1497107.73</v>
          </cell>
          <cell r="R112">
            <v>5879164</v>
          </cell>
          <cell r="S112">
            <v>0</v>
          </cell>
          <cell r="T112">
            <v>0</v>
          </cell>
          <cell r="U112">
            <v>0</v>
          </cell>
          <cell r="V112">
            <v>5366094.8199999984</v>
          </cell>
          <cell r="W112">
            <v>1135873.5399999998</v>
          </cell>
          <cell r="X112">
            <v>94578</v>
          </cell>
          <cell r="Y112">
            <v>0</v>
          </cell>
          <cell r="Z112">
            <v>2149573.42</v>
          </cell>
          <cell r="AA112">
            <v>25743</v>
          </cell>
          <cell r="AB112">
            <v>1480452.9000000004</v>
          </cell>
          <cell r="AC112">
            <v>463258</v>
          </cell>
          <cell r="AD112">
            <v>0</v>
          </cell>
          <cell r="AE112">
            <v>0</v>
          </cell>
          <cell r="AF112">
            <v>1630702.73</v>
          </cell>
          <cell r="AG112">
            <v>0</v>
          </cell>
          <cell r="AH112">
            <v>0</v>
          </cell>
          <cell r="AI112">
            <v>1512600.1300000001</v>
          </cell>
          <cell r="AJ112">
            <v>0</v>
          </cell>
          <cell r="AK112">
            <v>612769.15</v>
          </cell>
          <cell r="AL112">
            <v>0</v>
          </cell>
          <cell r="AM112">
            <v>306584.36000000004</v>
          </cell>
          <cell r="AN112">
            <v>3869038.9999999995</v>
          </cell>
          <cell r="AO112">
            <v>0</v>
          </cell>
          <cell r="AP112">
            <v>68955</v>
          </cell>
          <cell r="AQ112">
            <v>369015.57000000007</v>
          </cell>
          <cell r="AR112">
            <v>0</v>
          </cell>
          <cell r="AS112">
            <v>174409.61</v>
          </cell>
          <cell r="AT112">
            <v>681377.43</v>
          </cell>
          <cell r="AU112">
            <v>0</v>
          </cell>
          <cell r="AV112">
            <v>0</v>
          </cell>
          <cell r="AW112">
            <v>0</v>
          </cell>
          <cell r="AX112">
            <v>4836793.3999999994</v>
          </cell>
          <cell r="AY112">
            <v>0</v>
          </cell>
          <cell r="AZ112">
            <v>0</v>
          </cell>
          <cell r="BA112">
            <v>1053761.1300000001</v>
          </cell>
          <cell r="BB112">
            <v>977005.7200000002</v>
          </cell>
          <cell r="BC112">
            <v>30523739.219999991</v>
          </cell>
          <cell r="BD112">
            <v>7774093.2799999993</v>
          </cell>
          <cell r="BE112">
            <v>8902534.6299999971</v>
          </cell>
          <cell r="BF112">
            <v>288241774.15999997</v>
          </cell>
        </row>
        <row r="113">
          <cell r="F113" t="str">
            <v>17415</v>
          </cell>
          <cell r="G113">
            <v>189309503.46999994</v>
          </cell>
          <cell r="H113">
            <v>378923.77</v>
          </cell>
          <cell r="I113">
            <v>2681900.94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1167680.6500000001</v>
          </cell>
          <cell r="O113">
            <v>0</v>
          </cell>
          <cell r="P113">
            <v>33814299.61999999</v>
          </cell>
          <cell r="Q113">
            <v>973563.91</v>
          </cell>
          <cell r="R113">
            <v>5474471.9999999991</v>
          </cell>
          <cell r="S113">
            <v>0</v>
          </cell>
          <cell r="T113">
            <v>0</v>
          </cell>
          <cell r="U113">
            <v>0</v>
          </cell>
          <cell r="V113">
            <v>8100234.6300000008</v>
          </cell>
          <cell r="W113">
            <v>226269.78999999998</v>
          </cell>
          <cell r="X113">
            <v>196488</v>
          </cell>
          <cell r="Y113">
            <v>37779.839999999997</v>
          </cell>
          <cell r="Z113">
            <v>0</v>
          </cell>
          <cell r="AA113">
            <v>0</v>
          </cell>
          <cell r="AB113">
            <v>6697516.580000001</v>
          </cell>
          <cell r="AC113">
            <v>644910.11</v>
          </cell>
          <cell r="AD113">
            <v>0</v>
          </cell>
          <cell r="AE113">
            <v>0</v>
          </cell>
          <cell r="AF113">
            <v>6217042.9400000004</v>
          </cell>
          <cell r="AG113">
            <v>0</v>
          </cell>
          <cell r="AH113">
            <v>0</v>
          </cell>
          <cell r="AI113">
            <v>2218015.7000000002</v>
          </cell>
          <cell r="AJ113">
            <v>110138.81999999999</v>
          </cell>
          <cell r="AK113">
            <v>0</v>
          </cell>
          <cell r="AL113">
            <v>0</v>
          </cell>
          <cell r="AM113">
            <v>561105.38</v>
          </cell>
          <cell r="AN113">
            <v>4821460.2899999991</v>
          </cell>
          <cell r="AO113">
            <v>0</v>
          </cell>
          <cell r="AP113">
            <v>71617</v>
          </cell>
          <cell r="AQ113">
            <v>343937.93999999994</v>
          </cell>
          <cell r="AR113">
            <v>0</v>
          </cell>
          <cell r="AS113">
            <v>0</v>
          </cell>
          <cell r="AT113">
            <v>261882.18</v>
          </cell>
          <cell r="AU113">
            <v>0</v>
          </cell>
          <cell r="AV113">
            <v>0</v>
          </cell>
          <cell r="AW113">
            <v>0</v>
          </cell>
          <cell r="AX113">
            <v>320033.49000000005</v>
          </cell>
          <cell r="AY113">
            <v>0</v>
          </cell>
          <cell r="AZ113">
            <v>0</v>
          </cell>
          <cell r="BA113">
            <v>0</v>
          </cell>
          <cell r="BB113">
            <v>410751.00999999995</v>
          </cell>
          <cell r="BC113">
            <v>41975767.730000012</v>
          </cell>
          <cell r="BD113">
            <v>10401596.559999999</v>
          </cell>
          <cell r="BE113">
            <v>8329186.6799999997</v>
          </cell>
          <cell r="BF113">
            <v>325746079.02999991</v>
          </cell>
        </row>
        <row r="114">
          <cell r="F114" t="str">
            <v>17417</v>
          </cell>
          <cell r="G114">
            <v>128794025.76000001</v>
          </cell>
          <cell r="H114">
            <v>1027096.75</v>
          </cell>
          <cell r="I114">
            <v>138232.31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30495455.57</v>
          </cell>
          <cell r="Q114">
            <v>972473.46000000008</v>
          </cell>
          <cell r="R114">
            <v>4861205</v>
          </cell>
          <cell r="S114">
            <v>0</v>
          </cell>
          <cell r="T114">
            <v>0</v>
          </cell>
          <cell r="U114">
            <v>0</v>
          </cell>
          <cell r="V114">
            <v>4221484.8100000005</v>
          </cell>
          <cell r="W114">
            <v>952625.93</v>
          </cell>
          <cell r="X114">
            <v>74932.19</v>
          </cell>
          <cell r="Y114">
            <v>0</v>
          </cell>
          <cell r="Z114">
            <v>0</v>
          </cell>
          <cell r="AA114">
            <v>0</v>
          </cell>
          <cell r="AB114">
            <v>1492668.8499999999</v>
          </cell>
          <cell r="AC114">
            <v>324802.55</v>
          </cell>
          <cell r="AD114">
            <v>0</v>
          </cell>
          <cell r="AE114">
            <v>0</v>
          </cell>
          <cell r="AF114">
            <v>1681205.5</v>
          </cell>
          <cell r="AG114">
            <v>192126.64</v>
          </cell>
          <cell r="AH114">
            <v>8559.19</v>
          </cell>
          <cell r="AI114">
            <v>1000407.69</v>
          </cell>
          <cell r="AJ114">
            <v>0</v>
          </cell>
          <cell r="AK114">
            <v>0</v>
          </cell>
          <cell r="AL114">
            <v>0</v>
          </cell>
          <cell r="AM114">
            <v>192889.65000000005</v>
          </cell>
          <cell r="AN114">
            <v>1534794.79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96120.74</v>
          </cell>
          <cell r="AT114">
            <v>333541.5</v>
          </cell>
          <cell r="AU114">
            <v>0</v>
          </cell>
          <cell r="AV114">
            <v>0</v>
          </cell>
          <cell r="AW114">
            <v>0</v>
          </cell>
          <cell r="AX114">
            <v>4420494.2499999991</v>
          </cell>
          <cell r="AY114">
            <v>0</v>
          </cell>
          <cell r="AZ114">
            <v>1205.8400000000001</v>
          </cell>
          <cell r="BA114">
            <v>0</v>
          </cell>
          <cell r="BB114">
            <v>708175.77</v>
          </cell>
          <cell r="BC114">
            <v>26954296.929999996</v>
          </cell>
          <cell r="BD114">
            <v>5965945.29</v>
          </cell>
          <cell r="BE114">
            <v>7949053.6900000004</v>
          </cell>
          <cell r="BF114">
            <v>224393820.65000004</v>
          </cell>
        </row>
        <row r="115">
          <cell r="F115" t="str">
            <v>17903</v>
          </cell>
          <cell r="G115">
            <v>2618728.8800000004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74249.590000000011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91106.89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48614.16</v>
          </cell>
          <cell r="BE115">
            <v>113035.46</v>
          </cell>
          <cell r="BF115">
            <v>2945734.9800000004</v>
          </cell>
        </row>
        <row r="116">
          <cell r="F116" t="str">
            <v>18100</v>
          </cell>
          <cell r="G116">
            <v>28636131.710000001</v>
          </cell>
          <cell r="H116">
            <v>1001019.8800000001</v>
          </cell>
          <cell r="I116">
            <v>332165.46999999997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6524084.3899999997</v>
          </cell>
          <cell r="Q116">
            <v>474473.93</v>
          </cell>
          <cell r="R116">
            <v>1052585.3700000001</v>
          </cell>
          <cell r="S116">
            <v>0</v>
          </cell>
          <cell r="T116">
            <v>0</v>
          </cell>
          <cell r="U116">
            <v>11145.33</v>
          </cell>
          <cell r="V116">
            <v>2029038.54</v>
          </cell>
          <cell r="W116">
            <v>629596.40000000014</v>
          </cell>
          <cell r="X116">
            <v>58610.32</v>
          </cell>
          <cell r="Y116">
            <v>0</v>
          </cell>
          <cell r="Z116">
            <v>2237869.86</v>
          </cell>
          <cell r="AA116">
            <v>21215</v>
          </cell>
          <cell r="AB116">
            <v>1421507.6600000001</v>
          </cell>
          <cell r="AC116">
            <v>331530.06000000006</v>
          </cell>
          <cell r="AD116">
            <v>0</v>
          </cell>
          <cell r="AE116">
            <v>0</v>
          </cell>
          <cell r="AF116">
            <v>1551905.2899999993</v>
          </cell>
          <cell r="AG116">
            <v>0</v>
          </cell>
          <cell r="AH116">
            <v>0</v>
          </cell>
          <cell r="AI116">
            <v>731837.99</v>
          </cell>
          <cell r="AJ116">
            <v>0</v>
          </cell>
          <cell r="AK116">
            <v>0</v>
          </cell>
          <cell r="AL116">
            <v>0</v>
          </cell>
          <cell r="AM116">
            <v>32382.570000000007</v>
          </cell>
          <cell r="AN116">
            <v>202398.51</v>
          </cell>
          <cell r="AO116">
            <v>0</v>
          </cell>
          <cell r="AP116">
            <v>8643.11</v>
          </cell>
          <cell r="AQ116">
            <v>0</v>
          </cell>
          <cell r="AR116">
            <v>0</v>
          </cell>
          <cell r="AS116">
            <v>19544.36</v>
          </cell>
          <cell r="AT116">
            <v>43617.2</v>
          </cell>
          <cell r="AU116">
            <v>0</v>
          </cell>
          <cell r="AV116">
            <v>0</v>
          </cell>
          <cell r="AW116">
            <v>0</v>
          </cell>
          <cell r="AX116">
            <v>1076424.67</v>
          </cell>
          <cell r="AY116">
            <v>0</v>
          </cell>
          <cell r="AZ116">
            <v>0</v>
          </cell>
          <cell r="BA116">
            <v>0</v>
          </cell>
          <cell r="BB116">
            <v>350137.77999999997</v>
          </cell>
          <cell r="BC116">
            <v>9744631.5300000031</v>
          </cell>
          <cell r="BD116">
            <v>2103572.13</v>
          </cell>
          <cell r="BE116">
            <v>1574586.2200000004</v>
          </cell>
          <cell r="BF116">
            <v>62200655.279999994</v>
          </cell>
        </row>
        <row r="117">
          <cell r="F117" t="str">
            <v>18303</v>
          </cell>
          <cell r="G117">
            <v>23971096.190000001</v>
          </cell>
          <cell r="H117">
            <v>290619.04000000004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5604846.3599999994</v>
          </cell>
          <cell r="Q117">
            <v>64711.12</v>
          </cell>
          <cell r="R117">
            <v>1026591.97</v>
          </cell>
          <cell r="S117">
            <v>0</v>
          </cell>
          <cell r="T117">
            <v>0</v>
          </cell>
          <cell r="U117">
            <v>0</v>
          </cell>
          <cell r="V117">
            <v>1329666.4400000004</v>
          </cell>
          <cell r="W117">
            <v>530491.07000000007</v>
          </cell>
          <cell r="X117">
            <v>12149.130000000001</v>
          </cell>
          <cell r="Y117">
            <v>0</v>
          </cell>
          <cell r="Z117">
            <v>0</v>
          </cell>
          <cell r="AA117">
            <v>0</v>
          </cell>
          <cell r="AB117">
            <v>116846.29000000001</v>
          </cell>
          <cell r="AC117">
            <v>79701.73</v>
          </cell>
          <cell r="AD117">
            <v>0</v>
          </cell>
          <cell r="AE117">
            <v>0</v>
          </cell>
          <cell r="AF117">
            <v>152250.5</v>
          </cell>
          <cell r="AG117">
            <v>0</v>
          </cell>
          <cell r="AH117">
            <v>0</v>
          </cell>
          <cell r="AI117">
            <v>226805.21999999997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34148.479999999996</v>
          </cell>
          <cell r="AO117">
            <v>0</v>
          </cell>
          <cell r="AP117">
            <v>26168.67</v>
          </cell>
          <cell r="AQ117">
            <v>0</v>
          </cell>
          <cell r="AR117">
            <v>0</v>
          </cell>
          <cell r="AS117">
            <v>0</v>
          </cell>
          <cell r="AT117">
            <v>37428.550000000003</v>
          </cell>
          <cell r="AU117">
            <v>0</v>
          </cell>
          <cell r="AV117">
            <v>0</v>
          </cell>
          <cell r="AW117">
            <v>0</v>
          </cell>
          <cell r="AX117">
            <v>392776.11000000004</v>
          </cell>
          <cell r="AY117">
            <v>0</v>
          </cell>
          <cell r="AZ117">
            <v>0</v>
          </cell>
          <cell r="BA117">
            <v>0</v>
          </cell>
          <cell r="BB117">
            <v>45979.94</v>
          </cell>
          <cell r="BC117">
            <v>6282757.5800000001</v>
          </cell>
          <cell r="BD117">
            <v>919145.39</v>
          </cell>
          <cell r="BE117">
            <v>1400126.8899999997</v>
          </cell>
          <cell r="BF117">
            <v>42544306.670000002</v>
          </cell>
        </row>
        <row r="118">
          <cell r="F118" t="str">
            <v>18400</v>
          </cell>
          <cell r="G118">
            <v>37338778.949999996</v>
          </cell>
          <cell r="H118">
            <v>348749.06000000006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7985632.9999999991</v>
          </cell>
          <cell r="Q118">
            <v>208825.49</v>
          </cell>
          <cell r="R118">
            <v>1257535.49</v>
          </cell>
          <cell r="S118">
            <v>0</v>
          </cell>
          <cell r="T118">
            <v>0</v>
          </cell>
          <cell r="U118">
            <v>33712.199999999997</v>
          </cell>
          <cell r="V118">
            <v>1983170.8399999996</v>
          </cell>
          <cell r="W118">
            <v>576504.9</v>
          </cell>
          <cell r="X118">
            <v>27306.519999999997</v>
          </cell>
          <cell r="Y118">
            <v>0</v>
          </cell>
          <cell r="Z118">
            <v>0</v>
          </cell>
          <cell r="AA118">
            <v>0</v>
          </cell>
          <cell r="AB118">
            <v>539018.64</v>
          </cell>
          <cell r="AC118">
            <v>206053.41000000003</v>
          </cell>
          <cell r="AD118">
            <v>0</v>
          </cell>
          <cell r="AE118">
            <v>0</v>
          </cell>
          <cell r="AF118">
            <v>1004570.34</v>
          </cell>
          <cell r="AG118">
            <v>0</v>
          </cell>
          <cell r="AH118">
            <v>0</v>
          </cell>
          <cell r="AI118">
            <v>341706.95999999996</v>
          </cell>
          <cell r="AJ118">
            <v>0</v>
          </cell>
          <cell r="AK118">
            <v>0</v>
          </cell>
          <cell r="AL118">
            <v>238011.44</v>
          </cell>
          <cell r="AM118">
            <v>28853.480000000003</v>
          </cell>
          <cell r="AN118">
            <v>224380.95999999996</v>
          </cell>
          <cell r="AO118">
            <v>0</v>
          </cell>
          <cell r="AP118">
            <v>90657.57</v>
          </cell>
          <cell r="AQ118">
            <v>178541.49</v>
          </cell>
          <cell r="AR118">
            <v>0</v>
          </cell>
          <cell r="AS118">
            <v>100865.17</v>
          </cell>
          <cell r="AT118">
            <v>61934.229999999996</v>
          </cell>
          <cell r="AU118">
            <v>0</v>
          </cell>
          <cell r="AV118">
            <v>0</v>
          </cell>
          <cell r="AW118">
            <v>0</v>
          </cell>
          <cell r="AX118">
            <v>152501.04</v>
          </cell>
          <cell r="AY118">
            <v>0</v>
          </cell>
          <cell r="AZ118">
            <v>70512.72</v>
          </cell>
          <cell r="BA118">
            <v>0</v>
          </cell>
          <cell r="BB118">
            <v>457333.67</v>
          </cell>
          <cell r="BC118">
            <v>12023498.929999998</v>
          </cell>
          <cell r="BD118">
            <v>1896482.5</v>
          </cell>
          <cell r="BE118">
            <v>3183365.67</v>
          </cell>
          <cell r="BF118">
            <v>70558504.670000002</v>
          </cell>
        </row>
        <row r="119">
          <cell r="F119" t="str">
            <v>18401</v>
          </cell>
          <cell r="G119">
            <v>65220582.61999999</v>
          </cell>
          <cell r="H119">
            <v>2030008.0399999998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17251181.449999999</v>
          </cell>
          <cell r="Q119">
            <v>792343.64</v>
          </cell>
          <cell r="R119">
            <v>2263167.48</v>
          </cell>
          <cell r="S119">
            <v>0</v>
          </cell>
          <cell r="T119">
            <v>0</v>
          </cell>
          <cell r="U119">
            <v>381310.41</v>
          </cell>
          <cell r="V119">
            <v>4686477.75</v>
          </cell>
          <cell r="W119">
            <v>592251.32000000007</v>
          </cell>
          <cell r="X119">
            <v>48244.39</v>
          </cell>
          <cell r="Y119">
            <v>0</v>
          </cell>
          <cell r="Z119">
            <v>0</v>
          </cell>
          <cell r="AA119">
            <v>0</v>
          </cell>
          <cell r="AB119">
            <v>944168.43</v>
          </cell>
          <cell r="AC119">
            <v>269961.33999999997</v>
          </cell>
          <cell r="AD119">
            <v>0</v>
          </cell>
          <cell r="AE119">
            <v>0</v>
          </cell>
          <cell r="AF119">
            <v>2099803.7000000002</v>
          </cell>
          <cell r="AG119">
            <v>0</v>
          </cell>
          <cell r="AH119">
            <v>0</v>
          </cell>
          <cell r="AI119">
            <v>548318.79</v>
          </cell>
          <cell r="AJ119">
            <v>0</v>
          </cell>
          <cell r="AK119">
            <v>0</v>
          </cell>
          <cell r="AL119">
            <v>0</v>
          </cell>
          <cell r="AM119">
            <v>39873.420000000006</v>
          </cell>
          <cell r="AN119">
            <v>394563.41</v>
          </cell>
          <cell r="AO119">
            <v>0</v>
          </cell>
          <cell r="AP119">
            <v>46542.439999999995</v>
          </cell>
          <cell r="AQ119">
            <v>0</v>
          </cell>
          <cell r="AR119">
            <v>0</v>
          </cell>
          <cell r="AS119">
            <v>76278.05</v>
          </cell>
          <cell r="AT119">
            <v>135000.68000000002</v>
          </cell>
          <cell r="AU119">
            <v>0</v>
          </cell>
          <cell r="AV119">
            <v>0</v>
          </cell>
          <cell r="AW119">
            <v>0</v>
          </cell>
          <cell r="AX119">
            <v>1233740.5899999999</v>
          </cell>
          <cell r="AY119">
            <v>0</v>
          </cell>
          <cell r="AZ119">
            <v>134837.18</v>
          </cell>
          <cell r="BA119">
            <v>0</v>
          </cell>
          <cell r="BB119">
            <v>870980.80999999994</v>
          </cell>
          <cell r="BC119">
            <v>16566925.050000003</v>
          </cell>
          <cell r="BD119">
            <v>3637560.0100000002</v>
          </cell>
          <cell r="BE119">
            <v>4743846.8900000006</v>
          </cell>
          <cell r="BF119">
            <v>125007967.89000003</v>
          </cell>
        </row>
        <row r="120">
          <cell r="F120" t="str">
            <v>18402</v>
          </cell>
          <cell r="G120">
            <v>53373339.250000007</v>
          </cell>
          <cell r="H120">
            <v>2329168.2200000007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11375519.869999999</v>
          </cell>
          <cell r="Q120">
            <v>367992.27</v>
          </cell>
          <cell r="R120">
            <v>1884694.71</v>
          </cell>
          <cell r="S120">
            <v>0</v>
          </cell>
          <cell r="T120">
            <v>0</v>
          </cell>
          <cell r="U120">
            <v>95546.290000000008</v>
          </cell>
          <cell r="V120">
            <v>3849777.6</v>
          </cell>
          <cell r="W120">
            <v>429287.40999999992</v>
          </cell>
          <cell r="X120">
            <v>72678</v>
          </cell>
          <cell r="Y120">
            <v>0</v>
          </cell>
          <cell r="Z120">
            <v>0</v>
          </cell>
          <cell r="AA120">
            <v>0</v>
          </cell>
          <cell r="AB120">
            <v>1880048.0000000002</v>
          </cell>
          <cell r="AC120">
            <v>313118.13</v>
          </cell>
          <cell r="AD120">
            <v>0</v>
          </cell>
          <cell r="AE120">
            <v>0</v>
          </cell>
          <cell r="AF120">
            <v>1777767.26</v>
          </cell>
          <cell r="AG120">
            <v>0</v>
          </cell>
          <cell r="AH120">
            <v>0</v>
          </cell>
          <cell r="AI120">
            <v>410009.18000000005</v>
          </cell>
          <cell r="AJ120">
            <v>0</v>
          </cell>
          <cell r="AK120">
            <v>21087</v>
          </cell>
          <cell r="AL120">
            <v>0</v>
          </cell>
          <cell r="AM120">
            <v>15084.25</v>
          </cell>
          <cell r="AN120">
            <v>102694.17000000001</v>
          </cell>
          <cell r="AO120">
            <v>0</v>
          </cell>
          <cell r="AP120">
            <v>38025.999999999993</v>
          </cell>
          <cell r="AQ120">
            <v>0</v>
          </cell>
          <cell r="AR120">
            <v>0</v>
          </cell>
          <cell r="AS120">
            <v>80494.320000000007</v>
          </cell>
          <cell r="AT120">
            <v>720889.64</v>
          </cell>
          <cell r="AU120">
            <v>0</v>
          </cell>
          <cell r="AV120">
            <v>0</v>
          </cell>
          <cell r="AW120">
            <v>0</v>
          </cell>
          <cell r="AX120">
            <v>132114.51</v>
          </cell>
          <cell r="AY120">
            <v>0</v>
          </cell>
          <cell r="AZ120">
            <v>2340.58</v>
          </cell>
          <cell r="BA120">
            <v>0</v>
          </cell>
          <cell r="BB120">
            <v>896347.55999999994</v>
          </cell>
          <cell r="BC120">
            <v>14767495.289999999</v>
          </cell>
          <cell r="BD120">
            <v>3731927.6400000006</v>
          </cell>
          <cell r="BE120">
            <v>5161693.3999999985</v>
          </cell>
          <cell r="BF120">
            <v>103829140.54999998</v>
          </cell>
        </row>
        <row r="121">
          <cell r="F121" t="str">
            <v>18902</v>
          </cell>
          <cell r="G121">
            <v>1199073.5100000002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62090.07</v>
          </cell>
          <cell r="Q121">
            <v>0</v>
          </cell>
          <cell r="R121">
            <v>36917.170000000006</v>
          </cell>
          <cell r="S121">
            <v>0</v>
          </cell>
          <cell r="T121">
            <v>0</v>
          </cell>
          <cell r="U121">
            <v>0</v>
          </cell>
          <cell r="V121">
            <v>26024.149999999998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44283.999999999993</v>
          </cell>
          <cell r="AC121">
            <v>0</v>
          </cell>
          <cell r="AD121">
            <v>82065.899999999994</v>
          </cell>
          <cell r="AE121">
            <v>0</v>
          </cell>
          <cell r="AF121">
            <v>20625.349999999999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117349.75</v>
          </cell>
          <cell r="BD121">
            <v>60601.59</v>
          </cell>
          <cell r="BE121">
            <v>47115.509999999995</v>
          </cell>
          <cell r="BF121">
            <v>1696147.0000000002</v>
          </cell>
        </row>
        <row r="122">
          <cell r="F122" t="str">
            <v>19007</v>
          </cell>
          <cell r="G122">
            <v>357891.5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22105.3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40184.68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88080.719999999987</v>
          </cell>
          <cell r="BD122">
            <v>0</v>
          </cell>
          <cell r="BE122">
            <v>0</v>
          </cell>
          <cell r="BF122">
            <v>508262.19999999995</v>
          </cell>
        </row>
        <row r="123">
          <cell r="F123" t="str">
            <v>19028</v>
          </cell>
          <cell r="G123">
            <v>1290729.01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105231.87000000001</v>
          </cell>
          <cell r="Q123">
            <v>800</v>
          </cell>
          <cell r="R123">
            <v>19171.669999999998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25294.59</v>
          </cell>
          <cell r="AC123">
            <v>12067.5</v>
          </cell>
          <cell r="AD123">
            <v>0</v>
          </cell>
          <cell r="AE123">
            <v>0</v>
          </cell>
          <cell r="AF123">
            <v>31611.79</v>
          </cell>
          <cell r="AG123">
            <v>0</v>
          </cell>
          <cell r="AH123">
            <v>0</v>
          </cell>
          <cell r="AI123">
            <v>27377.599999999999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14326.45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8991.75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697273.86</v>
          </cell>
          <cell r="BD123">
            <v>81450.899999999994</v>
          </cell>
          <cell r="BE123">
            <v>111948.33999999998</v>
          </cell>
          <cell r="BF123">
            <v>2426275.33</v>
          </cell>
        </row>
        <row r="124">
          <cell r="F124" t="str">
            <v>19400</v>
          </cell>
          <cell r="G124">
            <v>1359261.7699999998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199457.72000000003</v>
          </cell>
          <cell r="Q124">
            <v>5140</v>
          </cell>
          <cell r="R124">
            <v>26901.07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33223.279999999999</v>
          </cell>
          <cell r="AC124">
            <v>591.87</v>
          </cell>
          <cell r="AD124">
            <v>0</v>
          </cell>
          <cell r="AE124">
            <v>0</v>
          </cell>
          <cell r="AF124">
            <v>20966.079999999998</v>
          </cell>
          <cell r="AG124">
            <v>0</v>
          </cell>
          <cell r="AH124">
            <v>0</v>
          </cell>
          <cell r="AI124">
            <v>16811.650000000001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1904.24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982875.17</v>
          </cell>
          <cell r="BD124">
            <v>88836.389999999985</v>
          </cell>
          <cell r="BE124">
            <v>94033.4</v>
          </cell>
          <cell r="BF124">
            <v>2830002.64</v>
          </cell>
        </row>
        <row r="125">
          <cell r="F125" t="str">
            <v>19401</v>
          </cell>
          <cell r="G125">
            <v>17298077.100000005</v>
          </cell>
          <cell r="H125">
            <v>104784.72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3013429.4699999997</v>
          </cell>
          <cell r="Q125">
            <v>188507.83</v>
          </cell>
          <cell r="R125">
            <v>517588.04</v>
          </cell>
          <cell r="S125">
            <v>0</v>
          </cell>
          <cell r="T125">
            <v>0</v>
          </cell>
          <cell r="U125">
            <v>0</v>
          </cell>
          <cell r="V125">
            <v>940316.19</v>
          </cell>
          <cell r="W125">
            <v>46195.91</v>
          </cell>
          <cell r="X125">
            <v>16584.150000000001</v>
          </cell>
          <cell r="Y125">
            <v>0</v>
          </cell>
          <cell r="Z125">
            <v>0</v>
          </cell>
          <cell r="AA125">
            <v>0</v>
          </cell>
          <cell r="AB125">
            <v>455486.41000000003</v>
          </cell>
          <cell r="AC125">
            <v>113563.59</v>
          </cell>
          <cell r="AD125">
            <v>28171.37</v>
          </cell>
          <cell r="AE125">
            <v>0</v>
          </cell>
          <cell r="AF125">
            <v>610556.61</v>
          </cell>
          <cell r="AG125">
            <v>0</v>
          </cell>
          <cell r="AH125">
            <v>0</v>
          </cell>
          <cell r="AI125">
            <v>81289.64</v>
          </cell>
          <cell r="AJ125">
            <v>0</v>
          </cell>
          <cell r="AK125">
            <v>0</v>
          </cell>
          <cell r="AL125">
            <v>0</v>
          </cell>
          <cell r="AM125">
            <v>35553.480000000003</v>
          </cell>
          <cell r="AN125">
            <v>202593</v>
          </cell>
          <cell r="AO125">
            <v>0</v>
          </cell>
          <cell r="AP125">
            <v>0</v>
          </cell>
          <cell r="AQ125">
            <v>251390.56</v>
          </cell>
          <cell r="AR125">
            <v>0</v>
          </cell>
          <cell r="AS125">
            <v>0</v>
          </cell>
          <cell r="AT125">
            <v>26927</v>
          </cell>
          <cell r="AU125">
            <v>0</v>
          </cell>
          <cell r="AV125">
            <v>0</v>
          </cell>
          <cell r="AW125">
            <v>0</v>
          </cell>
          <cell r="AX125">
            <v>95270.55</v>
          </cell>
          <cell r="AY125">
            <v>0</v>
          </cell>
          <cell r="AZ125">
            <v>134974.02000000002</v>
          </cell>
          <cell r="BA125">
            <v>0</v>
          </cell>
          <cell r="BB125">
            <v>25371.62</v>
          </cell>
          <cell r="BC125">
            <v>6269401.0100000007</v>
          </cell>
          <cell r="BD125">
            <v>1026203.51</v>
          </cell>
          <cell r="BE125">
            <v>1325246.04</v>
          </cell>
          <cell r="BF125">
            <v>32807481.820000004</v>
          </cell>
        </row>
        <row r="126">
          <cell r="F126" t="str">
            <v>19403</v>
          </cell>
          <cell r="G126">
            <v>3565198.6899999995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620120.50999999989</v>
          </cell>
          <cell r="Q126">
            <v>20600</v>
          </cell>
          <cell r="R126">
            <v>85019.23000000001</v>
          </cell>
          <cell r="S126">
            <v>0</v>
          </cell>
          <cell r="T126">
            <v>0</v>
          </cell>
          <cell r="U126">
            <v>0</v>
          </cell>
          <cell r="V126">
            <v>332579.33</v>
          </cell>
          <cell r="W126">
            <v>91754.189999999988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147274.33999999997</v>
          </cell>
          <cell r="AC126">
            <v>21071.34</v>
          </cell>
          <cell r="AD126">
            <v>0</v>
          </cell>
          <cell r="AE126">
            <v>0</v>
          </cell>
          <cell r="AF126">
            <v>94052.77</v>
          </cell>
          <cell r="AG126">
            <v>114343.99</v>
          </cell>
          <cell r="AH126">
            <v>14542.15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39277.14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1648062.3599999999</v>
          </cell>
          <cell r="BD126">
            <v>260364.06999999998</v>
          </cell>
          <cell r="BE126">
            <v>300075.27999999997</v>
          </cell>
          <cell r="BF126">
            <v>7354335.3899999997</v>
          </cell>
        </row>
        <row r="127">
          <cell r="F127" t="str">
            <v>19404</v>
          </cell>
          <cell r="G127">
            <v>5388693.1600000001</v>
          </cell>
          <cell r="H127">
            <v>202142.05000000005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831172.41000000015</v>
          </cell>
          <cell r="Q127">
            <v>37720</v>
          </cell>
          <cell r="R127">
            <v>187593.16999999998</v>
          </cell>
          <cell r="S127">
            <v>0</v>
          </cell>
          <cell r="T127">
            <v>0</v>
          </cell>
          <cell r="U127">
            <v>0</v>
          </cell>
          <cell r="V127">
            <v>342642.20000000007</v>
          </cell>
          <cell r="W127">
            <v>37699.79</v>
          </cell>
          <cell r="X127">
            <v>8275.65</v>
          </cell>
          <cell r="Y127">
            <v>0</v>
          </cell>
          <cell r="Z127">
            <v>0</v>
          </cell>
          <cell r="AA127">
            <v>0</v>
          </cell>
          <cell r="AB127">
            <v>234697.25000000003</v>
          </cell>
          <cell r="AC127">
            <v>37610.839999999997</v>
          </cell>
          <cell r="AD127">
            <v>0</v>
          </cell>
          <cell r="AE127">
            <v>0</v>
          </cell>
          <cell r="AF127">
            <v>169632.49</v>
          </cell>
          <cell r="AG127">
            <v>0</v>
          </cell>
          <cell r="AH127">
            <v>0</v>
          </cell>
          <cell r="AI127">
            <v>46701.36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17638.150000000001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11025.240000000002</v>
          </cell>
          <cell r="AU127">
            <v>0</v>
          </cell>
          <cell r="AV127">
            <v>0</v>
          </cell>
          <cell r="AW127">
            <v>0</v>
          </cell>
          <cell r="AX127">
            <v>1950.1599999999999</v>
          </cell>
          <cell r="AY127">
            <v>0</v>
          </cell>
          <cell r="AZ127">
            <v>0</v>
          </cell>
          <cell r="BA127">
            <v>0</v>
          </cell>
          <cell r="BB127">
            <v>45000</v>
          </cell>
          <cell r="BC127">
            <v>1770532.2799999998</v>
          </cell>
          <cell r="BD127">
            <v>289599.61000000004</v>
          </cell>
          <cell r="BE127">
            <v>393771.43</v>
          </cell>
          <cell r="BF127">
            <v>10054097.24</v>
          </cell>
        </row>
        <row r="128">
          <cell r="F128" t="str">
            <v>20094</v>
          </cell>
          <cell r="G128">
            <v>1052695.6100000001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73911.899999999994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48627.79</v>
          </cell>
          <cell r="AC128">
            <v>4219.3599999999997</v>
          </cell>
          <cell r="AD128">
            <v>0</v>
          </cell>
          <cell r="AE128">
            <v>0</v>
          </cell>
          <cell r="AF128">
            <v>51173.02</v>
          </cell>
          <cell r="AG128">
            <v>0</v>
          </cell>
          <cell r="AH128">
            <v>0</v>
          </cell>
          <cell r="AI128">
            <v>1200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1245</v>
          </cell>
          <cell r="AP128">
            <v>0</v>
          </cell>
          <cell r="AQ128">
            <v>16251.100000000002</v>
          </cell>
          <cell r="AR128">
            <v>3200</v>
          </cell>
          <cell r="AS128">
            <v>151.5</v>
          </cell>
          <cell r="AT128">
            <v>490.43</v>
          </cell>
          <cell r="AU128">
            <v>0</v>
          </cell>
          <cell r="AV128">
            <v>0</v>
          </cell>
          <cell r="AW128">
            <v>0</v>
          </cell>
          <cell r="AX128">
            <v>2771.1699999999996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429952.91</v>
          </cell>
          <cell r="BD128">
            <v>97089.600000000006</v>
          </cell>
          <cell r="BE128">
            <v>43361.38</v>
          </cell>
          <cell r="BF128">
            <v>1826340.77</v>
          </cell>
        </row>
        <row r="129">
          <cell r="F129" t="str">
            <v>20203</v>
          </cell>
          <cell r="G129">
            <v>1069054.98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104178.72999999998</v>
          </cell>
          <cell r="Q129">
            <v>0</v>
          </cell>
          <cell r="R129">
            <v>48943.85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27257.53</v>
          </cell>
          <cell r="AC129">
            <v>26130.710000000003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354615.92000000004</v>
          </cell>
          <cell r="BD129">
            <v>0</v>
          </cell>
          <cell r="BE129">
            <v>141811.40999999997</v>
          </cell>
          <cell r="BF129">
            <v>1771993.1300000001</v>
          </cell>
        </row>
        <row r="130">
          <cell r="F130" t="str">
            <v>20215</v>
          </cell>
          <cell r="G130">
            <v>667758.33000000019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38636.11</v>
          </cell>
          <cell r="Q130">
            <v>6440.63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45067.149999999994</v>
          </cell>
          <cell r="AC130">
            <v>12688.41</v>
          </cell>
          <cell r="AD130">
            <v>0</v>
          </cell>
          <cell r="AE130">
            <v>0</v>
          </cell>
          <cell r="AF130">
            <v>18341.71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88.14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284011.60000000003</v>
          </cell>
          <cell r="BD130">
            <v>44653.069999999992</v>
          </cell>
          <cell r="BE130">
            <v>106799.47</v>
          </cell>
          <cell r="BF130">
            <v>1224484.6200000003</v>
          </cell>
        </row>
        <row r="131">
          <cell r="F131" t="str">
            <v>20400</v>
          </cell>
          <cell r="G131">
            <v>1833996.9100000006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209170.51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68486.939999999988</v>
          </cell>
          <cell r="AC131">
            <v>24475.54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20894.310000000001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10170.780000000001</v>
          </cell>
          <cell r="AS131">
            <v>0</v>
          </cell>
          <cell r="AT131">
            <v>6511.8700000000008</v>
          </cell>
          <cell r="AU131">
            <v>0</v>
          </cell>
          <cell r="AV131">
            <v>0</v>
          </cell>
          <cell r="AW131">
            <v>0</v>
          </cell>
          <cell r="AX131">
            <v>14579.34</v>
          </cell>
          <cell r="AY131">
            <v>0</v>
          </cell>
          <cell r="AZ131">
            <v>0</v>
          </cell>
          <cell r="BA131">
            <v>0</v>
          </cell>
          <cell r="BB131">
            <v>258.66000000000003</v>
          </cell>
          <cell r="BC131">
            <v>660999.56999999995</v>
          </cell>
          <cell r="BD131">
            <v>90621.489999999991</v>
          </cell>
          <cell r="BE131">
            <v>152857.18000000005</v>
          </cell>
          <cell r="BF131">
            <v>3093023.100000001</v>
          </cell>
        </row>
        <row r="132">
          <cell r="F132" t="str">
            <v>20401</v>
          </cell>
          <cell r="G132">
            <v>1208813.44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37903.949999999997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26859.050000000003</v>
          </cell>
          <cell r="AC132">
            <v>3939.43</v>
          </cell>
          <cell r="AD132">
            <v>0</v>
          </cell>
          <cell r="AE132">
            <v>0</v>
          </cell>
          <cell r="AF132">
            <v>15201.789999999999</v>
          </cell>
          <cell r="AG132">
            <v>0</v>
          </cell>
          <cell r="AH132">
            <v>0</v>
          </cell>
          <cell r="AI132">
            <v>26.950000000000003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4315.8600000000006</v>
          </cell>
          <cell r="AQ132">
            <v>0</v>
          </cell>
          <cell r="AR132">
            <v>0</v>
          </cell>
          <cell r="AS132">
            <v>233.86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501923.4</v>
          </cell>
          <cell r="BD132">
            <v>91200.24</v>
          </cell>
          <cell r="BE132">
            <v>51166.790000000008</v>
          </cell>
          <cell r="BF132">
            <v>1941584.76</v>
          </cell>
        </row>
        <row r="133">
          <cell r="F133" t="str">
            <v>20402</v>
          </cell>
          <cell r="G133">
            <v>1082313.6299999999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52611.55</v>
          </cell>
          <cell r="Q133">
            <v>2388.1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45321.64</v>
          </cell>
          <cell r="AC133">
            <v>18740</v>
          </cell>
          <cell r="AD133">
            <v>0</v>
          </cell>
          <cell r="AE133">
            <v>0</v>
          </cell>
          <cell r="AF133">
            <v>34649.699999999997</v>
          </cell>
          <cell r="AG133">
            <v>0</v>
          </cell>
          <cell r="AH133">
            <v>0</v>
          </cell>
          <cell r="AI133">
            <v>12448.2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1619.38</v>
          </cell>
          <cell r="AS133">
            <v>0</v>
          </cell>
          <cell r="AT133">
            <v>730.3</v>
          </cell>
          <cell r="AU133">
            <v>0</v>
          </cell>
          <cell r="AV133">
            <v>0</v>
          </cell>
          <cell r="AW133">
            <v>0</v>
          </cell>
          <cell r="AX133">
            <v>57018.220000000008</v>
          </cell>
          <cell r="AY133">
            <v>0</v>
          </cell>
          <cell r="AZ133">
            <v>0</v>
          </cell>
          <cell r="BA133">
            <v>0</v>
          </cell>
          <cell r="BB133">
            <v>10850.79</v>
          </cell>
          <cell r="BC133">
            <v>585934.10000000033</v>
          </cell>
          <cell r="BD133">
            <v>94264.329999999987</v>
          </cell>
          <cell r="BE133">
            <v>100117.22</v>
          </cell>
          <cell r="BF133">
            <v>2099007.16</v>
          </cell>
        </row>
        <row r="134">
          <cell r="F134" t="str">
            <v>20403</v>
          </cell>
          <cell r="G134">
            <v>243419.68999999997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20633.259999999998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8429.92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133079.69999999998</v>
          </cell>
          <cell r="BD134">
            <v>986.24</v>
          </cell>
          <cell r="BE134">
            <v>76993.73</v>
          </cell>
          <cell r="BF134">
            <v>483542.53999999992</v>
          </cell>
        </row>
        <row r="135">
          <cell r="F135" t="str">
            <v>20404</v>
          </cell>
          <cell r="G135">
            <v>6465814.0400000019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739751.71000000008</v>
          </cell>
          <cell r="Q135">
            <v>133444.03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513787.80999999994</v>
          </cell>
          <cell r="W135">
            <v>115057.55</v>
          </cell>
          <cell r="X135">
            <v>16203.66</v>
          </cell>
          <cell r="Y135">
            <v>0</v>
          </cell>
          <cell r="Z135">
            <v>0</v>
          </cell>
          <cell r="AA135">
            <v>0</v>
          </cell>
          <cell r="AB135">
            <v>367087.31</v>
          </cell>
          <cell r="AC135">
            <v>84492.32</v>
          </cell>
          <cell r="AD135">
            <v>0</v>
          </cell>
          <cell r="AE135">
            <v>0</v>
          </cell>
          <cell r="AF135">
            <v>268089.28999999992</v>
          </cell>
          <cell r="AG135">
            <v>0</v>
          </cell>
          <cell r="AH135">
            <v>0</v>
          </cell>
          <cell r="AI135">
            <v>87072.75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28287.360000000004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4358.9400000000005</v>
          </cell>
          <cell r="AU135">
            <v>0</v>
          </cell>
          <cell r="AV135">
            <v>0</v>
          </cell>
          <cell r="AW135">
            <v>0</v>
          </cell>
          <cell r="AX135">
            <v>164802.95000000001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2103054.63</v>
          </cell>
          <cell r="BD135">
            <v>297669.44</v>
          </cell>
          <cell r="BE135">
            <v>378163.84</v>
          </cell>
          <cell r="BF135">
            <v>11767137.629999997</v>
          </cell>
        </row>
        <row r="136">
          <cell r="F136" t="str">
            <v>20405</v>
          </cell>
          <cell r="G136">
            <v>8140499.3399999989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1429517.27</v>
          </cell>
          <cell r="Q136">
            <v>73162.66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512690.79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211748.34000000003</v>
          </cell>
          <cell r="AC136">
            <v>406653.06000000011</v>
          </cell>
          <cell r="AD136">
            <v>16816.149999999998</v>
          </cell>
          <cell r="AE136">
            <v>0</v>
          </cell>
          <cell r="AF136">
            <v>285125.31</v>
          </cell>
          <cell r="AG136">
            <v>0</v>
          </cell>
          <cell r="AH136">
            <v>0</v>
          </cell>
          <cell r="AI136">
            <v>175807.16999999998</v>
          </cell>
          <cell r="AJ136">
            <v>0</v>
          </cell>
          <cell r="AK136">
            <v>0</v>
          </cell>
          <cell r="AL136">
            <v>0</v>
          </cell>
          <cell r="AM136">
            <v>14657.529999999999</v>
          </cell>
          <cell r="AN136">
            <v>184215.34999999998</v>
          </cell>
          <cell r="AO136">
            <v>0</v>
          </cell>
          <cell r="AP136">
            <v>0</v>
          </cell>
          <cell r="AQ136">
            <v>36974.04</v>
          </cell>
          <cell r="AR136">
            <v>0</v>
          </cell>
          <cell r="AS136">
            <v>0</v>
          </cell>
          <cell r="AT136">
            <v>12173.58</v>
          </cell>
          <cell r="AU136">
            <v>0</v>
          </cell>
          <cell r="AV136">
            <v>0</v>
          </cell>
          <cell r="AW136">
            <v>0</v>
          </cell>
          <cell r="AX136">
            <v>112987.53</v>
          </cell>
          <cell r="AY136">
            <v>0</v>
          </cell>
          <cell r="AZ136">
            <v>0</v>
          </cell>
          <cell r="BA136">
            <v>33107.050000000003</v>
          </cell>
          <cell r="BB136">
            <v>45544.68</v>
          </cell>
          <cell r="BC136">
            <v>2064218.9799999997</v>
          </cell>
          <cell r="BD136">
            <v>380416.00000000006</v>
          </cell>
          <cell r="BE136">
            <v>536530.77999999991</v>
          </cell>
          <cell r="BF136">
            <v>14672845.609999998</v>
          </cell>
        </row>
        <row r="137">
          <cell r="F137" t="str">
            <v>20406</v>
          </cell>
          <cell r="G137">
            <v>1760359.8299999998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282488.53000000003</v>
          </cell>
          <cell r="Q137">
            <v>29742.68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70692.39</v>
          </cell>
          <cell r="W137">
            <v>5896.5700000000006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407469.02999999997</v>
          </cell>
          <cell r="AC137">
            <v>38820.11</v>
          </cell>
          <cell r="AD137">
            <v>0</v>
          </cell>
          <cell r="AE137">
            <v>0</v>
          </cell>
          <cell r="AF137">
            <v>86129.13</v>
          </cell>
          <cell r="AG137">
            <v>0</v>
          </cell>
          <cell r="AH137">
            <v>0</v>
          </cell>
          <cell r="AI137">
            <v>448.73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500</v>
          </cell>
          <cell r="AY137">
            <v>0</v>
          </cell>
          <cell r="AZ137">
            <v>37597.18</v>
          </cell>
          <cell r="BA137">
            <v>0</v>
          </cell>
          <cell r="BB137">
            <v>0</v>
          </cell>
          <cell r="BC137">
            <v>829022.59</v>
          </cell>
          <cell r="BD137">
            <v>196541.15</v>
          </cell>
          <cell r="BE137">
            <v>248135.21000000002</v>
          </cell>
          <cell r="BF137">
            <v>3993843.129999999</v>
          </cell>
        </row>
        <row r="138">
          <cell r="F138" t="str">
            <v>21014</v>
          </cell>
          <cell r="G138">
            <v>4393420.8600000003</v>
          </cell>
          <cell r="H138">
            <v>0</v>
          </cell>
          <cell r="I138">
            <v>22881.69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843405.40000000014</v>
          </cell>
          <cell r="Q138">
            <v>37760.47</v>
          </cell>
          <cell r="R138">
            <v>241884</v>
          </cell>
          <cell r="S138">
            <v>0</v>
          </cell>
          <cell r="T138">
            <v>0</v>
          </cell>
          <cell r="U138">
            <v>0</v>
          </cell>
          <cell r="V138">
            <v>244915.52999999997</v>
          </cell>
          <cell r="W138">
            <v>63945.930000000008</v>
          </cell>
          <cell r="X138">
            <v>4460.47</v>
          </cell>
          <cell r="Y138">
            <v>0</v>
          </cell>
          <cell r="Z138">
            <v>0</v>
          </cell>
          <cell r="AA138">
            <v>0</v>
          </cell>
          <cell r="AB138">
            <v>132100.73000000001</v>
          </cell>
          <cell r="AC138">
            <v>28963.34</v>
          </cell>
          <cell r="AD138">
            <v>0</v>
          </cell>
          <cell r="AE138">
            <v>0</v>
          </cell>
          <cell r="AF138">
            <v>181909.82</v>
          </cell>
          <cell r="AG138">
            <v>0</v>
          </cell>
          <cell r="AH138">
            <v>0</v>
          </cell>
          <cell r="AI138">
            <v>28256.300000000003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24368.239999999998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7515.0199999999995</v>
          </cell>
          <cell r="AU138">
            <v>0</v>
          </cell>
          <cell r="AV138">
            <v>0</v>
          </cell>
          <cell r="AW138">
            <v>0</v>
          </cell>
          <cell r="AX138">
            <v>600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1485421.41</v>
          </cell>
          <cell r="BD138">
            <v>275428.08</v>
          </cell>
          <cell r="BE138">
            <v>226560.30000000002</v>
          </cell>
          <cell r="BF138">
            <v>8243797.5900000008</v>
          </cell>
        </row>
        <row r="139">
          <cell r="F139" t="str">
            <v>21036</v>
          </cell>
          <cell r="G139">
            <v>295191.57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71754.67</v>
          </cell>
          <cell r="Q139">
            <v>0</v>
          </cell>
          <cell r="R139">
            <v>6132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24430.44</v>
          </cell>
          <cell r="AC139">
            <v>19946.440000000002</v>
          </cell>
          <cell r="AD139">
            <v>0</v>
          </cell>
          <cell r="AE139">
            <v>0</v>
          </cell>
          <cell r="AF139">
            <v>8433.119999999999</v>
          </cell>
          <cell r="AG139">
            <v>0</v>
          </cell>
          <cell r="AH139">
            <v>0</v>
          </cell>
          <cell r="AI139">
            <v>165.67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257.86</v>
          </cell>
          <cell r="AU139">
            <v>0</v>
          </cell>
          <cell r="AV139">
            <v>0</v>
          </cell>
          <cell r="AW139">
            <v>0</v>
          </cell>
          <cell r="AX139">
            <v>196.33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151275.30000000002</v>
          </cell>
          <cell r="BD139">
            <v>15305.810000000001</v>
          </cell>
          <cell r="BE139">
            <v>20303.02</v>
          </cell>
          <cell r="BF139">
            <v>613392.2300000001</v>
          </cell>
        </row>
        <row r="140">
          <cell r="F140" t="str">
            <v>21206</v>
          </cell>
          <cell r="G140">
            <v>3013795.6700000004</v>
          </cell>
          <cell r="H140">
            <v>12769.420000000002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547911.72</v>
          </cell>
          <cell r="Q140">
            <v>26880.34</v>
          </cell>
          <cell r="R140">
            <v>117701</v>
          </cell>
          <cell r="S140">
            <v>0</v>
          </cell>
          <cell r="T140">
            <v>0</v>
          </cell>
          <cell r="U140">
            <v>0</v>
          </cell>
          <cell r="V140">
            <v>218925.68999999997</v>
          </cell>
          <cell r="W140">
            <v>59437.380000000005</v>
          </cell>
          <cell r="X140">
            <v>4880</v>
          </cell>
          <cell r="Y140">
            <v>0</v>
          </cell>
          <cell r="Z140">
            <v>0</v>
          </cell>
          <cell r="AA140">
            <v>0</v>
          </cell>
          <cell r="AB140">
            <v>152681.35</v>
          </cell>
          <cell r="AC140">
            <v>75051.159999999989</v>
          </cell>
          <cell r="AD140">
            <v>20214.16</v>
          </cell>
          <cell r="AE140">
            <v>0</v>
          </cell>
          <cell r="AF140">
            <v>153376.13999999998</v>
          </cell>
          <cell r="AG140">
            <v>0</v>
          </cell>
          <cell r="AH140">
            <v>0</v>
          </cell>
          <cell r="AI140">
            <v>24618.82</v>
          </cell>
          <cell r="AJ140">
            <v>0</v>
          </cell>
          <cell r="AK140">
            <v>0</v>
          </cell>
          <cell r="AL140">
            <v>0</v>
          </cell>
          <cell r="AM140">
            <v>1217.03</v>
          </cell>
          <cell r="AN140">
            <v>65791.53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30729.29</v>
          </cell>
          <cell r="AU140">
            <v>0</v>
          </cell>
          <cell r="AV140">
            <v>0</v>
          </cell>
          <cell r="AW140">
            <v>0</v>
          </cell>
          <cell r="AX140">
            <v>969.59</v>
          </cell>
          <cell r="AY140">
            <v>0</v>
          </cell>
          <cell r="AZ140">
            <v>0</v>
          </cell>
          <cell r="BA140">
            <v>0</v>
          </cell>
          <cell r="BB140">
            <v>4335.93</v>
          </cell>
          <cell r="BC140">
            <v>1296807.8900000001</v>
          </cell>
          <cell r="BD140">
            <v>202298.98999999996</v>
          </cell>
          <cell r="BE140">
            <v>294279.27000000008</v>
          </cell>
          <cell r="BF140">
            <v>6324672.370000002</v>
          </cell>
        </row>
        <row r="141">
          <cell r="F141" t="str">
            <v>21214</v>
          </cell>
          <cell r="G141">
            <v>2012291.5100000002</v>
          </cell>
          <cell r="H141">
            <v>0</v>
          </cell>
          <cell r="I141">
            <v>4106.97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356869.19000000006</v>
          </cell>
          <cell r="Q141">
            <v>23040.29</v>
          </cell>
          <cell r="R141">
            <v>87034.37</v>
          </cell>
          <cell r="S141">
            <v>0</v>
          </cell>
          <cell r="T141">
            <v>0</v>
          </cell>
          <cell r="U141">
            <v>0</v>
          </cell>
          <cell r="V141">
            <v>140611.76999999999</v>
          </cell>
          <cell r="W141">
            <v>91184.21</v>
          </cell>
          <cell r="X141">
            <v>2924</v>
          </cell>
          <cell r="Y141">
            <v>0</v>
          </cell>
          <cell r="Z141">
            <v>0</v>
          </cell>
          <cell r="AA141">
            <v>0</v>
          </cell>
          <cell r="AB141">
            <v>130748.93</v>
          </cell>
          <cell r="AC141">
            <v>28396.860000000004</v>
          </cell>
          <cell r="AD141">
            <v>0</v>
          </cell>
          <cell r="AE141">
            <v>0</v>
          </cell>
          <cell r="AF141">
            <v>84413.87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2547.27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1001646.92</v>
          </cell>
          <cell r="BD141">
            <v>170641.81</v>
          </cell>
          <cell r="BE141">
            <v>218179.55</v>
          </cell>
          <cell r="BF141">
            <v>4354637.5200000005</v>
          </cell>
        </row>
        <row r="142">
          <cell r="F142" t="str">
            <v>21226</v>
          </cell>
          <cell r="G142">
            <v>3517517.32</v>
          </cell>
          <cell r="H142">
            <v>0</v>
          </cell>
          <cell r="I142">
            <v>9438.77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412888.56000000006</v>
          </cell>
          <cell r="Q142">
            <v>6400.08</v>
          </cell>
          <cell r="R142">
            <v>109632.97</v>
          </cell>
          <cell r="S142">
            <v>0</v>
          </cell>
          <cell r="T142">
            <v>0</v>
          </cell>
          <cell r="U142">
            <v>0</v>
          </cell>
          <cell r="V142">
            <v>252106.11000000002</v>
          </cell>
          <cell r="W142">
            <v>94556.33</v>
          </cell>
          <cell r="X142">
            <v>6083.7300000000005</v>
          </cell>
          <cell r="Y142">
            <v>0</v>
          </cell>
          <cell r="Z142">
            <v>0</v>
          </cell>
          <cell r="AA142">
            <v>0</v>
          </cell>
          <cell r="AB142">
            <v>177729.00000000003</v>
          </cell>
          <cell r="AC142">
            <v>69128.209999999992</v>
          </cell>
          <cell r="AD142">
            <v>0</v>
          </cell>
          <cell r="AE142">
            <v>0</v>
          </cell>
          <cell r="AF142">
            <v>74202.61</v>
          </cell>
          <cell r="AG142">
            <v>0</v>
          </cell>
          <cell r="AH142">
            <v>0</v>
          </cell>
          <cell r="AI142">
            <v>33139.259999999995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6529.1200000000008</v>
          </cell>
          <cell r="AU142">
            <v>0</v>
          </cell>
          <cell r="AV142">
            <v>0</v>
          </cell>
          <cell r="AW142">
            <v>0</v>
          </cell>
          <cell r="AX142">
            <v>11394.96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1081901.7699999998</v>
          </cell>
          <cell r="BD142">
            <v>230821.69</v>
          </cell>
          <cell r="BE142">
            <v>352071.41</v>
          </cell>
          <cell r="BF142">
            <v>6445541.9000000013</v>
          </cell>
        </row>
        <row r="143">
          <cell r="F143" t="str">
            <v>21232</v>
          </cell>
          <cell r="G143">
            <v>3985350.4299999992</v>
          </cell>
          <cell r="H143">
            <v>153602.82</v>
          </cell>
          <cell r="I143">
            <v>31198.45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878952.95</v>
          </cell>
          <cell r="Q143">
            <v>24000.3</v>
          </cell>
          <cell r="R143">
            <v>159019</v>
          </cell>
          <cell r="S143">
            <v>0</v>
          </cell>
          <cell r="T143">
            <v>0</v>
          </cell>
          <cell r="U143">
            <v>0</v>
          </cell>
          <cell r="V143">
            <v>258996.32</v>
          </cell>
          <cell r="W143">
            <v>24207.899999999998</v>
          </cell>
          <cell r="X143">
            <v>6904.49</v>
          </cell>
          <cell r="Y143">
            <v>0</v>
          </cell>
          <cell r="Z143">
            <v>0</v>
          </cell>
          <cell r="AA143">
            <v>0</v>
          </cell>
          <cell r="AB143">
            <v>243842.78999999998</v>
          </cell>
          <cell r="AC143">
            <v>39177.21</v>
          </cell>
          <cell r="AD143">
            <v>44005.5</v>
          </cell>
          <cell r="AE143">
            <v>0</v>
          </cell>
          <cell r="AF143">
            <v>141458.76999999996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12402.34</v>
          </cell>
          <cell r="AN143">
            <v>68476.930000000008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6859.44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1354656.68</v>
          </cell>
          <cell r="BD143">
            <v>381914.31</v>
          </cell>
          <cell r="BE143">
            <v>346047.51999999996</v>
          </cell>
          <cell r="BF143">
            <v>8161074.1499999985</v>
          </cell>
        </row>
        <row r="144">
          <cell r="F144" t="str">
            <v>21234</v>
          </cell>
          <cell r="G144">
            <v>452343.27000000008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153702.34000000003</v>
          </cell>
          <cell r="Q144">
            <v>8000.1</v>
          </cell>
          <cell r="R144">
            <v>64186.619999999995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47383.570000000007</v>
          </cell>
          <cell r="AC144">
            <v>16772.12</v>
          </cell>
          <cell r="AD144">
            <v>0</v>
          </cell>
          <cell r="AE144">
            <v>0</v>
          </cell>
          <cell r="AF144">
            <v>22338.42</v>
          </cell>
          <cell r="AG144">
            <v>0</v>
          </cell>
          <cell r="AH144">
            <v>0</v>
          </cell>
          <cell r="AI144">
            <v>546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1056.9000000000001</v>
          </cell>
          <cell r="AU144">
            <v>0</v>
          </cell>
          <cell r="AV144">
            <v>0</v>
          </cell>
          <cell r="AW144">
            <v>0</v>
          </cell>
          <cell r="AX144">
            <v>38959.310000000005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280146.88</v>
          </cell>
          <cell r="BD144">
            <v>79572.550000000017</v>
          </cell>
          <cell r="BE144">
            <v>143939.44</v>
          </cell>
          <cell r="BF144">
            <v>1308947.5200000003</v>
          </cell>
        </row>
        <row r="145">
          <cell r="F145" t="str">
            <v>21237</v>
          </cell>
          <cell r="G145">
            <v>3879042.3999999994</v>
          </cell>
          <cell r="H145">
            <v>89024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844196.9</v>
          </cell>
          <cell r="Q145">
            <v>15568.95</v>
          </cell>
          <cell r="R145">
            <v>170485.69</v>
          </cell>
          <cell r="S145">
            <v>0</v>
          </cell>
          <cell r="T145">
            <v>0</v>
          </cell>
          <cell r="U145">
            <v>0</v>
          </cell>
          <cell r="V145">
            <v>280604.33</v>
          </cell>
          <cell r="W145">
            <v>103833.53</v>
          </cell>
          <cell r="X145">
            <v>4009</v>
          </cell>
          <cell r="Y145">
            <v>0</v>
          </cell>
          <cell r="Z145">
            <v>0</v>
          </cell>
          <cell r="AA145">
            <v>0</v>
          </cell>
          <cell r="AB145">
            <v>108165.51000000001</v>
          </cell>
          <cell r="AC145">
            <v>23566.82</v>
          </cell>
          <cell r="AD145">
            <v>0</v>
          </cell>
          <cell r="AE145">
            <v>0</v>
          </cell>
          <cell r="AF145">
            <v>198059.15</v>
          </cell>
          <cell r="AG145">
            <v>0</v>
          </cell>
          <cell r="AH145">
            <v>0</v>
          </cell>
          <cell r="AI145">
            <v>44149.18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8106.91</v>
          </cell>
          <cell r="AO145">
            <v>0</v>
          </cell>
          <cell r="AP145">
            <v>0</v>
          </cell>
          <cell r="AQ145">
            <v>0</v>
          </cell>
          <cell r="AR145">
            <v>17860</v>
          </cell>
          <cell r="AS145">
            <v>0</v>
          </cell>
          <cell r="AT145">
            <v>4562.1500000000005</v>
          </cell>
          <cell r="AU145">
            <v>0</v>
          </cell>
          <cell r="AV145">
            <v>0</v>
          </cell>
          <cell r="AW145">
            <v>0</v>
          </cell>
          <cell r="AX145">
            <v>3998.73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1576068.27</v>
          </cell>
          <cell r="BD145">
            <v>248742.43000000002</v>
          </cell>
          <cell r="BE145">
            <v>368503.86</v>
          </cell>
          <cell r="BF145">
            <v>7988547.8100000015</v>
          </cell>
        </row>
        <row r="146">
          <cell r="F146" t="str">
            <v>21300</v>
          </cell>
          <cell r="G146">
            <v>4194276.75</v>
          </cell>
          <cell r="H146">
            <v>196483.76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711812.97</v>
          </cell>
          <cell r="Q146">
            <v>51200.639999999999</v>
          </cell>
          <cell r="R146">
            <v>181557.81999999998</v>
          </cell>
          <cell r="S146">
            <v>0</v>
          </cell>
          <cell r="T146">
            <v>0</v>
          </cell>
          <cell r="U146">
            <v>0</v>
          </cell>
          <cell r="V146">
            <v>467587.85000000003</v>
          </cell>
          <cell r="W146">
            <v>16921.439999999999</v>
          </cell>
          <cell r="X146">
            <v>4960.9999999999991</v>
          </cell>
          <cell r="Y146">
            <v>0</v>
          </cell>
          <cell r="Z146">
            <v>0</v>
          </cell>
          <cell r="AA146">
            <v>0</v>
          </cell>
          <cell r="AB146">
            <v>142750.68000000002</v>
          </cell>
          <cell r="AC146">
            <v>30551.68</v>
          </cell>
          <cell r="AD146">
            <v>0</v>
          </cell>
          <cell r="AE146">
            <v>0</v>
          </cell>
          <cell r="AF146">
            <v>186165.69999999998</v>
          </cell>
          <cell r="AG146">
            <v>0</v>
          </cell>
          <cell r="AH146">
            <v>0</v>
          </cell>
          <cell r="AI146">
            <v>93714.27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30507.43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7101.43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7616.34</v>
          </cell>
          <cell r="BC146">
            <v>1337085.5299999996</v>
          </cell>
          <cell r="BD146">
            <v>301109.78999999998</v>
          </cell>
          <cell r="BE146">
            <v>478173.41</v>
          </cell>
          <cell r="BF146">
            <v>8439578.4899999965</v>
          </cell>
        </row>
        <row r="147">
          <cell r="F147" t="str">
            <v>21301</v>
          </cell>
          <cell r="G147">
            <v>1890448.1999999997</v>
          </cell>
          <cell r="H147">
            <v>0</v>
          </cell>
          <cell r="I147">
            <v>586.71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397197.41</v>
          </cell>
          <cell r="Q147">
            <v>11520.14</v>
          </cell>
          <cell r="R147">
            <v>54709</v>
          </cell>
          <cell r="S147">
            <v>0</v>
          </cell>
          <cell r="T147">
            <v>0</v>
          </cell>
          <cell r="U147">
            <v>0</v>
          </cell>
          <cell r="V147">
            <v>135110.68000000002</v>
          </cell>
          <cell r="W147">
            <v>45334.649999999994</v>
          </cell>
          <cell r="X147">
            <v>1858.9299999999998</v>
          </cell>
          <cell r="Y147">
            <v>0</v>
          </cell>
          <cell r="Z147">
            <v>0</v>
          </cell>
          <cell r="AA147">
            <v>0</v>
          </cell>
          <cell r="AB147">
            <v>71311</v>
          </cell>
          <cell r="AC147">
            <v>32124.890000000003</v>
          </cell>
          <cell r="AD147">
            <v>0</v>
          </cell>
          <cell r="AE147">
            <v>0</v>
          </cell>
          <cell r="AF147">
            <v>88931</v>
          </cell>
          <cell r="AG147">
            <v>0</v>
          </cell>
          <cell r="AH147">
            <v>0</v>
          </cell>
          <cell r="AI147">
            <v>10000</v>
          </cell>
          <cell r="AJ147">
            <v>0</v>
          </cell>
          <cell r="AK147">
            <v>66234.44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2124.29</v>
          </cell>
          <cell r="AU147">
            <v>0</v>
          </cell>
          <cell r="AV147">
            <v>0</v>
          </cell>
          <cell r="AW147">
            <v>0</v>
          </cell>
          <cell r="AX147">
            <v>8374.07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710117.94000000018</v>
          </cell>
          <cell r="BD147">
            <v>154376.26999999999</v>
          </cell>
          <cell r="BE147">
            <v>161330.03999999998</v>
          </cell>
          <cell r="BF147">
            <v>3841689.6600000006</v>
          </cell>
        </row>
        <row r="148">
          <cell r="F148" t="str">
            <v>21302</v>
          </cell>
          <cell r="G148">
            <v>15951497.669999992</v>
          </cell>
          <cell r="H148">
            <v>188045.69</v>
          </cell>
          <cell r="I148">
            <v>43416.54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4717159.6500000013</v>
          </cell>
          <cell r="Q148">
            <v>0</v>
          </cell>
          <cell r="R148">
            <v>646081.04999999993</v>
          </cell>
          <cell r="S148">
            <v>0</v>
          </cell>
          <cell r="T148">
            <v>0</v>
          </cell>
          <cell r="U148">
            <v>0</v>
          </cell>
          <cell r="V148">
            <v>1086911.08</v>
          </cell>
          <cell r="W148">
            <v>0</v>
          </cell>
          <cell r="X148">
            <v>64974.520000000004</v>
          </cell>
          <cell r="Y148">
            <v>0</v>
          </cell>
          <cell r="Z148">
            <v>0</v>
          </cell>
          <cell r="AA148">
            <v>0</v>
          </cell>
          <cell r="AB148">
            <v>515029.52999999997</v>
          </cell>
          <cell r="AC148">
            <v>138181.15</v>
          </cell>
          <cell r="AD148">
            <v>0</v>
          </cell>
          <cell r="AE148">
            <v>0</v>
          </cell>
          <cell r="AF148">
            <v>701761.43</v>
          </cell>
          <cell r="AG148">
            <v>2352131.9700000002</v>
          </cell>
          <cell r="AH148">
            <v>298749.49</v>
          </cell>
          <cell r="AI148">
            <v>142263.47999999998</v>
          </cell>
          <cell r="AJ148">
            <v>1413.53</v>
          </cell>
          <cell r="AK148">
            <v>0</v>
          </cell>
          <cell r="AL148">
            <v>0</v>
          </cell>
          <cell r="AM148">
            <v>12011.55</v>
          </cell>
          <cell r="AN148">
            <v>114757.58</v>
          </cell>
          <cell r="AO148">
            <v>0</v>
          </cell>
          <cell r="AP148">
            <v>0</v>
          </cell>
          <cell r="AQ148">
            <v>264191.12</v>
          </cell>
          <cell r="AR148">
            <v>0</v>
          </cell>
          <cell r="AS148">
            <v>0</v>
          </cell>
          <cell r="AT148">
            <v>36449.450000000004</v>
          </cell>
          <cell r="AU148">
            <v>0</v>
          </cell>
          <cell r="AV148">
            <v>0</v>
          </cell>
          <cell r="AW148">
            <v>0</v>
          </cell>
          <cell r="AX148">
            <v>6948.54</v>
          </cell>
          <cell r="AY148">
            <v>0</v>
          </cell>
          <cell r="AZ148">
            <v>0</v>
          </cell>
          <cell r="BA148">
            <v>0</v>
          </cell>
          <cell r="BB148">
            <v>952.33999999999992</v>
          </cell>
          <cell r="BC148">
            <v>4819659.6799999988</v>
          </cell>
          <cell r="BD148">
            <v>997626.71000000008</v>
          </cell>
          <cell r="BE148">
            <v>893903.96</v>
          </cell>
          <cell r="BF148">
            <v>33994117.709999986</v>
          </cell>
        </row>
        <row r="149">
          <cell r="F149" t="str">
            <v>21303</v>
          </cell>
          <cell r="G149">
            <v>2960646.46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402901.55</v>
          </cell>
          <cell r="Q149">
            <v>5333.4</v>
          </cell>
          <cell r="R149">
            <v>128417</v>
          </cell>
          <cell r="S149">
            <v>0</v>
          </cell>
          <cell r="T149">
            <v>0</v>
          </cell>
          <cell r="U149">
            <v>0</v>
          </cell>
          <cell r="V149">
            <v>212495.18</v>
          </cell>
          <cell r="W149">
            <v>36734.42</v>
          </cell>
          <cell r="X149">
            <v>3357</v>
          </cell>
          <cell r="Y149">
            <v>0</v>
          </cell>
          <cell r="Z149">
            <v>0</v>
          </cell>
          <cell r="AA149">
            <v>0</v>
          </cell>
          <cell r="AB149">
            <v>219534.99999999997</v>
          </cell>
          <cell r="AC149">
            <v>12719.98</v>
          </cell>
          <cell r="AD149">
            <v>0</v>
          </cell>
          <cell r="AE149">
            <v>0</v>
          </cell>
          <cell r="AF149">
            <v>119591.44</v>
          </cell>
          <cell r="AG149">
            <v>0</v>
          </cell>
          <cell r="AH149">
            <v>0</v>
          </cell>
          <cell r="AI149">
            <v>36933.799999999996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2382.0700000000002</v>
          </cell>
          <cell r="AU149">
            <v>0</v>
          </cell>
          <cell r="AV149">
            <v>0</v>
          </cell>
          <cell r="AW149">
            <v>0</v>
          </cell>
          <cell r="AX149">
            <v>167936.16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1065114.1600000004</v>
          </cell>
          <cell r="BD149">
            <v>241587.44999999998</v>
          </cell>
          <cell r="BE149">
            <v>282066.21999999997</v>
          </cell>
          <cell r="BF149">
            <v>5897751.2899999991</v>
          </cell>
        </row>
        <row r="150">
          <cell r="F150" t="str">
            <v>21401</v>
          </cell>
          <cell r="G150">
            <v>20503034.240000002</v>
          </cell>
          <cell r="H150">
            <v>0</v>
          </cell>
          <cell r="I150">
            <v>24055.11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4271932.1000000006</v>
          </cell>
          <cell r="Q150">
            <v>259146.52</v>
          </cell>
          <cell r="R150">
            <v>769136.55</v>
          </cell>
          <cell r="S150">
            <v>0</v>
          </cell>
          <cell r="T150">
            <v>0</v>
          </cell>
          <cell r="U150">
            <v>0</v>
          </cell>
          <cell r="V150">
            <v>1181031.9099999999</v>
          </cell>
          <cell r="W150">
            <v>96302.34</v>
          </cell>
          <cell r="X150">
            <v>29934.239999999998</v>
          </cell>
          <cell r="Y150">
            <v>0</v>
          </cell>
          <cell r="Z150">
            <v>0</v>
          </cell>
          <cell r="AA150">
            <v>0</v>
          </cell>
          <cell r="AB150">
            <v>1358474.79</v>
          </cell>
          <cell r="AC150">
            <v>160085.81</v>
          </cell>
          <cell r="AD150">
            <v>81946.06</v>
          </cell>
          <cell r="AE150">
            <v>0</v>
          </cell>
          <cell r="AF150">
            <v>1091944.6499999999</v>
          </cell>
          <cell r="AG150">
            <v>0</v>
          </cell>
          <cell r="AH150">
            <v>0</v>
          </cell>
          <cell r="AI150">
            <v>236883.44</v>
          </cell>
          <cell r="AJ150">
            <v>0</v>
          </cell>
          <cell r="AK150">
            <v>0</v>
          </cell>
          <cell r="AL150">
            <v>0</v>
          </cell>
          <cell r="AM150">
            <v>73080.209999999992</v>
          </cell>
          <cell r="AN150">
            <v>335896.69000000006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94118.720000000001</v>
          </cell>
          <cell r="AU150">
            <v>0</v>
          </cell>
          <cell r="AV150">
            <v>0</v>
          </cell>
          <cell r="AW150">
            <v>0</v>
          </cell>
          <cell r="AX150">
            <v>13834.1</v>
          </cell>
          <cell r="AY150">
            <v>0</v>
          </cell>
          <cell r="AZ150">
            <v>0</v>
          </cell>
          <cell r="BA150">
            <v>0</v>
          </cell>
          <cell r="BB150">
            <v>123317.95</v>
          </cell>
          <cell r="BC150">
            <v>6480892.1699999981</v>
          </cell>
          <cell r="BD150">
            <v>1719172.46</v>
          </cell>
          <cell r="BE150">
            <v>2275758.0999999996</v>
          </cell>
          <cell r="BF150">
            <v>41179978.159999996</v>
          </cell>
        </row>
        <row r="151">
          <cell r="F151" t="str">
            <v>22008</v>
          </cell>
          <cell r="G151">
            <v>1022330.5800000001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91584.16</v>
          </cell>
          <cell r="Q151">
            <v>0</v>
          </cell>
          <cell r="R151">
            <v>18818.48</v>
          </cell>
          <cell r="S151">
            <v>0</v>
          </cell>
          <cell r="T151">
            <v>0</v>
          </cell>
          <cell r="U151">
            <v>0</v>
          </cell>
          <cell r="V151">
            <v>77668.899999999994</v>
          </cell>
          <cell r="W151">
            <v>0</v>
          </cell>
          <cell r="X151">
            <v>4968</v>
          </cell>
          <cell r="Y151">
            <v>0</v>
          </cell>
          <cell r="Z151">
            <v>0</v>
          </cell>
          <cell r="AA151">
            <v>0</v>
          </cell>
          <cell r="AB151">
            <v>45600.3</v>
          </cell>
          <cell r="AC151">
            <v>25509.14</v>
          </cell>
          <cell r="AD151">
            <v>0</v>
          </cell>
          <cell r="AE151">
            <v>0</v>
          </cell>
          <cell r="AF151">
            <v>31993.75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2428.0300000000002</v>
          </cell>
          <cell r="AS151">
            <v>0</v>
          </cell>
          <cell r="AT151">
            <v>326.7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329922.24999999994</v>
          </cell>
          <cell r="BD151">
            <v>66824.789999999994</v>
          </cell>
          <cell r="BE151">
            <v>99062.71</v>
          </cell>
          <cell r="BF151">
            <v>1817037.7899999998</v>
          </cell>
        </row>
        <row r="152">
          <cell r="F152" t="str">
            <v>22009</v>
          </cell>
          <cell r="G152">
            <v>3544662.8899999997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466873.31000000006</v>
          </cell>
          <cell r="Q152">
            <v>10378.16</v>
          </cell>
          <cell r="R152">
            <v>99362.94</v>
          </cell>
          <cell r="S152">
            <v>0</v>
          </cell>
          <cell r="T152">
            <v>0</v>
          </cell>
          <cell r="U152">
            <v>0</v>
          </cell>
          <cell r="V152">
            <v>251338.16</v>
          </cell>
          <cell r="W152">
            <v>30378.080000000002</v>
          </cell>
          <cell r="X152">
            <v>3605.45</v>
          </cell>
          <cell r="Y152">
            <v>0</v>
          </cell>
          <cell r="Z152">
            <v>0</v>
          </cell>
          <cell r="AA152">
            <v>0</v>
          </cell>
          <cell r="AB152">
            <v>92755.12999999999</v>
          </cell>
          <cell r="AC152">
            <v>94642.660000000018</v>
          </cell>
          <cell r="AD152">
            <v>0</v>
          </cell>
          <cell r="AE152">
            <v>0</v>
          </cell>
          <cell r="AF152">
            <v>129984.52999999998</v>
          </cell>
          <cell r="AG152">
            <v>0</v>
          </cell>
          <cell r="AH152">
            <v>0</v>
          </cell>
          <cell r="AI152">
            <v>24832.240000000005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11574.27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3934.04</v>
          </cell>
          <cell r="AU152">
            <v>0</v>
          </cell>
          <cell r="AV152">
            <v>0</v>
          </cell>
          <cell r="AW152">
            <v>0</v>
          </cell>
          <cell r="AX152">
            <v>3543.7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1229735.8399999999</v>
          </cell>
          <cell r="BD152">
            <v>270816.78000000003</v>
          </cell>
          <cell r="BE152">
            <v>622128.26</v>
          </cell>
          <cell r="BF152">
            <v>6890546.4400000004</v>
          </cell>
        </row>
        <row r="153">
          <cell r="F153" t="str">
            <v>22017</v>
          </cell>
          <cell r="G153">
            <v>1121044.3999999999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99589.119999999995</v>
          </cell>
          <cell r="Q153">
            <v>7620</v>
          </cell>
          <cell r="R153">
            <v>14709.5</v>
          </cell>
          <cell r="S153">
            <v>0</v>
          </cell>
          <cell r="T153">
            <v>0</v>
          </cell>
          <cell r="U153">
            <v>0</v>
          </cell>
          <cell r="V153">
            <v>38586.870000000003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36900.69</v>
          </cell>
          <cell r="AC153">
            <v>20721.919999999998</v>
          </cell>
          <cell r="AD153">
            <v>0</v>
          </cell>
          <cell r="AE153">
            <v>0</v>
          </cell>
          <cell r="AF153">
            <v>19646.169999999998</v>
          </cell>
          <cell r="AG153">
            <v>0</v>
          </cell>
          <cell r="AH153">
            <v>0</v>
          </cell>
          <cell r="AI153">
            <v>1749.44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1860.02</v>
          </cell>
          <cell r="AS153">
            <v>0</v>
          </cell>
          <cell r="AT153">
            <v>1100</v>
          </cell>
          <cell r="AU153">
            <v>0</v>
          </cell>
          <cell r="AV153">
            <v>0</v>
          </cell>
          <cell r="AW153">
            <v>0</v>
          </cell>
          <cell r="AX153">
            <v>441.42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529932.36</v>
          </cell>
          <cell r="BD153">
            <v>86971.919999999984</v>
          </cell>
          <cell r="BE153">
            <v>147603.18000000002</v>
          </cell>
          <cell r="BF153">
            <v>2128477.0099999998</v>
          </cell>
        </row>
        <row r="154">
          <cell r="F154" t="str">
            <v>22073</v>
          </cell>
          <cell r="G154">
            <v>1190895.74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170028.78999999998</v>
          </cell>
          <cell r="Q154">
            <v>0</v>
          </cell>
          <cell r="R154">
            <v>18451</v>
          </cell>
          <cell r="S154">
            <v>0</v>
          </cell>
          <cell r="T154">
            <v>0</v>
          </cell>
          <cell r="U154">
            <v>0</v>
          </cell>
          <cell r="V154">
            <v>111776.38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31889.879999999997</v>
          </cell>
          <cell r="AC154">
            <v>14879.46</v>
          </cell>
          <cell r="AD154">
            <v>0</v>
          </cell>
          <cell r="AE154">
            <v>0</v>
          </cell>
          <cell r="AF154">
            <v>28682.510000000002</v>
          </cell>
          <cell r="AG154">
            <v>0</v>
          </cell>
          <cell r="AH154">
            <v>0</v>
          </cell>
          <cell r="AI154">
            <v>23580.329999999998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15668.77</v>
          </cell>
          <cell r="AS154">
            <v>0</v>
          </cell>
          <cell r="AT154">
            <v>828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520589.37</v>
          </cell>
          <cell r="BD154">
            <v>74957.090000000011</v>
          </cell>
          <cell r="BE154">
            <v>152622.22999999998</v>
          </cell>
          <cell r="BF154">
            <v>2354849.5499999998</v>
          </cell>
        </row>
        <row r="155">
          <cell r="F155" t="str">
            <v>22105</v>
          </cell>
          <cell r="G155">
            <v>1989898.0999999996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226136.07</v>
          </cell>
          <cell r="Q155">
            <v>0</v>
          </cell>
          <cell r="R155">
            <v>47561</v>
          </cell>
          <cell r="S155">
            <v>0</v>
          </cell>
          <cell r="T155">
            <v>0</v>
          </cell>
          <cell r="U155">
            <v>0</v>
          </cell>
          <cell r="V155">
            <v>162788.93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55565.72</v>
          </cell>
          <cell r="AC155">
            <v>57471.839999999997</v>
          </cell>
          <cell r="AD155">
            <v>0</v>
          </cell>
          <cell r="AE155">
            <v>0</v>
          </cell>
          <cell r="AF155">
            <v>46227.75</v>
          </cell>
          <cell r="AG155">
            <v>0</v>
          </cell>
          <cell r="AH155">
            <v>0</v>
          </cell>
          <cell r="AI155">
            <v>6202.37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801.2</v>
          </cell>
          <cell r="AU155">
            <v>0</v>
          </cell>
          <cell r="AV155">
            <v>0</v>
          </cell>
          <cell r="AW155">
            <v>0</v>
          </cell>
          <cell r="AX155">
            <v>14851.710000000001</v>
          </cell>
          <cell r="AY155">
            <v>0</v>
          </cell>
          <cell r="AZ155">
            <v>0</v>
          </cell>
          <cell r="BA155">
            <v>0</v>
          </cell>
          <cell r="BB155">
            <v>8087.75</v>
          </cell>
          <cell r="BC155">
            <v>711080.84999999986</v>
          </cell>
          <cell r="BD155">
            <v>123454.06999999999</v>
          </cell>
          <cell r="BE155">
            <v>264079.96999999997</v>
          </cell>
          <cell r="BF155">
            <v>3714207.33</v>
          </cell>
        </row>
        <row r="156">
          <cell r="F156" t="str">
            <v>22200</v>
          </cell>
          <cell r="G156">
            <v>2192982.7000000007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280609.59000000003</v>
          </cell>
          <cell r="Q156">
            <v>0</v>
          </cell>
          <cell r="R156">
            <v>87919.51</v>
          </cell>
          <cell r="S156">
            <v>0</v>
          </cell>
          <cell r="T156">
            <v>0</v>
          </cell>
          <cell r="U156">
            <v>4493.3600000000006</v>
          </cell>
          <cell r="V156">
            <v>63815.22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59357.350000000006</v>
          </cell>
          <cell r="AC156">
            <v>49429.83</v>
          </cell>
          <cell r="AD156">
            <v>0</v>
          </cell>
          <cell r="AE156">
            <v>0</v>
          </cell>
          <cell r="AF156">
            <v>42318.18</v>
          </cell>
          <cell r="AG156">
            <v>0</v>
          </cell>
          <cell r="AH156">
            <v>0</v>
          </cell>
          <cell r="AI156">
            <v>61204.11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6142.19</v>
          </cell>
          <cell r="AS156">
            <v>0</v>
          </cell>
          <cell r="AT156">
            <v>202.02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841688.69999999984</v>
          </cell>
          <cell r="BD156">
            <v>131801.54999999999</v>
          </cell>
          <cell r="BE156">
            <v>245829.25</v>
          </cell>
          <cell r="BF156">
            <v>4067793.56</v>
          </cell>
        </row>
        <row r="157">
          <cell r="F157" t="str">
            <v>22204</v>
          </cell>
          <cell r="G157">
            <v>1434727.66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134539.76999999999</v>
          </cell>
          <cell r="Q157">
            <v>2388.0600000000004</v>
          </cell>
          <cell r="R157">
            <v>32517.67</v>
          </cell>
          <cell r="S157">
            <v>0</v>
          </cell>
          <cell r="T157">
            <v>0</v>
          </cell>
          <cell r="U157">
            <v>0</v>
          </cell>
          <cell r="V157">
            <v>66711.160000000018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27127.969999999998</v>
          </cell>
          <cell r="AC157">
            <v>18403.79</v>
          </cell>
          <cell r="AD157">
            <v>0</v>
          </cell>
          <cell r="AE157">
            <v>0</v>
          </cell>
          <cell r="AF157">
            <v>21426.82</v>
          </cell>
          <cell r="AG157">
            <v>0</v>
          </cell>
          <cell r="AH157">
            <v>0</v>
          </cell>
          <cell r="AI157">
            <v>27723.67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3430.83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15721.86</v>
          </cell>
          <cell r="AY157">
            <v>0</v>
          </cell>
          <cell r="AZ157">
            <v>0</v>
          </cell>
          <cell r="BA157">
            <v>0</v>
          </cell>
          <cell r="BB157">
            <v>13849.94</v>
          </cell>
          <cell r="BC157">
            <v>486188.49</v>
          </cell>
          <cell r="BD157">
            <v>148225.47</v>
          </cell>
          <cell r="BE157">
            <v>216696.31</v>
          </cell>
          <cell r="BF157">
            <v>2649679.4700000002</v>
          </cell>
        </row>
        <row r="158">
          <cell r="F158" t="str">
            <v>22207</v>
          </cell>
          <cell r="G158">
            <v>3720795.4899999988</v>
          </cell>
          <cell r="H158">
            <v>569.99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466853.06999999995</v>
          </cell>
          <cell r="Q158">
            <v>12308.369999999999</v>
          </cell>
          <cell r="R158">
            <v>96128</v>
          </cell>
          <cell r="S158">
            <v>0</v>
          </cell>
          <cell r="T158">
            <v>0</v>
          </cell>
          <cell r="U158">
            <v>0</v>
          </cell>
          <cell r="V158">
            <v>401128.39999999997</v>
          </cell>
          <cell r="W158">
            <v>184094.88</v>
          </cell>
          <cell r="X158">
            <v>5579.95</v>
          </cell>
          <cell r="Y158">
            <v>0</v>
          </cell>
          <cell r="Z158">
            <v>0</v>
          </cell>
          <cell r="AA158">
            <v>0</v>
          </cell>
          <cell r="AB158">
            <v>146725.16</v>
          </cell>
          <cell r="AC158">
            <v>95827.19</v>
          </cell>
          <cell r="AD158">
            <v>0</v>
          </cell>
          <cell r="AE158">
            <v>0</v>
          </cell>
          <cell r="AF158">
            <v>166368.85999999999</v>
          </cell>
          <cell r="AG158">
            <v>0</v>
          </cell>
          <cell r="AH158">
            <v>0</v>
          </cell>
          <cell r="AI158">
            <v>41462.01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14018.59</v>
          </cell>
          <cell r="AS158">
            <v>0</v>
          </cell>
          <cell r="AT158">
            <v>5343.92</v>
          </cell>
          <cell r="AU158">
            <v>0</v>
          </cell>
          <cell r="AV158">
            <v>0</v>
          </cell>
          <cell r="AW158">
            <v>0</v>
          </cell>
          <cell r="AX158">
            <v>23325.659999999996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1450852.0299999993</v>
          </cell>
          <cell r="BD158">
            <v>235113.29</v>
          </cell>
          <cell r="BE158">
            <v>337326.52</v>
          </cell>
          <cell r="BF158">
            <v>7403821.379999999</v>
          </cell>
        </row>
        <row r="159">
          <cell r="F159" t="str">
            <v>23042</v>
          </cell>
          <cell r="G159">
            <v>1301454.26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130291.31999999999</v>
          </cell>
          <cell r="Q159">
            <v>3675</v>
          </cell>
          <cell r="R159">
            <v>31933.18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73709.430000000008</v>
          </cell>
          <cell r="AC159">
            <v>26948.199999999997</v>
          </cell>
          <cell r="AD159">
            <v>0</v>
          </cell>
          <cell r="AE159">
            <v>0</v>
          </cell>
          <cell r="AF159">
            <v>30600</v>
          </cell>
          <cell r="AG159">
            <v>0</v>
          </cell>
          <cell r="AH159">
            <v>0</v>
          </cell>
          <cell r="AI159">
            <v>14006.2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1198.99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2365.41</v>
          </cell>
          <cell r="AU159">
            <v>0</v>
          </cell>
          <cell r="AV159">
            <v>0</v>
          </cell>
          <cell r="AW159">
            <v>0</v>
          </cell>
          <cell r="AX159">
            <v>1359.98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465616.40000000008</v>
          </cell>
          <cell r="BD159">
            <v>52398.97</v>
          </cell>
          <cell r="BE159">
            <v>78342.53</v>
          </cell>
          <cell r="BF159">
            <v>2213899.8699999996</v>
          </cell>
        </row>
        <row r="160">
          <cell r="F160" t="str">
            <v>23054</v>
          </cell>
          <cell r="G160">
            <v>1379354.1099999999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146874.66999999998</v>
          </cell>
          <cell r="Q160">
            <v>10768.02</v>
          </cell>
          <cell r="R160">
            <v>35332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47009.600000000006</v>
          </cell>
          <cell r="AC160">
            <v>264.27</v>
          </cell>
          <cell r="AD160">
            <v>0</v>
          </cell>
          <cell r="AE160">
            <v>0</v>
          </cell>
          <cell r="AF160">
            <v>50542.04</v>
          </cell>
          <cell r="AG160">
            <v>0</v>
          </cell>
          <cell r="AH160">
            <v>0</v>
          </cell>
          <cell r="AI160">
            <v>2618.3700000000003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1965.62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438800.8000000001</v>
          </cell>
          <cell r="BD160">
            <v>85875.95</v>
          </cell>
          <cell r="BE160">
            <v>107173.4</v>
          </cell>
          <cell r="BF160">
            <v>2306578.8500000006</v>
          </cell>
        </row>
        <row r="161">
          <cell r="F161" t="str">
            <v>23309</v>
          </cell>
          <cell r="G161">
            <v>25168765.59</v>
          </cell>
          <cell r="H161">
            <v>405491.39999999997</v>
          </cell>
          <cell r="I161">
            <v>221792.81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5409596.0700000012</v>
          </cell>
          <cell r="Q161">
            <v>135571.11000000002</v>
          </cell>
          <cell r="R161">
            <v>847263.10000000009</v>
          </cell>
          <cell r="S161">
            <v>0</v>
          </cell>
          <cell r="T161">
            <v>0</v>
          </cell>
          <cell r="U161">
            <v>0</v>
          </cell>
          <cell r="V161">
            <v>2143810.34</v>
          </cell>
          <cell r="W161">
            <v>246850.47</v>
          </cell>
          <cell r="X161">
            <v>42600</v>
          </cell>
          <cell r="Y161">
            <v>0</v>
          </cell>
          <cell r="Z161">
            <v>0</v>
          </cell>
          <cell r="AA161">
            <v>0</v>
          </cell>
          <cell r="AB161">
            <v>1049047.04</v>
          </cell>
          <cell r="AC161">
            <v>239081.35000000003</v>
          </cell>
          <cell r="AD161">
            <v>0</v>
          </cell>
          <cell r="AE161">
            <v>0</v>
          </cell>
          <cell r="AF161">
            <v>1208449.6300000001</v>
          </cell>
          <cell r="AG161">
            <v>114921.39000000001</v>
          </cell>
          <cell r="AH161">
            <v>0</v>
          </cell>
          <cell r="AI161">
            <v>344328.72000000003</v>
          </cell>
          <cell r="AJ161">
            <v>0</v>
          </cell>
          <cell r="AK161">
            <v>0</v>
          </cell>
          <cell r="AL161">
            <v>0</v>
          </cell>
          <cell r="AM161">
            <v>59935.56</v>
          </cell>
          <cell r="AN161">
            <v>552152.62</v>
          </cell>
          <cell r="AO161">
            <v>0</v>
          </cell>
          <cell r="AP161">
            <v>68937.05</v>
          </cell>
          <cell r="AQ161">
            <v>0</v>
          </cell>
          <cell r="AR161">
            <v>0</v>
          </cell>
          <cell r="AS161">
            <v>17096.97</v>
          </cell>
          <cell r="AT161">
            <v>45447.299999999996</v>
          </cell>
          <cell r="AU161">
            <v>0</v>
          </cell>
          <cell r="AV161">
            <v>0</v>
          </cell>
          <cell r="AW161">
            <v>0</v>
          </cell>
          <cell r="AX161">
            <v>783447.18</v>
          </cell>
          <cell r="AY161">
            <v>0</v>
          </cell>
          <cell r="AZ161">
            <v>0</v>
          </cell>
          <cell r="BA161">
            <v>0</v>
          </cell>
          <cell r="BB161">
            <v>610120.22</v>
          </cell>
          <cell r="BC161">
            <v>8025918.6099999985</v>
          </cell>
          <cell r="BD161">
            <v>1579129.5900000003</v>
          </cell>
          <cell r="BE161">
            <v>1878913.89</v>
          </cell>
          <cell r="BF161">
            <v>51198668.009999998</v>
          </cell>
        </row>
        <row r="162">
          <cell r="F162" t="str">
            <v>23311</v>
          </cell>
          <cell r="G162">
            <v>1384695.5000000007</v>
          </cell>
          <cell r="H162">
            <v>0</v>
          </cell>
          <cell r="I162">
            <v>2346.84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241852.35000000003</v>
          </cell>
          <cell r="Q162">
            <v>3763.34</v>
          </cell>
          <cell r="R162">
            <v>35659.040000000001</v>
          </cell>
          <cell r="S162">
            <v>0</v>
          </cell>
          <cell r="T162">
            <v>0</v>
          </cell>
          <cell r="U162">
            <v>0</v>
          </cell>
          <cell r="V162">
            <v>89761.62999999999</v>
          </cell>
          <cell r="W162">
            <v>6745.42</v>
          </cell>
          <cell r="X162">
            <v>1918</v>
          </cell>
          <cell r="Y162">
            <v>0</v>
          </cell>
          <cell r="Z162">
            <v>0</v>
          </cell>
          <cell r="AA162">
            <v>0</v>
          </cell>
          <cell r="AB162">
            <v>68533.159999999989</v>
          </cell>
          <cell r="AC162">
            <v>22488.400000000001</v>
          </cell>
          <cell r="AD162">
            <v>0</v>
          </cell>
          <cell r="AE162">
            <v>0</v>
          </cell>
          <cell r="AF162">
            <v>56446.11</v>
          </cell>
          <cell r="AG162">
            <v>0</v>
          </cell>
          <cell r="AH162">
            <v>0</v>
          </cell>
          <cell r="AI162">
            <v>13759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1636.68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663297.94999999995</v>
          </cell>
          <cell r="BD162">
            <v>129397.56</v>
          </cell>
          <cell r="BE162">
            <v>222102.65000000002</v>
          </cell>
          <cell r="BF162">
            <v>2944403.6300000008</v>
          </cell>
        </row>
        <row r="163">
          <cell r="F163" t="str">
            <v>23402</v>
          </cell>
          <cell r="G163">
            <v>5064825.919999999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731906.4299999997</v>
          </cell>
          <cell r="Q163">
            <v>35222.630000000005</v>
          </cell>
          <cell r="R163">
            <v>162534.89000000001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395955.94999999995</v>
          </cell>
          <cell r="AC163">
            <v>31406.2</v>
          </cell>
          <cell r="AD163">
            <v>0</v>
          </cell>
          <cell r="AE163">
            <v>0</v>
          </cell>
          <cell r="AF163">
            <v>201712.48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12181.62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5891.8</v>
          </cell>
          <cell r="AU163">
            <v>0</v>
          </cell>
          <cell r="AV163">
            <v>0</v>
          </cell>
          <cell r="AW163">
            <v>0</v>
          </cell>
          <cell r="AX163">
            <v>8122.6500000000005</v>
          </cell>
          <cell r="AY163">
            <v>0</v>
          </cell>
          <cell r="AZ163">
            <v>0</v>
          </cell>
          <cell r="BA163">
            <v>0</v>
          </cell>
          <cell r="BB163">
            <v>83589.580000000016</v>
          </cell>
          <cell r="BC163">
            <v>1352578.4899999998</v>
          </cell>
          <cell r="BD163">
            <v>337897.09</v>
          </cell>
          <cell r="BE163">
            <v>542043.15</v>
          </cell>
          <cell r="BF163">
            <v>8965868.879999999</v>
          </cell>
        </row>
        <row r="164">
          <cell r="F164" t="str">
            <v>23403</v>
          </cell>
          <cell r="G164">
            <v>11501124.4</v>
          </cell>
          <cell r="H164">
            <v>527450.55000000005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2393699.94</v>
          </cell>
          <cell r="Q164">
            <v>141342.94</v>
          </cell>
          <cell r="R164">
            <v>423791</v>
          </cell>
          <cell r="S164">
            <v>0</v>
          </cell>
          <cell r="T164">
            <v>0</v>
          </cell>
          <cell r="U164">
            <v>0</v>
          </cell>
          <cell r="V164">
            <v>747842.92</v>
          </cell>
          <cell r="W164">
            <v>161805.27999999997</v>
          </cell>
          <cell r="X164">
            <v>14597.699999999999</v>
          </cell>
          <cell r="Y164">
            <v>0</v>
          </cell>
          <cell r="Z164">
            <v>0</v>
          </cell>
          <cell r="AA164">
            <v>0</v>
          </cell>
          <cell r="AB164">
            <v>539290.06000000006</v>
          </cell>
          <cell r="AC164">
            <v>129611.71999999999</v>
          </cell>
          <cell r="AD164">
            <v>0</v>
          </cell>
          <cell r="AE164">
            <v>0</v>
          </cell>
          <cell r="AF164">
            <v>493710.95999999996</v>
          </cell>
          <cell r="AG164">
            <v>0</v>
          </cell>
          <cell r="AH164">
            <v>0</v>
          </cell>
          <cell r="AI164">
            <v>64764.73</v>
          </cell>
          <cell r="AJ164">
            <v>0</v>
          </cell>
          <cell r="AK164">
            <v>0</v>
          </cell>
          <cell r="AL164">
            <v>0</v>
          </cell>
          <cell r="AM164">
            <v>45898.000000000007</v>
          </cell>
          <cell r="AN164">
            <v>187507.75000000003</v>
          </cell>
          <cell r="AO164">
            <v>0</v>
          </cell>
          <cell r="AP164">
            <v>0</v>
          </cell>
          <cell r="AQ164">
            <v>0</v>
          </cell>
          <cell r="AR164">
            <v>41340</v>
          </cell>
          <cell r="AS164">
            <v>0</v>
          </cell>
          <cell r="AT164">
            <v>17715.95</v>
          </cell>
          <cell r="AU164">
            <v>0</v>
          </cell>
          <cell r="AV164">
            <v>0</v>
          </cell>
          <cell r="AW164">
            <v>0</v>
          </cell>
          <cell r="AX164">
            <v>8419.36</v>
          </cell>
          <cell r="AY164">
            <v>0</v>
          </cell>
          <cell r="AZ164">
            <v>0</v>
          </cell>
          <cell r="BA164">
            <v>0</v>
          </cell>
          <cell r="BB164">
            <v>127020.70999999999</v>
          </cell>
          <cell r="BC164">
            <v>4410601.42</v>
          </cell>
          <cell r="BD164">
            <v>973867.3600000001</v>
          </cell>
          <cell r="BE164">
            <v>1502331.5699999998</v>
          </cell>
          <cell r="BF164">
            <v>24453734.32</v>
          </cell>
        </row>
        <row r="165">
          <cell r="F165" t="str">
            <v>23404</v>
          </cell>
          <cell r="G165">
            <v>2582720.8900000011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806234.84999999974</v>
          </cell>
          <cell r="Q165">
            <v>33845.22</v>
          </cell>
          <cell r="R165">
            <v>74626.62</v>
          </cell>
          <cell r="S165">
            <v>0</v>
          </cell>
          <cell r="T165">
            <v>0</v>
          </cell>
          <cell r="U165">
            <v>41584.129999999997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125324.72000000002</v>
          </cell>
          <cell r="AC165">
            <v>46049.57</v>
          </cell>
          <cell r="AD165">
            <v>0</v>
          </cell>
          <cell r="AE165">
            <v>0</v>
          </cell>
          <cell r="AF165">
            <v>143712.56</v>
          </cell>
          <cell r="AG165">
            <v>0</v>
          </cell>
          <cell r="AH165">
            <v>0</v>
          </cell>
          <cell r="AI165">
            <v>15919.640000000003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35164.130000000005</v>
          </cell>
          <cell r="AQ165">
            <v>0</v>
          </cell>
          <cell r="AR165">
            <v>0</v>
          </cell>
          <cell r="AS165">
            <v>0</v>
          </cell>
          <cell r="AT165">
            <v>2635</v>
          </cell>
          <cell r="AU165">
            <v>0</v>
          </cell>
          <cell r="AV165">
            <v>0</v>
          </cell>
          <cell r="AW165">
            <v>0</v>
          </cell>
          <cell r="AX165">
            <v>29225.03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763455.85</v>
          </cell>
          <cell r="BD165">
            <v>217274.31</v>
          </cell>
          <cell r="BE165">
            <v>430186.95</v>
          </cell>
          <cell r="BF165">
            <v>5347959.4700000007</v>
          </cell>
        </row>
        <row r="166">
          <cell r="F166" t="str">
            <v>24014</v>
          </cell>
          <cell r="G166">
            <v>1757716.87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111461.95999999999</v>
          </cell>
          <cell r="Q166">
            <v>5582.82</v>
          </cell>
          <cell r="R166">
            <v>43274.009999999995</v>
          </cell>
          <cell r="S166">
            <v>0</v>
          </cell>
          <cell r="T166">
            <v>0</v>
          </cell>
          <cell r="U166">
            <v>43748.480000000003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154604.24000000002</v>
          </cell>
          <cell r="AC166">
            <v>29521.120000000003</v>
          </cell>
          <cell r="AD166">
            <v>0</v>
          </cell>
          <cell r="AE166">
            <v>0</v>
          </cell>
          <cell r="AF166">
            <v>45811.429999999993</v>
          </cell>
          <cell r="AG166">
            <v>0</v>
          </cell>
          <cell r="AH166">
            <v>0</v>
          </cell>
          <cell r="AI166">
            <v>19351.05</v>
          </cell>
          <cell r="AJ166">
            <v>0</v>
          </cell>
          <cell r="AK166">
            <v>0</v>
          </cell>
          <cell r="AL166">
            <v>0</v>
          </cell>
          <cell r="AM166">
            <v>12806</v>
          </cell>
          <cell r="AN166">
            <v>0</v>
          </cell>
          <cell r="AO166">
            <v>14284.880000000001</v>
          </cell>
          <cell r="AP166">
            <v>27024.45</v>
          </cell>
          <cell r="AQ166">
            <v>0</v>
          </cell>
          <cell r="AR166">
            <v>0</v>
          </cell>
          <cell r="AS166">
            <v>0</v>
          </cell>
          <cell r="AT166">
            <v>995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731738.54000000015</v>
          </cell>
          <cell r="BD166">
            <v>221904.97999999998</v>
          </cell>
          <cell r="BE166">
            <v>180924.32000000004</v>
          </cell>
          <cell r="BF166">
            <v>3400750.1500000004</v>
          </cell>
        </row>
        <row r="167">
          <cell r="F167" t="str">
            <v>24019</v>
          </cell>
          <cell r="G167">
            <v>10500048.479999999</v>
          </cell>
          <cell r="H167">
            <v>22101856.469999999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4907194.1999999993</v>
          </cell>
          <cell r="Q167">
            <v>155983.63</v>
          </cell>
          <cell r="R167">
            <v>845466.46000000008</v>
          </cell>
          <cell r="S167">
            <v>0</v>
          </cell>
          <cell r="T167">
            <v>0</v>
          </cell>
          <cell r="U167">
            <v>35195.160000000003</v>
          </cell>
          <cell r="V167">
            <v>820063.39</v>
          </cell>
          <cell r="W167">
            <v>0</v>
          </cell>
          <cell r="X167">
            <v>18948.73</v>
          </cell>
          <cell r="Y167">
            <v>0</v>
          </cell>
          <cell r="Z167">
            <v>0</v>
          </cell>
          <cell r="AA167">
            <v>0</v>
          </cell>
          <cell r="AB167">
            <v>514815.74999999994</v>
          </cell>
          <cell r="AC167">
            <v>566424.04000000015</v>
          </cell>
          <cell r="AD167">
            <v>0</v>
          </cell>
          <cell r="AE167">
            <v>0</v>
          </cell>
          <cell r="AF167">
            <v>745886.23</v>
          </cell>
          <cell r="AG167">
            <v>0</v>
          </cell>
          <cell r="AH167">
            <v>0</v>
          </cell>
          <cell r="AI167">
            <v>53849.579999999994</v>
          </cell>
          <cell r="AJ167">
            <v>0</v>
          </cell>
          <cell r="AK167">
            <v>0</v>
          </cell>
          <cell r="AL167">
            <v>0</v>
          </cell>
          <cell r="AM167">
            <v>14779.67</v>
          </cell>
          <cell r="AN167">
            <v>137665.23999999996</v>
          </cell>
          <cell r="AO167">
            <v>9591.630000000001</v>
          </cell>
          <cell r="AP167">
            <v>105186.64</v>
          </cell>
          <cell r="AQ167">
            <v>0</v>
          </cell>
          <cell r="AR167">
            <v>0</v>
          </cell>
          <cell r="AS167">
            <v>324.3</v>
          </cell>
          <cell r="AT167">
            <v>45926.860000000008</v>
          </cell>
          <cell r="AU167">
            <v>0</v>
          </cell>
          <cell r="AV167">
            <v>0</v>
          </cell>
          <cell r="AW167">
            <v>0</v>
          </cell>
          <cell r="AX167">
            <v>87981.209999999977</v>
          </cell>
          <cell r="AY167">
            <v>0</v>
          </cell>
          <cell r="AZ167">
            <v>0</v>
          </cell>
          <cell r="BA167">
            <v>337947.86</v>
          </cell>
          <cell r="BB167">
            <v>376.08</v>
          </cell>
          <cell r="BC167">
            <v>4819994.4000000004</v>
          </cell>
          <cell r="BD167">
            <v>756026.08000000007</v>
          </cell>
          <cell r="BE167">
            <v>743773.64</v>
          </cell>
          <cell r="BF167">
            <v>48325305.729999982</v>
          </cell>
        </row>
        <row r="168">
          <cell r="F168" t="str">
            <v>24105</v>
          </cell>
          <cell r="G168">
            <v>6193384.0899999989</v>
          </cell>
          <cell r="H168">
            <v>313374.83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937440.50000000012</v>
          </cell>
          <cell r="Q168">
            <v>44799.22</v>
          </cell>
          <cell r="R168">
            <v>207727.65</v>
          </cell>
          <cell r="S168">
            <v>0</v>
          </cell>
          <cell r="T168">
            <v>0</v>
          </cell>
          <cell r="U168">
            <v>0</v>
          </cell>
          <cell r="V168">
            <v>393237.10999999993</v>
          </cell>
          <cell r="W168">
            <v>65180.149999999994</v>
          </cell>
          <cell r="X168">
            <v>15215.660000000002</v>
          </cell>
          <cell r="Y168">
            <v>0</v>
          </cell>
          <cell r="Z168">
            <v>0</v>
          </cell>
          <cell r="AA168">
            <v>0</v>
          </cell>
          <cell r="AB168">
            <v>399989</v>
          </cell>
          <cell r="AC168">
            <v>64670.939999999995</v>
          </cell>
          <cell r="AD168">
            <v>16109.37</v>
          </cell>
          <cell r="AE168">
            <v>0</v>
          </cell>
          <cell r="AF168">
            <v>319440.81</v>
          </cell>
          <cell r="AG168">
            <v>170578.71000000002</v>
          </cell>
          <cell r="AH168">
            <v>0</v>
          </cell>
          <cell r="AI168">
            <v>60968.14</v>
          </cell>
          <cell r="AJ168">
            <v>0</v>
          </cell>
          <cell r="AK168">
            <v>0</v>
          </cell>
          <cell r="AL168">
            <v>0</v>
          </cell>
          <cell r="AM168">
            <v>11726.14</v>
          </cell>
          <cell r="AN168">
            <v>71458.92</v>
          </cell>
          <cell r="AO168">
            <v>3946.71</v>
          </cell>
          <cell r="AP168">
            <v>25461.22</v>
          </cell>
          <cell r="AQ168">
            <v>0</v>
          </cell>
          <cell r="AR168">
            <v>0</v>
          </cell>
          <cell r="AS168">
            <v>0</v>
          </cell>
          <cell r="AT168">
            <v>5479.1</v>
          </cell>
          <cell r="AU168">
            <v>0</v>
          </cell>
          <cell r="AV168">
            <v>0</v>
          </cell>
          <cell r="AW168">
            <v>0</v>
          </cell>
          <cell r="AX168">
            <v>93455.02</v>
          </cell>
          <cell r="AY168">
            <v>0</v>
          </cell>
          <cell r="AZ168">
            <v>0</v>
          </cell>
          <cell r="BA168">
            <v>0</v>
          </cell>
          <cell r="BB168">
            <v>4021.62</v>
          </cell>
          <cell r="BC168">
            <v>1955548.0100000002</v>
          </cell>
          <cell r="BD168">
            <v>412741.11000000004</v>
          </cell>
          <cell r="BE168">
            <v>414461</v>
          </cell>
          <cell r="BF168">
            <v>12200415.030000001</v>
          </cell>
        </row>
        <row r="169">
          <cell r="F169" t="str">
            <v>24111</v>
          </cell>
          <cell r="G169">
            <v>5119887.71</v>
          </cell>
          <cell r="H169">
            <v>57168.85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867974.29000000015</v>
          </cell>
          <cell r="Q169">
            <v>102150.56999999999</v>
          </cell>
          <cell r="R169">
            <v>200067.42999999996</v>
          </cell>
          <cell r="S169">
            <v>0</v>
          </cell>
          <cell r="T169">
            <v>0</v>
          </cell>
          <cell r="U169">
            <v>0</v>
          </cell>
          <cell r="V169">
            <v>486595.13999999996</v>
          </cell>
          <cell r="W169">
            <v>0</v>
          </cell>
          <cell r="X169">
            <v>9013.69</v>
          </cell>
          <cell r="Y169">
            <v>0</v>
          </cell>
          <cell r="Z169">
            <v>0</v>
          </cell>
          <cell r="AA169">
            <v>0</v>
          </cell>
          <cell r="AB169">
            <v>969266.09</v>
          </cell>
          <cell r="AC169">
            <v>71290.899999999994</v>
          </cell>
          <cell r="AD169">
            <v>116558.55</v>
          </cell>
          <cell r="AE169">
            <v>0</v>
          </cell>
          <cell r="AF169">
            <v>382340.0199999999</v>
          </cell>
          <cell r="AG169">
            <v>0</v>
          </cell>
          <cell r="AH169">
            <v>0</v>
          </cell>
          <cell r="AI169">
            <v>77902.2</v>
          </cell>
          <cell r="AJ169">
            <v>0</v>
          </cell>
          <cell r="AK169">
            <v>0</v>
          </cell>
          <cell r="AL169">
            <v>0</v>
          </cell>
          <cell r="AM169">
            <v>72443.590000000011</v>
          </cell>
          <cell r="AN169">
            <v>384780.97000000003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3164.8900000000003</v>
          </cell>
          <cell r="AU169">
            <v>0</v>
          </cell>
          <cell r="AV169">
            <v>0</v>
          </cell>
          <cell r="AW169">
            <v>0</v>
          </cell>
          <cell r="AX169">
            <v>47644.11</v>
          </cell>
          <cell r="AY169">
            <v>0</v>
          </cell>
          <cell r="AZ169">
            <v>0</v>
          </cell>
          <cell r="BA169">
            <v>0</v>
          </cell>
          <cell r="BB169">
            <v>16548.060000000001</v>
          </cell>
          <cell r="BC169">
            <v>1926168.9699999997</v>
          </cell>
          <cell r="BD169">
            <v>504295.77</v>
          </cell>
          <cell r="BE169">
            <v>174002.29</v>
          </cell>
          <cell r="BF169">
            <v>11589264.09</v>
          </cell>
        </row>
        <row r="170">
          <cell r="F170" t="str">
            <v>24122</v>
          </cell>
          <cell r="G170">
            <v>1970440.2199999997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211943.08</v>
          </cell>
          <cell r="Q170">
            <v>20068.370000000003</v>
          </cell>
          <cell r="R170">
            <v>45509.939999999995</v>
          </cell>
          <cell r="S170">
            <v>0</v>
          </cell>
          <cell r="T170">
            <v>0</v>
          </cell>
          <cell r="U170">
            <v>0</v>
          </cell>
          <cell r="V170">
            <v>191494.15</v>
          </cell>
          <cell r="W170">
            <v>0</v>
          </cell>
          <cell r="X170">
            <v>2658</v>
          </cell>
          <cell r="Y170">
            <v>0</v>
          </cell>
          <cell r="Z170">
            <v>0</v>
          </cell>
          <cell r="AA170">
            <v>0</v>
          </cell>
          <cell r="AB170">
            <v>102746.70000000001</v>
          </cell>
          <cell r="AC170">
            <v>18031.3</v>
          </cell>
          <cell r="AD170">
            <v>17542.099999999999</v>
          </cell>
          <cell r="AE170">
            <v>0</v>
          </cell>
          <cell r="AF170">
            <v>94139.610000000015</v>
          </cell>
          <cell r="AG170">
            <v>0</v>
          </cell>
          <cell r="AH170">
            <v>0</v>
          </cell>
          <cell r="AI170">
            <v>54197.97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44532.84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2944.2599999999998</v>
          </cell>
          <cell r="AU170">
            <v>0</v>
          </cell>
          <cell r="AV170">
            <v>0</v>
          </cell>
          <cell r="AW170">
            <v>0</v>
          </cell>
          <cell r="AX170">
            <v>75097.77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1143491.0900000001</v>
          </cell>
          <cell r="BD170">
            <v>184314.50000000003</v>
          </cell>
          <cell r="BE170">
            <v>173111.83</v>
          </cell>
          <cell r="BF170">
            <v>4352263.7299999995</v>
          </cell>
        </row>
        <row r="171">
          <cell r="F171" t="str">
            <v>24350</v>
          </cell>
          <cell r="G171">
            <v>4248456.45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481768.92</v>
          </cell>
          <cell r="Q171">
            <v>10420.790000000001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234654.92</v>
          </cell>
          <cell r="W171">
            <v>15258.33</v>
          </cell>
          <cell r="X171">
            <v>6063.67</v>
          </cell>
          <cell r="Y171">
            <v>0</v>
          </cell>
          <cell r="Z171">
            <v>0</v>
          </cell>
          <cell r="AA171">
            <v>0</v>
          </cell>
          <cell r="AB171">
            <v>160067.49000000002</v>
          </cell>
          <cell r="AC171">
            <v>58922.21</v>
          </cell>
          <cell r="AD171">
            <v>0</v>
          </cell>
          <cell r="AE171">
            <v>0</v>
          </cell>
          <cell r="AF171">
            <v>140343.13</v>
          </cell>
          <cell r="AG171">
            <v>0</v>
          </cell>
          <cell r="AH171">
            <v>0</v>
          </cell>
          <cell r="AI171">
            <v>53349.319999999992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7054.9000000000005</v>
          </cell>
          <cell r="AO171">
            <v>0</v>
          </cell>
          <cell r="AP171">
            <v>0</v>
          </cell>
          <cell r="AQ171">
            <v>0</v>
          </cell>
          <cell r="AR171">
            <v>799.1099999999999</v>
          </cell>
          <cell r="AS171">
            <v>0</v>
          </cell>
          <cell r="AT171">
            <v>6962.49</v>
          </cell>
          <cell r="AU171">
            <v>0</v>
          </cell>
          <cell r="AV171">
            <v>0</v>
          </cell>
          <cell r="AW171">
            <v>0</v>
          </cell>
          <cell r="AX171">
            <v>193177.22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1351028.52</v>
          </cell>
          <cell r="BD171">
            <v>304951.49</v>
          </cell>
          <cell r="BE171">
            <v>530323.84999999986</v>
          </cell>
          <cell r="BF171">
            <v>7803602.8100000005</v>
          </cell>
        </row>
        <row r="172">
          <cell r="F172" t="str">
            <v>24404</v>
          </cell>
          <cell r="G172">
            <v>6428406.9700000025</v>
          </cell>
          <cell r="H172">
            <v>143147.44000000003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714954.66999999993</v>
          </cell>
          <cell r="Q172">
            <v>48290.259999999995</v>
          </cell>
          <cell r="R172">
            <v>196317.12</v>
          </cell>
          <cell r="S172">
            <v>0</v>
          </cell>
          <cell r="T172">
            <v>0</v>
          </cell>
          <cell r="U172">
            <v>0</v>
          </cell>
          <cell r="V172">
            <v>450092.18</v>
          </cell>
          <cell r="W172">
            <v>0</v>
          </cell>
          <cell r="X172">
            <v>8403</v>
          </cell>
          <cell r="Y172">
            <v>0</v>
          </cell>
          <cell r="Z172">
            <v>0</v>
          </cell>
          <cell r="AA172">
            <v>0</v>
          </cell>
          <cell r="AB172">
            <v>319913.09999999998</v>
          </cell>
          <cell r="AC172">
            <v>101793.51000000001</v>
          </cell>
          <cell r="AD172">
            <v>106469.96</v>
          </cell>
          <cell r="AE172">
            <v>0</v>
          </cell>
          <cell r="AF172">
            <v>336328.49</v>
          </cell>
          <cell r="AG172">
            <v>0</v>
          </cell>
          <cell r="AH172">
            <v>0</v>
          </cell>
          <cell r="AI172">
            <v>60174.720000000008</v>
          </cell>
          <cell r="AJ172">
            <v>0</v>
          </cell>
          <cell r="AK172">
            <v>0</v>
          </cell>
          <cell r="AL172">
            <v>0</v>
          </cell>
          <cell r="AM172">
            <v>30504.789999999997</v>
          </cell>
          <cell r="AN172">
            <v>168839.38</v>
          </cell>
          <cell r="AO172">
            <v>0</v>
          </cell>
          <cell r="AP172">
            <v>0</v>
          </cell>
          <cell r="AQ172">
            <v>0</v>
          </cell>
          <cell r="AR172">
            <v>8280</v>
          </cell>
          <cell r="AS172">
            <v>0</v>
          </cell>
          <cell r="AT172">
            <v>8493.869999999999</v>
          </cell>
          <cell r="AU172">
            <v>0</v>
          </cell>
          <cell r="AV172">
            <v>0</v>
          </cell>
          <cell r="AW172">
            <v>0</v>
          </cell>
          <cell r="AX172">
            <v>7894.2199999999993</v>
          </cell>
          <cell r="AY172">
            <v>0</v>
          </cell>
          <cell r="AZ172">
            <v>0</v>
          </cell>
          <cell r="BA172">
            <v>0</v>
          </cell>
          <cell r="BB172">
            <v>23864.260000000002</v>
          </cell>
          <cell r="BC172">
            <v>2364054.2999999998</v>
          </cell>
          <cell r="BD172">
            <v>473190.57999999996</v>
          </cell>
          <cell r="BE172">
            <v>633254.46</v>
          </cell>
          <cell r="BF172">
            <v>12632667.280000001</v>
          </cell>
        </row>
        <row r="173">
          <cell r="F173" t="str">
            <v>24410</v>
          </cell>
          <cell r="G173">
            <v>3587467.7499999991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445716.18</v>
          </cell>
          <cell r="Q173">
            <v>46486.080000000002</v>
          </cell>
          <cell r="R173">
            <v>139664.44</v>
          </cell>
          <cell r="S173">
            <v>0</v>
          </cell>
          <cell r="T173">
            <v>0</v>
          </cell>
          <cell r="U173">
            <v>0</v>
          </cell>
          <cell r="V173">
            <v>273591.23000000004</v>
          </cell>
          <cell r="W173">
            <v>52233.22</v>
          </cell>
          <cell r="X173">
            <v>7873</v>
          </cell>
          <cell r="Y173">
            <v>0</v>
          </cell>
          <cell r="Z173">
            <v>0</v>
          </cell>
          <cell r="AA173">
            <v>0</v>
          </cell>
          <cell r="AB173">
            <v>366876.38999999996</v>
          </cell>
          <cell r="AC173">
            <v>34836</v>
          </cell>
          <cell r="AD173">
            <v>0</v>
          </cell>
          <cell r="AE173">
            <v>0</v>
          </cell>
          <cell r="AF173">
            <v>187822.33</v>
          </cell>
          <cell r="AG173">
            <v>0</v>
          </cell>
          <cell r="AH173">
            <v>0</v>
          </cell>
          <cell r="AI173">
            <v>25079.130000000005</v>
          </cell>
          <cell r="AJ173">
            <v>0</v>
          </cell>
          <cell r="AK173">
            <v>0</v>
          </cell>
          <cell r="AL173">
            <v>0</v>
          </cell>
          <cell r="AM173">
            <v>12659</v>
          </cell>
          <cell r="AN173">
            <v>65398.28</v>
          </cell>
          <cell r="AO173">
            <v>0</v>
          </cell>
          <cell r="AP173">
            <v>0</v>
          </cell>
          <cell r="AQ173">
            <v>0</v>
          </cell>
          <cell r="AR173">
            <v>12730.89</v>
          </cell>
          <cell r="AS173">
            <v>0</v>
          </cell>
          <cell r="AT173">
            <v>4455.67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1437933.8</v>
          </cell>
          <cell r="BD173">
            <v>304938.3</v>
          </cell>
          <cell r="BE173">
            <v>195157.37999999998</v>
          </cell>
          <cell r="BF173">
            <v>7200919.0699999984</v>
          </cell>
        </row>
        <row r="174">
          <cell r="F174" t="str">
            <v>25101</v>
          </cell>
          <cell r="G174">
            <v>6620919.5199999996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1470565.04</v>
          </cell>
          <cell r="Q174">
            <v>36979.35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368382.98999999993</v>
          </cell>
          <cell r="W174">
            <v>0</v>
          </cell>
          <cell r="X174">
            <v>6355.9999999999991</v>
          </cell>
          <cell r="Y174">
            <v>0</v>
          </cell>
          <cell r="Z174">
            <v>0</v>
          </cell>
          <cell r="AA174">
            <v>0</v>
          </cell>
          <cell r="AB174">
            <v>211261.53</v>
          </cell>
          <cell r="AC174">
            <v>329873.13</v>
          </cell>
          <cell r="AD174">
            <v>36877.85</v>
          </cell>
          <cell r="AE174">
            <v>0</v>
          </cell>
          <cell r="AF174">
            <v>311465.60999999993</v>
          </cell>
          <cell r="AG174">
            <v>0</v>
          </cell>
          <cell r="AH174">
            <v>0</v>
          </cell>
          <cell r="AI174">
            <v>58812.91</v>
          </cell>
          <cell r="AJ174">
            <v>0</v>
          </cell>
          <cell r="AK174">
            <v>0</v>
          </cell>
          <cell r="AL174">
            <v>0</v>
          </cell>
          <cell r="AM174">
            <v>17232.72</v>
          </cell>
          <cell r="AN174">
            <v>53128.610000000008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9014.130000000001</v>
          </cell>
          <cell r="AU174">
            <v>0</v>
          </cell>
          <cell r="AV174">
            <v>0</v>
          </cell>
          <cell r="AW174">
            <v>0</v>
          </cell>
          <cell r="AX174">
            <v>262331.91000000003</v>
          </cell>
          <cell r="AY174">
            <v>0</v>
          </cell>
          <cell r="AZ174">
            <v>0</v>
          </cell>
          <cell r="BA174">
            <v>48308.74</v>
          </cell>
          <cell r="BB174">
            <v>11781.579999999998</v>
          </cell>
          <cell r="BC174">
            <v>2583208.4300000006</v>
          </cell>
          <cell r="BD174">
            <v>491788.81999999995</v>
          </cell>
          <cell r="BE174">
            <v>658728.78</v>
          </cell>
          <cell r="BF174">
            <v>13587017.65</v>
          </cell>
        </row>
        <row r="175">
          <cell r="F175" t="str">
            <v>25116</v>
          </cell>
          <cell r="G175">
            <v>3664755.2999999993</v>
          </cell>
          <cell r="H175">
            <v>386549.51</v>
          </cell>
          <cell r="I175">
            <v>4106.97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551799.49000000011</v>
          </cell>
          <cell r="Q175">
            <v>0</v>
          </cell>
          <cell r="R175">
            <v>142756.34</v>
          </cell>
          <cell r="S175">
            <v>0</v>
          </cell>
          <cell r="T175">
            <v>0</v>
          </cell>
          <cell r="U175">
            <v>0</v>
          </cell>
          <cell r="V175">
            <v>332115.59999999998</v>
          </cell>
          <cell r="W175">
            <v>0</v>
          </cell>
          <cell r="X175">
            <v>5469.99</v>
          </cell>
          <cell r="Y175">
            <v>0</v>
          </cell>
          <cell r="Z175">
            <v>0</v>
          </cell>
          <cell r="AA175">
            <v>0</v>
          </cell>
          <cell r="AB175">
            <v>187440.93</v>
          </cell>
          <cell r="AC175">
            <v>38853.39</v>
          </cell>
          <cell r="AD175">
            <v>0</v>
          </cell>
          <cell r="AE175">
            <v>0</v>
          </cell>
          <cell r="AF175">
            <v>187441.37</v>
          </cell>
          <cell r="AG175">
            <v>0</v>
          </cell>
          <cell r="AH175">
            <v>0</v>
          </cell>
          <cell r="AI175">
            <v>259890.12</v>
          </cell>
          <cell r="AJ175">
            <v>0</v>
          </cell>
          <cell r="AK175">
            <v>0</v>
          </cell>
          <cell r="AL175">
            <v>0</v>
          </cell>
          <cell r="AM175">
            <v>6078.23</v>
          </cell>
          <cell r="AN175">
            <v>68335.77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5043.5300000000007</v>
          </cell>
          <cell r="AU175">
            <v>0</v>
          </cell>
          <cell r="AV175">
            <v>0</v>
          </cell>
          <cell r="AW175">
            <v>0</v>
          </cell>
          <cell r="AX175">
            <v>104139.84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1107345.5799999996</v>
          </cell>
          <cell r="BD175">
            <v>327635.52999999997</v>
          </cell>
          <cell r="BE175">
            <v>298853.15000000002</v>
          </cell>
          <cell r="BF175">
            <v>7678610.6399999997</v>
          </cell>
        </row>
        <row r="176">
          <cell r="F176" t="str">
            <v>25118</v>
          </cell>
          <cell r="G176">
            <v>3141167.1599999997</v>
          </cell>
          <cell r="H176">
            <v>187679.18999999997</v>
          </cell>
          <cell r="I176">
            <v>1173.42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736617.73000000021</v>
          </cell>
          <cell r="Q176">
            <v>113103.34999999999</v>
          </cell>
          <cell r="R176">
            <v>105782.49</v>
          </cell>
          <cell r="S176">
            <v>0</v>
          </cell>
          <cell r="T176">
            <v>0</v>
          </cell>
          <cell r="U176">
            <v>0</v>
          </cell>
          <cell r="V176">
            <v>211836.01</v>
          </cell>
          <cell r="W176">
            <v>36172.199999999997</v>
          </cell>
          <cell r="X176">
            <v>4744.03</v>
          </cell>
          <cell r="Y176">
            <v>0</v>
          </cell>
          <cell r="Z176">
            <v>0</v>
          </cell>
          <cell r="AA176">
            <v>0</v>
          </cell>
          <cell r="AB176">
            <v>225661.71000000002</v>
          </cell>
          <cell r="AC176">
            <v>44295.72</v>
          </cell>
          <cell r="AD176">
            <v>0</v>
          </cell>
          <cell r="AE176">
            <v>0</v>
          </cell>
          <cell r="AF176">
            <v>183067.69000000003</v>
          </cell>
          <cell r="AG176">
            <v>0</v>
          </cell>
          <cell r="AH176">
            <v>0</v>
          </cell>
          <cell r="AI176">
            <v>869018.32000000007</v>
          </cell>
          <cell r="AJ176">
            <v>11118.779999999999</v>
          </cell>
          <cell r="AK176">
            <v>0</v>
          </cell>
          <cell r="AL176">
            <v>0</v>
          </cell>
          <cell r="AM176">
            <v>13497.69</v>
          </cell>
          <cell r="AN176">
            <v>104310.95999999999</v>
          </cell>
          <cell r="AO176">
            <v>0</v>
          </cell>
          <cell r="AP176">
            <v>12042</v>
          </cell>
          <cell r="AQ176">
            <v>0</v>
          </cell>
          <cell r="AR176">
            <v>5251.03</v>
          </cell>
          <cell r="AS176">
            <v>0</v>
          </cell>
          <cell r="AT176">
            <v>6504.8099999999995</v>
          </cell>
          <cell r="AU176">
            <v>0</v>
          </cell>
          <cell r="AV176">
            <v>0</v>
          </cell>
          <cell r="AW176">
            <v>0</v>
          </cell>
          <cell r="AX176">
            <v>48409.01</v>
          </cell>
          <cell r="AY176">
            <v>0</v>
          </cell>
          <cell r="AZ176">
            <v>0</v>
          </cell>
          <cell r="BA176">
            <v>82098.86</v>
          </cell>
          <cell r="BB176">
            <v>0</v>
          </cell>
          <cell r="BC176">
            <v>1259913.0999999999</v>
          </cell>
          <cell r="BD176">
            <v>312322.02</v>
          </cell>
          <cell r="BE176">
            <v>378854.56999999995</v>
          </cell>
          <cell r="BF176">
            <v>8094641.8500000015</v>
          </cell>
        </row>
        <row r="177">
          <cell r="F177" t="str">
            <v>25155</v>
          </cell>
          <cell r="G177">
            <v>2358826.52</v>
          </cell>
          <cell r="H177">
            <v>132938.69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338344.78</v>
          </cell>
          <cell r="Q177">
            <v>9624.76</v>
          </cell>
          <cell r="R177">
            <v>17227.670000000002</v>
          </cell>
          <cell r="S177">
            <v>0</v>
          </cell>
          <cell r="T177">
            <v>0</v>
          </cell>
          <cell r="U177">
            <v>0</v>
          </cell>
          <cell r="V177">
            <v>117495.57999999999</v>
          </cell>
          <cell r="W177">
            <v>15244.16</v>
          </cell>
          <cell r="X177">
            <v>55883.01</v>
          </cell>
          <cell r="Y177">
            <v>0</v>
          </cell>
          <cell r="Z177">
            <v>0</v>
          </cell>
          <cell r="AA177">
            <v>0</v>
          </cell>
          <cell r="AB177">
            <v>113974.53</v>
          </cell>
          <cell r="AC177">
            <v>26251.23</v>
          </cell>
          <cell r="AD177">
            <v>22174.559999999998</v>
          </cell>
          <cell r="AE177">
            <v>0</v>
          </cell>
          <cell r="AF177">
            <v>82908.739999999991</v>
          </cell>
          <cell r="AG177">
            <v>858067.03999999992</v>
          </cell>
          <cell r="AH177">
            <v>177878.84</v>
          </cell>
          <cell r="AI177">
            <v>17818.86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9593.880000000001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2667.9</v>
          </cell>
          <cell r="AU177">
            <v>0</v>
          </cell>
          <cell r="AV177">
            <v>0</v>
          </cell>
          <cell r="AW177">
            <v>0</v>
          </cell>
          <cell r="AX177">
            <v>155086.57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789903.1</v>
          </cell>
          <cell r="BD177">
            <v>139171.97999999995</v>
          </cell>
          <cell r="BE177">
            <v>222268.60000000003</v>
          </cell>
          <cell r="BF177">
            <v>5663350.9999999991</v>
          </cell>
        </row>
        <row r="178">
          <cell r="F178" t="str">
            <v>25160</v>
          </cell>
          <cell r="G178">
            <v>2191767.7200000002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351846.88999999996</v>
          </cell>
          <cell r="Q178">
            <v>0</v>
          </cell>
          <cell r="R178">
            <v>42208.6</v>
          </cell>
          <cell r="S178">
            <v>0</v>
          </cell>
          <cell r="T178">
            <v>0</v>
          </cell>
          <cell r="U178">
            <v>0</v>
          </cell>
          <cell r="V178">
            <v>113844.56000000001</v>
          </cell>
          <cell r="W178">
            <v>41334.080000000002</v>
          </cell>
          <cell r="X178">
            <v>14358.41</v>
          </cell>
          <cell r="Y178">
            <v>0</v>
          </cell>
          <cell r="Z178">
            <v>0</v>
          </cell>
          <cell r="AA178">
            <v>0</v>
          </cell>
          <cell r="AB178">
            <v>69464.87</v>
          </cell>
          <cell r="AC178">
            <v>13392</v>
          </cell>
          <cell r="AD178">
            <v>0</v>
          </cell>
          <cell r="AE178">
            <v>0</v>
          </cell>
          <cell r="AF178">
            <v>80126.92</v>
          </cell>
          <cell r="AG178">
            <v>0</v>
          </cell>
          <cell r="AH178">
            <v>0</v>
          </cell>
          <cell r="AI178">
            <v>131971.1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5630.98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3168.89</v>
          </cell>
          <cell r="AU178">
            <v>10077.76</v>
          </cell>
          <cell r="AV178">
            <v>0</v>
          </cell>
          <cell r="AW178">
            <v>0</v>
          </cell>
          <cell r="AX178">
            <v>20291.14</v>
          </cell>
          <cell r="AY178">
            <v>0</v>
          </cell>
          <cell r="AZ178">
            <v>0</v>
          </cell>
          <cell r="BA178">
            <v>56981.86</v>
          </cell>
          <cell r="BB178">
            <v>0</v>
          </cell>
          <cell r="BC178">
            <v>773789.93</v>
          </cell>
          <cell r="BD178">
            <v>222243.94</v>
          </cell>
          <cell r="BE178">
            <v>379039.19999999995</v>
          </cell>
          <cell r="BF178">
            <v>4521538.8500000006</v>
          </cell>
        </row>
        <row r="179">
          <cell r="F179" t="str">
            <v>25200</v>
          </cell>
          <cell r="G179">
            <v>844590.54999999981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43064.2</v>
          </cell>
          <cell r="Q179">
            <v>0</v>
          </cell>
          <cell r="R179">
            <v>7373.65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15242.06</v>
          </cell>
          <cell r="AC179">
            <v>27261.93</v>
          </cell>
          <cell r="AD179">
            <v>0</v>
          </cell>
          <cell r="AE179">
            <v>0</v>
          </cell>
          <cell r="AF179">
            <v>13951.009999999998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6556.49</v>
          </cell>
          <cell r="BC179">
            <v>439992.31000000011</v>
          </cell>
          <cell r="BD179">
            <v>84998.489999999991</v>
          </cell>
          <cell r="BE179">
            <v>120966.07999999999</v>
          </cell>
          <cell r="BF179">
            <v>1603996.77</v>
          </cell>
        </row>
        <row r="180">
          <cell r="F180" t="str">
            <v>26056</v>
          </cell>
          <cell r="G180">
            <v>5658265.8600000003</v>
          </cell>
          <cell r="H180">
            <v>143960.29999999999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1258503.8</v>
          </cell>
          <cell r="Q180">
            <v>22176.44</v>
          </cell>
          <cell r="R180">
            <v>254497.21999999997</v>
          </cell>
          <cell r="S180">
            <v>0</v>
          </cell>
          <cell r="T180">
            <v>0</v>
          </cell>
          <cell r="U180">
            <v>0</v>
          </cell>
          <cell r="V180">
            <v>560411.91999999993</v>
          </cell>
          <cell r="W180">
            <v>96474.64</v>
          </cell>
          <cell r="X180">
            <v>10546</v>
          </cell>
          <cell r="Y180">
            <v>0</v>
          </cell>
          <cell r="Z180">
            <v>0</v>
          </cell>
          <cell r="AA180">
            <v>0</v>
          </cell>
          <cell r="AB180">
            <v>388364.50000000006</v>
          </cell>
          <cell r="AC180">
            <v>529874.95000000007</v>
          </cell>
          <cell r="AD180">
            <v>0</v>
          </cell>
          <cell r="AE180">
            <v>0</v>
          </cell>
          <cell r="AF180">
            <v>338351.51</v>
          </cell>
          <cell r="AG180">
            <v>0</v>
          </cell>
          <cell r="AH180">
            <v>0</v>
          </cell>
          <cell r="AI180">
            <v>13443.94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10616.88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2797.16</v>
          </cell>
          <cell r="BC180">
            <v>2012074.4700000009</v>
          </cell>
          <cell r="BD180">
            <v>617499.64999999991</v>
          </cell>
          <cell r="BE180">
            <v>755717.25</v>
          </cell>
          <cell r="BF180">
            <v>12673576.49</v>
          </cell>
        </row>
        <row r="181">
          <cell r="F181" t="str">
            <v>26059</v>
          </cell>
          <cell r="G181">
            <v>1733336.8499999999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197691.43999999997</v>
          </cell>
          <cell r="Q181">
            <v>0</v>
          </cell>
          <cell r="R181">
            <v>52894.52</v>
          </cell>
          <cell r="S181">
            <v>0</v>
          </cell>
          <cell r="T181">
            <v>0</v>
          </cell>
          <cell r="U181">
            <v>3426.54</v>
          </cell>
          <cell r="V181">
            <v>186576.93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125844.5</v>
          </cell>
          <cell r="AC181">
            <v>22746.69</v>
          </cell>
          <cell r="AD181">
            <v>0</v>
          </cell>
          <cell r="AE181">
            <v>0</v>
          </cell>
          <cell r="AF181">
            <v>76731.470000000016</v>
          </cell>
          <cell r="AG181">
            <v>0</v>
          </cell>
          <cell r="AH181">
            <v>0</v>
          </cell>
          <cell r="AI181">
            <v>1847.6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21983.57</v>
          </cell>
          <cell r="AQ181">
            <v>987.91</v>
          </cell>
          <cell r="AR181">
            <v>11200.16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19706.419999999998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674998.47000000009</v>
          </cell>
          <cell r="BD181">
            <v>167983.6</v>
          </cell>
          <cell r="BE181">
            <v>196825.79000000004</v>
          </cell>
          <cell r="BF181">
            <v>3494782.4600000004</v>
          </cell>
        </row>
        <row r="182">
          <cell r="F182" t="str">
            <v>26070</v>
          </cell>
          <cell r="G182">
            <v>1852559.9599999995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245686.92</v>
          </cell>
          <cell r="Q182">
            <v>7265.93</v>
          </cell>
          <cell r="R182">
            <v>71975.569999999992</v>
          </cell>
          <cell r="S182">
            <v>0</v>
          </cell>
          <cell r="T182">
            <v>0</v>
          </cell>
          <cell r="U182">
            <v>0</v>
          </cell>
          <cell r="V182">
            <v>146599.00999999998</v>
          </cell>
          <cell r="W182">
            <v>30926.929999999997</v>
          </cell>
          <cell r="X182">
            <v>788.36</v>
          </cell>
          <cell r="Y182">
            <v>0</v>
          </cell>
          <cell r="Z182">
            <v>0</v>
          </cell>
          <cell r="AA182">
            <v>0</v>
          </cell>
          <cell r="AB182">
            <v>105453.59000000001</v>
          </cell>
          <cell r="AC182">
            <v>116407.94</v>
          </cell>
          <cell r="AD182">
            <v>0</v>
          </cell>
          <cell r="AE182">
            <v>0</v>
          </cell>
          <cell r="AF182">
            <v>65258.92</v>
          </cell>
          <cell r="AG182">
            <v>0</v>
          </cell>
          <cell r="AH182">
            <v>0</v>
          </cell>
          <cell r="AI182">
            <v>18661.79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7650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308.88</v>
          </cell>
          <cell r="AY182">
            <v>0</v>
          </cell>
          <cell r="AZ182">
            <v>0</v>
          </cell>
          <cell r="BA182">
            <v>0</v>
          </cell>
          <cell r="BB182">
            <v>30948.42</v>
          </cell>
          <cell r="BC182">
            <v>808572.80999999994</v>
          </cell>
          <cell r="BD182">
            <v>162674.97</v>
          </cell>
          <cell r="BE182">
            <v>293639.45</v>
          </cell>
          <cell r="BF182">
            <v>3965379.4499999993</v>
          </cell>
        </row>
        <row r="183">
          <cell r="F183" t="str">
            <v>27001</v>
          </cell>
          <cell r="G183">
            <v>18611451.039999992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3149933.4000000004</v>
          </cell>
          <cell r="Q183">
            <v>140588.16999999998</v>
          </cell>
          <cell r="R183">
            <v>532683.79</v>
          </cell>
          <cell r="S183">
            <v>0</v>
          </cell>
          <cell r="T183">
            <v>0</v>
          </cell>
          <cell r="U183">
            <v>46138.49</v>
          </cell>
          <cell r="V183">
            <v>1178053.01</v>
          </cell>
          <cell r="W183">
            <v>254293.32</v>
          </cell>
          <cell r="X183">
            <v>16673</v>
          </cell>
          <cell r="Y183">
            <v>0</v>
          </cell>
          <cell r="Z183">
            <v>0</v>
          </cell>
          <cell r="AA183">
            <v>0</v>
          </cell>
          <cell r="AB183">
            <v>352311.37</v>
          </cell>
          <cell r="AC183">
            <v>65649</v>
          </cell>
          <cell r="AD183">
            <v>0</v>
          </cell>
          <cell r="AE183">
            <v>0</v>
          </cell>
          <cell r="AF183">
            <v>330724.53000000003</v>
          </cell>
          <cell r="AG183">
            <v>0</v>
          </cell>
          <cell r="AH183">
            <v>0</v>
          </cell>
          <cell r="AI183">
            <v>134581.88</v>
          </cell>
          <cell r="AJ183">
            <v>0</v>
          </cell>
          <cell r="AK183">
            <v>8000</v>
          </cell>
          <cell r="AL183">
            <v>304690.87000000005</v>
          </cell>
          <cell r="AM183">
            <v>20049.97</v>
          </cell>
          <cell r="AN183">
            <v>121583.65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42041.039999999994</v>
          </cell>
          <cell r="AU183">
            <v>0</v>
          </cell>
          <cell r="AV183">
            <v>0</v>
          </cell>
          <cell r="AW183">
            <v>0</v>
          </cell>
          <cell r="AX183">
            <v>105826.33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5550113.0199999996</v>
          </cell>
          <cell r="BD183">
            <v>975556.18</v>
          </cell>
          <cell r="BE183">
            <v>1146461.43</v>
          </cell>
          <cell r="BF183">
            <v>33087403.489999987</v>
          </cell>
        </row>
        <row r="184">
          <cell r="F184" t="str">
            <v>27003</v>
          </cell>
          <cell r="G184">
            <v>129099727.76999997</v>
          </cell>
          <cell r="H184">
            <v>601297.86999999988</v>
          </cell>
          <cell r="I184">
            <v>555688.21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24781221.530000001</v>
          </cell>
          <cell r="Q184">
            <v>803483.91</v>
          </cell>
          <cell r="R184">
            <v>3937309.8400000003</v>
          </cell>
          <cell r="S184">
            <v>0</v>
          </cell>
          <cell r="T184">
            <v>0</v>
          </cell>
          <cell r="U184">
            <v>16544.32</v>
          </cell>
          <cell r="V184">
            <v>8556087.9500000011</v>
          </cell>
          <cell r="W184">
            <v>472303.25000000006</v>
          </cell>
          <cell r="X184">
            <v>99498.48</v>
          </cell>
          <cell r="Y184">
            <v>0</v>
          </cell>
          <cell r="Z184">
            <v>0</v>
          </cell>
          <cell r="AA184">
            <v>0</v>
          </cell>
          <cell r="AB184">
            <v>2336385.5700000003</v>
          </cell>
          <cell r="AC184">
            <v>457798.32999999996</v>
          </cell>
          <cell r="AD184">
            <v>0</v>
          </cell>
          <cell r="AE184">
            <v>0</v>
          </cell>
          <cell r="AF184">
            <v>3423016.34</v>
          </cell>
          <cell r="AG184">
            <v>0</v>
          </cell>
          <cell r="AH184">
            <v>0</v>
          </cell>
          <cell r="AI184">
            <v>1540881.96</v>
          </cell>
          <cell r="AJ184">
            <v>0</v>
          </cell>
          <cell r="AK184">
            <v>0</v>
          </cell>
          <cell r="AL184">
            <v>0</v>
          </cell>
          <cell r="AM184">
            <v>128513.81999999999</v>
          </cell>
          <cell r="AN184">
            <v>1177331.71</v>
          </cell>
          <cell r="AO184">
            <v>4200.3</v>
          </cell>
          <cell r="AP184">
            <v>85197.42</v>
          </cell>
          <cell r="AQ184">
            <v>18784.419999999998</v>
          </cell>
          <cell r="AR184">
            <v>0</v>
          </cell>
          <cell r="AS184">
            <v>0</v>
          </cell>
          <cell r="AT184">
            <v>197712.71</v>
          </cell>
          <cell r="AU184">
            <v>0</v>
          </cell>
          <cell r="AV184">
            <v>0</v>
          </cell>
          <cell r="AW184">
            <v>83944.76999999999</v>
          </cell>
          <cell r="AX184">
            <v>155749.50999999998</v>
          </cell>
          <cell r="AY184">
            <v>0</v>
          </cell>
          <cell r="AZ184">
            <v>0</v>
          </cell>
          <cell r="BA184">
            <v>0</v>
          </cell>
          <cell r="BB184">
            <v>1018555.5499999999</v>
          </cell>
          <cell r="BC184">
            <v>33042696.370000008</v>
          </cell>
          <cell r="BD184">
            <v>5442011.6600000001</v>
          </cell>
          <cell r="BE184">
            <v>8992720.790000001</v>
          </cell>
          <cell r="BF184">
            <v>227028664.35999995</v>
          </cell>
        </row>
        <row r="185">
          <cell r="F185" t="str">
            <v>27010</v>
          </cell>
          <cell r="G185">
            <v>194758261.05000001</v>
          </cell>
          <cell r="H185">
            <v>386909.5</v>
          </cell>
          <cell r="I185">
            <v>2041163.29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41098028.109999992</v>
          </cell>
          <cell r="Q185">
            <v>1127841.2</v>
          </cell>
          <cell r="R185">
            <v>7011769.3999999994</v>
          </cell>
          <cell r="S185">
            <v>0</v>
          </cell>
          <cell r="T185">
            <v>0</v>
          </cell>
          <cell r="U185">
            <v>0</v>
          </cell>
          <cell r="V185">
            <v>9536414.6900000013</v>
          </cell>
          <cell r="W185">
            <v>1365565.6999999995</v>
          </cell>
          <cell r="X185">
            <v>279932.99</v>
          </cell>
          <cell r="Y185">
            <v>0</v>
          </cell>
          <cell r="Z185">
            <v>6069.63</v>
          </cell>
          <cell r="AA185">
            <v>0</v>
          </cell>
          <cell r="AB185">
            <v>11670146.239999996</v>
          </cell>
          <cell r="AC185">
            <v>2121022.8200000003</v>
          </cell>
          <cell r="AD185">
            <v>0</v>
          </cell>
          <cell r="AE185">
            <v>0</v>
          </cell>
          <cell r="AF185">
            <v>8390700.209999999</v>
          </cell>
          <cell r="AG185">
            <v>596424.43000000005</v>
          </cell>
          <cell r="AH185">
            <v>103295.57999999999</v>
          </cell>
          <cell r="AI185">
            <v>2727535.6800000006</v>
          </cell>
          <cell r="AJ185">
            <v>11916.740000000002</v>
          </cell>
          <cell r="AK185">
            <v>5189490.9300000016</v>
          </cell>
          <cell r="AL185">
            <v>0</v>
          </cell>
          <cell r="AM185">
            <v>406296.16</v>
          </cell>
          <cell r="AN185">
            <v>4131240.12</v>
          </cell>
          <cell r="AO185">
            <v>0</v>
          </cell>
          <cell r="AP185">
            <v>270940.40999999997</v>
          </cell>
          <cell r="AQ185">
            <v>11554.43</v>
          </cell>
          <cell r="AR185">
            <v>0</v>
          </cell>
          <cell r="AS185">
            <v>472403.47000000003</v>
          </cell>
          <cell r="AT185">
            <v>906690.51999999979</v>
          </cell>
          <cell r="AU185">
            <v>0</v>
          </cell>
          <cell r="AV185">
            <v>0</v>
          </cell>
          <cell r="AW185">
            <v>0</v>
          </cell>
          <cell r="AX185">
            <v>5360761.7499999991</v>
          </cell>
          <cell r="AY185">
            <v>0</v>
          </cell>
          <cell r="AZ185">
            <v>0</v>
          </cell>
          <cell r="BA185">
            <v>0</v>
          </cell>
          <cell r="BB185">
            <v>602357.84000000008</v>
          </cell>
          <cell r="BC185">
            <v>54518510.68</v>
          </cell>
          <cell r="BD185">
            <v>12157324.029999999</v>
          </cell>
          <cell r="BE185">
            <v>10855539.699999999</v>
          </cell>
          <cell r="BF185">
            <v>378116107.29999995</v>
          </cell>
        </row>
        <row r="186">
          <cell r="F186" t="str">
            <v>27019</v>
          </cell>
          <cell r="G186">
            <v>1215872.92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168747.23</v>
          </cell>
          <cell r="Q186">
            <v>0</v>
          </cell>
          <cell r="R186">
            <v>36834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31635.63</v>
          </cell>
          <cell r="AD186">
            <v>0</v>
          </cell>
          <cell r="AE186">
            <v>0</v>
          </cell>
          <cell r="AF186">
            <v>43818.71</v>
          </cell>
          <cell r="AG186">
            <v>0</v>
          </cell>
          <cell r="AH186">
            <v>0</v>
          </cell>
          <cell r="AI186">
            <v>1245.04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1468.91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3025.45</v>
          </cell>
          <cell r="BC186">
            <v>510765.45000000013</v>
          </cell>
          <cell r="BD186">
            <v>63612.98</v>
          </cell>
          <cell r="BE186">
            <v>70378.389999999985</v>
          </cell>
          <cell r="BF186">
            <v>2147404.71</v>
          </cell>
        </row>
        <row r="187">
          <cell r="F187" t="str">
            <v>27083</v>
          </cell>
          <cell r="G187">
            <v>34708717.06000001</v>
          </cell>
          <cell r="H187">
            <v>84000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6549186.6300000008</v>
          </cell>
          <cell r="Q187">
            <v>107018.40000000001</v>
          </cell>
          <cell r="R187">
            <v>1204832.0300000003</v>
          </cell>
          <cell r="S187">
            <v>0</v>
          </cell>
          <cell r="T187">
            <v>0</v>
          </cell>
          <cell r="U187">
            <v>13227.29</v>
          </cell>
          <cell r="V187">
            <v>1309378.4799999995</v>
          </cell>
          <cell r="W187">
            <v>0</v>
          </cell>
          <cell r="X187">
            <v>27218.829999999998</v>
          </cell>
          <cell r="Y187">
            <v>0</v>
          </cell>
          <cell r="Z187">
            <v>0</v>
          </cell>
          <cell r="AA187">
            <v>0</v>
          </cell>
          <cell r="AB187">
            <v>728543.54</v>
          </cell>
          <cell r="AC187">
            <v>127548.54</v>
          </cell>
          <cell r="AD187">
            <v>0</v>
          </cell>
          <cell r="AE187">
            <v>0</v>
          </cell>
          <cell r="AF187">
            <v>1049373.82</v>
          </cell>
          <cell r="AG187">
            <v>0</v>
          </cell>
          <cell r="AH187">
            <v>0</v>
          </cell>
          <cell r="AI187">
            <v>147795.56</v>
          </cell>
          <cell r="AJ187">
            <v>0</v>
          </cell>
          <cell r="AK187">
            <v>0</v>
          </cell>
          <cell r="AL187">
            <v>0</v>
          </cell>
          <cell r="AM187">
            <v>32682.979999999996</v>
          </cell>
          <cell r="AN187">
            <v>279803.56</v>
          </cell>
          <cell r="AO187">
            <v>0</v>
          </cell>
          <cell r="AP187">
            <v>0</v>
          </cell>
          <cell r="AQ187">
            <v>0</v>
          </cell>
          <cell r="AR187">
            <v>33078.720000000001</v>
          </cell>
          <cell r="AS187">
            <v>90554.469999999987</v>
          </cell>
          <cell r="AT187">
            <v>58124.74</v>
          </cell>
          <cell r="AU187">
            <v>0</v>
          </cell>
          <cell r="AV187">
            <v>0</v>
          </cell>
          <cell r="AW187">
            <v>0</v>
          </cell>
          <cell r="AX187">
            <v>90536.049999999988</v>
          </cell>
          <cell r="AY187">
            <v>0</v>
          </cell>
          <cell r="AZ187">
            <v>32405.619999999995</v>
          </cell>
          <cell r="BA187">
            <v>0</v>
          </cell>
          <cell r="BB187">
            <v>373818.43999999994</v>
          </cell>
          <cell r="BC187">
            <v>8327674.0100000007</v>
          </cell>
          <cell r="BD187">
            <v>2242435.94</v>
          </cell>
          <cell r="BE187">
            <v>1756196.62</v>
          </cell>
          <cell r="BF187">
            <v>59374151.329999991</v>
          </cell>
        </row>
        <row r="188">
          <cell r="F188" t="str">
            <v>27320</v>
          </cell>
          <cell r="G188">
            <v>60065534.089999996</v>
          </cell>
          <cell r="H188">
            <v>945792.39999999979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9371598.7300000004</v>
          </cell>
          <cell r="Q188">
            <v>285131.69</v>
          </cell>
          <cell r="R188">
            <v>1502941.47</v>
          </cell>
          <cell r="S188">
            <v>0</v>
          </cell>
          <cell r="T188">
            <v>0</v>
          </cell>
          <cell r="U188">
            <v>0</v>
          </cell>
          <cell r="V188">
            <v>2610400.6100000003</v>
          </cell>
          <cell r="W188">
            <v>274201.19</v>
          </cell>
          <cell r="X188">
            <v>59958.219999999994</v>
          </cell>
          <cell r="Y188">
            <v>0</v>
          </cell>
          <cell r="Z188">
            <v>0</v>
          </cell>
          <cell r="AA188">
            <v>0</v>
          </cell>
          <cell r="AB188">
            <v>1135144.8999999999</v>
          </cell>
          <cell r="AC188">
            <v>585769.52</v>
          </cell>
          <cell r="AD188">
            <v>0</v>
          </cell>
          <cell r="AE188">
            <v>0</v>
          </cell>
          <cell r="AF188">
            <v>1386135.8800000001</v>
          </cell>
          <cell r="AG188">
            <v>0</v>
          </cell>
          <cell r="AH188">
            <v>0</v>
          </cell>
          <cell r="AI188">
            <v>710673.63</v>
          </cell>
          <cell r="AJ188">
            <v>0</v>
          </cell>
          <cell r="AK188">
            <v>0</v>
          </cell>
          <cell r="AL188">
            <v>0</v>
          </cell>
          <cell r="AM188">
            <v>31183.040000000005</v>
          </cell>
          <cell r="AN188">
            <v>306204.58999999997</v>
          </cell>
          <cell r="AO188">
            <v>0</v>
          </cell>
          <cell r="AP188">
            <v>224736</v>
          </cell>
          <cell r="AQ188">
            <v>0</v>
          </cell>
          <cell r="AR188">
            <v>0</v>
          </cell>
          <cell r="AS188">
            <v>4995.01</v>
          </cell>
          <cell r="AT188">
            <v>95647.32</v>
          </cell>
          <cell r="AU188">
            <v>0</v>
          </cell>
          <cell r="AV188">
            <v>0</v>
          </cell>
          <cell r="AW188">
            <v>0</v>
          </cell>
          <cell r="AX188">
            <v>53716.630000000005</v>
          </cell>
          <cell r="AY188">
            <v>0</v>
          </cell>
          <cell r="AZ188">
            <v>0</v>
          </cell>
          <cell r="BA188">
            <v>958615.87</v>
          </cell>
          <cell r="BB188">
            <v>1570341.8800000001</v>
          </cell>
          <cell r="BC188">
            <v>13391134.390000001</v>
          </cell>
          <cell r="BD188">
            <v>3349002.9899999998</v>
          </cell>
          <cell r="BE188">
            <v>4062026.5999999996</v>
          </cell>
          <cell r="BF188">
            <v>102980886.64999998</v>
          </cell>
        </row>
        <row r="189">
          <cell r="F189" t="str">
            <v>27343</v>
          </cell>
          <cell r="G189">
            <v>10722790.990000004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2575413.96</v>
          </cell>
          <cell r="Q189">
            <v>36101.019999999997</v>
          </cell>
          <cell r="R189">
            <v>233915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129579.16000000002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148720</v>
          </cell>
          <cell r="AC189">
            <v>22053</v>
          </cell>
          <cell r="AD189">
            <v>0</v>
          </cell>
          <cell r="AE189">
            <v>0</v>
          </cell>
          <cell r="AF189">
            <v>87181.010000000009</v>
          </cell>
          <cell r="AG189">
            <v>0</v>
          </cell>
          <cell r="AH189">
            <v>0</v>
          </cell>
          <cell r="AI189">
            <v>137487.03</v>
          </cell>
          <cell r="AJ189">
            <v>0</v>
          </cell>
          <cell r="AK189">
            <v>0</v>
          </cell>
          <cell r="AL189">
            <v>0</v>
          </cell>
          <cell r="AM189">
            <v>3432</v>
          </cell>
          <cell r="AN189">
            <v>50995.490000000005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15756.560000000001</v>
          </cell>
          <cell r="AU189">
            <v>0</v>
          </cell>
          <cell r="AV189">
            <v>0</v>
          </cell>
          <cell r="AW189">
            <v>0</v>
          </cell>
          <cell r="AX189">
            <v>73042.81</v>
          </cell>
          <cell r="AY189">
            <v>0</v>
          </cell>
          <cell r="AZ189">
            <v>0</v>
          </cell>
          <cell r="BA189">
            <v>0</v>
          </cell>
          <cell r="BB189">
            <v>118790.48000000001</v>
          </cell>
          <cell r="BC189">
            <v>3020101.8</v>
          </cell>
          <cell r="BD189">
            <v>295206.69000000006</v>
          </cell>
          <cell r="BE189">
            <v>750362.64</v>
          </cell>
          <cell r="BF189">
            <v>18420929.640000004</v>
          </cell>
        </row>
        <row r="190">
          <cell r="F190" t="str">
            <v>27344</v>
          </cell>
          <cell r="G190">
            <v>13572133.629999999</v>
          </cell>
          <cell r="H190">
            <v>93230.42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2900750.27</v>
          </cell>
          <cell r="Q190">
            <v>49050</v>
          </cell>
          <cell r="R190">
            <v>279483.31999999995</v>
          </cell>
          <cell r="S190">
            <v>0</v>
          </cell>
          <cell r="T190">
            <v>0</v>
          </cell>
          <cell r="U190">
            <v>0</v>
          </cell>
          <cell r="V190">
            <v>802042.03000000014</v>
          </cell>
          <cell r="W190">
            <v>261573.58</v>
          </cell>
          <cell r="X190">
            <v>7191.94</v>
          </cell>
          <cell r="Y190">
            <v>0</v>
          </cell>
          <cell r="Z190">
            <v>0</v>
          </cell>
          <cell r="AA190">
            <v>0</v>
          </cell>
          <cell r="AB190">
            <v>206277.86000000002</v>
          </cell>
          <cell r="AC190">
            <v>38087.53</v>
          </cell>
          <cell r="AD190">
            <v>0</v>
          </cell>
          <cell r="AE190">
            <v>0</v>
          </cell>
          <cell r="AF190">
            <v>357449.18</v>
          </cell>
          <cell r="AG190">
            <v>0</v>
          </cell>
          <cell r="AH190">
            <v>0</v>
          </cell>
          <cell r="AI190">
            <v>88723.520000000004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46273.619999999995</v>
          </cell>
          <cell r="AO190">
            <v>0</v>
          </cell>
          <cell r="AP190">
            <v>0</v>
          </cell>
          <cell r="AQ190">
            <v>19778.25</v>
          </cell>
          <cell r="AR190">
            <v>0</v>
          </cell>
          <cell r="AS190">
            <v>0</v>
          </cell>
          <cell r="AT190">
            <v>22388.539999999997</v>
          </cell>
          <cell r="AU190">
            <v>0</v>
          </cell>
          <cell r="AV190">
            <v>0</v>
          </cell>
          <cell r="AW190">
            <v>0</v>
          </cell>
          <cell r="AX190">
            <v>6801.42</v>
          </cell>
          <cell r="AY190">
            <v>0</v>
          </cell>
          <cell r="AZ190">
            <v>0</v>
          </cell>
          <cell r="BA190">
            <v>0</v>
          </cell>
          <cell r="BB190">
            <v>89751.13</v>
          </cell>
          <cell r="BC190">
            <v>4198777.3999999994</v>
          </cell>
          <cell r="BD190">
            <v>693006.5199999999</v>
          </cell>
          <cell r="BE190">
            <v>1228028.4299999997</v>
          </cell>
          <cell r="BF190">
            <v>24960798.589999996</v>
          </cell>
        </row>
        <row r="191">
          <cell r="F191" t="str">
            <v>27400</v>
          </cell>
          <cell r="G191">
            <v>76214119.839999959</v>
          </cell>
          <cell r="H191">
            <v>55125</v>
          </cell>
          <cell r="I191">
            <v>624161.55999999982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15868216.220000003</v>
          </cell>
          <cell r="Q191">
            <v>1202254.6600000001</v>
          </cell>
          <cell r="R191">
            <v>2603145.9999999995</v>
          </cell>
          <cell r="S191">
            <v>0</v>
          </cell>
          <cell r="T191">
            <v>1176497.5</v>
          </cell>
          <cell r="U191">
            <v>563242</v>
          </cell>
          <cell r="V191">
            <v>3512834.66</v>
          </cell>
          <cell r="W191">
            <v>684370.5</v>
          </cell>
          <cell r="X191">
            <v>126532</v>
          </cell>
          <cell r="Y191">
            <v>0</v>
          </cell>
          <cell r="Z191">
            <v>0</v>
          </cell>
          <cell r="AA191">
            <v>0</v>
          </cell>
          <cell r="AB191">
            <v>4306522.34</v>
          </cell>
          <cell r="AC191">
            <v>595170.37999999989</v>
          </cell>
          <cell r="AD191">
            <v>0</v>
          </cell>
          <cell r="AE191">
            <v>0</v>
          </cell>
          <cell r="AF191">
            <v>3629015.83</v>
          </cell>
          <cell r="AG191">
            <v>98685.390000000014</v>
          </cell>
          <cell r="AH191">
            <v>14638.94</v>
          </cell>
          <cell r="AI191">
            <v>1447580.62</v>
          </cell>
          <cell r="AJ191">
            <v>0</v>
          </cell>
          <cell r="AK191">
            <v>818344.26</v>
          </cell>
          <cell r="AL191">
            <v>0</v>
          </cell>
          <cell r="AM191">
            <v>126982.7</v>
          </cell>
          <cell r="AN191">
            <v>2129451.2899999996</v>
          </cell>
          <cell r="AO191">
            <v>0</v>
          </cell>
          <cell r="AP191">
            <v>49645.999999999993</v>
          </cell>
          <cell r="AQ191">
            <v>0</v>
          </cell>
          <cell r="AR191">
            <v>0</v>
          </cell>
          <cell r="AS191">
            <v>0</v>
          </cell>
          <cell r="AT191">
            <v>296725.27999999997</v>
          </cell>
          <cell r="AU191">
            <v>0</v>
          </cell>
          <cell r="AV191">
            <v>0</v>
          </cell>
          <cell r="AW191">
            <v>0</v>
          </cell>
          <cell r="AX191">
            <v>3548428.8599999994</v>
          </cell>
          <cell r="AY191">
            <v>0</v>
          </cell>
          <cell r="AZ191">
            <v>0</v>
          </cell>
          <cell r="BA191">
            <v>187145.08</v>
          </cell>
          <cell r="BB191">
            <v>314247.98</v>
          </cell>
          <cell r="BC191">
            <v>21873283.890000001</v>
          </cell>
          <cell r="BD191">
            <v>6213668.3199999994</v>
          </cell>
          <cell r="BE191">
            <v>5879205.0800000001</v>
          </cell>
          <cell r="BF191">
            <v>154159242.17999998</v>
          </cell>
        </row>
        <row r="192">
          <cell r="F192" t="str">
            <v>27401</v>
          </cell>
          <cell r="G192">
            <v>54166388.179999992</v>
          </cell>
          <cell r="H192">
            <v>479409.19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10476055.569999997</v>
          </cell>
          <cell r="Q192">
            <v>284256.99</v>
          </cell>
          <cell r="R192">
            <v>1696694.7799999998</v>
          </cell>
          <cell r="S192">
            <v>0</v>
          </cell>
          <cell r="T192">
            <v>0</v>
          </cell>
          <cell r="U192">
            <v>0</v>
          </cell>
          <cell r="V192">
            <v>3047358.69</v>
          </cell>
          <cell r="W192">
            <v>519859.97999999992</v>
          </cell>
          <cell r="X192">
            <v>38061.449999999997</v>
          </cell>
          <cell r="Y192">
            <v>0</v>
          </cell>
          <cell r="Z192">
            <v>0</v>
          </cell>
          <cell r="AA192">
            <v>0</v>
          </cell>
          <cell r="AB192">
            <v>770027.34000000008</v>
          </cell>
          <cell r="AC192">
            <v>230802.96000000002</v>
          </cell>
          <cell r="AD192">
            <v>0</v>
          </cell>
          <cell r="AE192">
            <v>0</v>
          </cell>
          <cell r="AF192">
            <v>1007119.73</v>
          </cell>
          <cell r="AG192">
            <v>0</v>
          </cell>
          <cell r="AH192">
            <v>0</v>
          </cell>
          <cell r="AI192">
            <v>929171.19000000006</v>
          </cell>
          <cell r="AJ192">
            <v>0</v>
          </cell>
          <cell r="AK192">
            <v>0</v>
          </cell>
          <cell r="AL192">
            <v>0</v>
          </cell>
          <cell r="AM192">
            <v>5189.63</v>
          </cell>
          <cell r="AN192">
            <v>100686.18</v>
          </cell>
          <cell r="AO192">
            <v>0</v>
          </cell>
          <cell r="AP192">
            <v>0</v>
          </cell>
          <cell r="AQ192">
            <v>5687.5</v>
          </cell>
          <cell r="AR192">
            <v>65948.099999999991</v>
          </cell>
          <cell r="AS192">
            <v>51872.41</v>
          </cell>
          <cell r="AT192">
            <v>88231.53</v>
          </cell>
          <cell r="AU192">
            <v>0</v>
          </cell>
          <cell r="AV192">
            <v>0</v>
          </cell>
          <cell r="AW192">
            <v>0</v>
          </cell>
          <cell r="AX192">
            <v>645648</v>
          </cell>
          <cell r="AY192">
            <v>65115.97</v>
          </cell>
          <cell r="AZ192">
            <v>0</v>
          </cell>
          <cell r="BA192">
            <v>0</v>
          </cell>
          <cell r="BB192">
            <v>469687.69999999995</v>
          </cell>
          <cell r="BC192">
            <v>14995344.620000008</v>
          </cell>
          <cell r="BD192">
            <v>2387113.09</v>
          </cell>
          <cell r="BE192">
            <v>4523115.1900000004</v>
          </cell>
          <cell r="BF192">
            <v>97048845.969999999</v>
          </cell>
        </row>
        <row r="193">
          <cell r="F193" t="str">
            <v>27402</v>
          </cell>
          <cell r="G193">
            <v>44769687.400000013</v>
          </cell>
          <cell r="H193">
            <v>1532561.3199999998</v>
          </cell>
          <cell r="I193">
            <v>7852.87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11215150.030000001</v>
          </cell>
          <cell r="Q193">
            <v>334839.07</v>
          </cell>
          <cell r="R193">
            <v>1430486.9500000002</v>
          </cell>
          <cell r="S193">
            <v>0</v>
          </cell>
          <cell r="T193">
            <v>0</v>
          </cell>
          <cell r="U193">
            <v>12472.37</v>
          </cell>
          <cell r="V193">
            <v>2441872.92</v>
          </cell>
          <cell r="W193">
            <v>390274.13999999996</v>
          </cell>
          <cell r="X193">
            <v>58460.499999999993</v>
          </cell>
          <cell r="Y193">
            <v>0</v>
          </cell>
          <cell r="Z193">
            <v>0</v>
          </cell>
          <cell r="AA193">
            <v>0</v>
          </cell>
          <cell r="AB193">
            <v>1557279.08</v>
          </cell>
          <cell r="AC193">
            <v>384850.14</v>
          </cell>
          <cell r="AD193">
            <v>0</v>
          </cell>
          <cell r="AE193">
            <v>0</v>
          </cell>
          <cell r="AF193">
            <v>2544481.6900000004</v>
          </cell>
          <cell r="AG193">
            <v>0</v>
          </cell>
          <cell r="AH193">
            <v>0</v>
          </cell>
          <cell r="AI193">
            <v>842445.16</v>
          </cell>
          <cell r="AJ193">
            <v>0</v>
          </cell>
          <cell r="AK193">
            <v>1130087.33</v>
          </cell>
          <cell r="AL193">
            <v>0</v>
          </cell>
          <cell r="AM193">
            <v>97410.18</v>
          </cell>
          <cell r="AN193">
            <v>1129148.6399999999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69864.039999999994</v>
          </cell>
          <cell r="AU193">
            <v>0</v>
          </cell>
          <cell r="AV193">
            <v>0</v>
          </cell>
          <cell r="AW193">
            <v>0</v>
          </cell>
          <cell r="AX193">
            <v>679072.45</v>
          </cell>
          <cell r="AY193">
            <v>0</v>
          </cell>
          <cell r="AZ193">
            <v>239.6</v>
          </cell>
          <cell r="BA193">
            <v>0</v>
          </cell>
          <cell r="BB193">
            <v>150716.16</v>
          </cell>
          <cell r="BC193">
            <v>10543169.800000001</v>
          </cell>
          <cell r="BD193">
            <v>3874949.7099999995</v>
          </cell>
          <cell r="BE193">
            <v>3704038.83</v>
          </cell>
          <cell r="BF193">
            <v>88901410.38000001</v>
          </cell>
        </row>
        <row r="194">
          <cell r="F194" t="str">
            <v>27403</v>
          </cell>
          <cell r="G194">
            <v>110134714.77000003</v>
          </cell>
          <cell r="H194">
            <v>2098489.0799999991</v>
          </cell>
          <cell r="I194">
            <v>990958.72000000009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21502329.170000006</v>
          </cell>
          <cell r="Q194">
            <v>683885.01</v>
          </cell>
          <cell r="R194">
            <v>3532640.2199999997</v>
          </cell>
          <cell r="S194">
            <v>0</v>
          </cell>
          <cell r="T194">
            <v>0</v>
          </cell>
          <cell r="U194">
            <v>78233</v>
          </cell>
          <cell r="V194">
            <v>5312755.75</v>
          </cell>
          <cell r="W194">
            <v>1276408.0500000003</v>
          </cell>
          <cell r="X194">
            <v>95191.88</v>
          </cell>
          <cell r="Y194">
            <v>253801.68000000002</v>
          </cell>
          <cell r="Z194">
            <v>2626261.7600000007</v>
          </cell>
          <cell r="AA194">
            <v>23159.85</v>
          </cell>
          <cell r="AB194">
            <v>2826197.3499999996</v>
          </cell>
          <cell r="AC194">
            <v>569467.79</v>
          </cell>
          <cell r="AD194">
            <v>0</v>
          </cell>
          <cell r="AE194">
            <v>0</v>
          </cell>
          <cell r="AF194">
            <v>4157931.9899999998</v>
          </cell>
          <cell r="AG194">
            <v>0</v>
          </cell>
          <cell r="AH194">
            <v>0</v>
          </cell>
          <cell r="AI194">
            <v>824229.64999999991</v>
          </cell>
          <cell r="AJ194">
            <v>0</v>
          </cell>
          <cell r="AK194">
            <v>224861.27999999997</v>
          </cell>
          <cell r="AL194">
            <v>0</v>
          </cell>
          <cell r="AM194">
            <v>40077.64</v>
          </cell>
          <cell r="AN194">
            <v>478327.17</v>
          </cell>
          <cell r="AO194">
            <v>0</v>
          </cell>
          <cell r="AP194">
            <v>0</v>
          </cell>
          <cell r="AQ194">
            <v>293056.90999999992</v>
          </cell>
          <cell r="AR194">
            <v>0</v>
          </cell>
          <cell r="AS194">
            <v>0</v>
          </cell>
          <cell r="AT194">
            <v>187178.82</v>
          </cell>
          <cell r="AU194">
            <v>0</v>
          </cell>
          <cell r="AV194">
            <v>0</v>
          </cell>
          <cell r="AW194">
            <v>0</v>
          </cell>
          <cell r="AX194">
            <v>1316666.45</v>
          </cell>
          <cell r="AY194">
            <v>0</v>
          </cell>
          <cell r="AZ194">
            <v>309181.62</v>
          </cell>
          <cell r="BA194">
            <v>0</v>
          </cell>
          <cell r="BB194">
            <v>681069.80999999994</v>
          </cell>
          <cell r="BC194">
            <v>26440029.730000004</v>
          </cell>
          <cell r="BD194">
            <v>6736762.7299999995</v>
          </cell>
          <cell r="BE194">
            <v>10836123.199999999</v>
          </cell>
          <cell r="BF194">
            <v>204529991.07999995</v>
          </cell>
        </row>
        <row r="195">
          <cell r="F195" t="str">
            <v>27404</v>
          </cell>
          <cell r="G195">
            <v>11739239.579999998</v>
          </cell>
          <cell r="H195">
            <v>228468.4</v>
          </cell>
          <cell r="I195">
            <v>50470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1973669.7099999995</v>
          </cell>
          <cell r="Q195">
            <v>44075</v>
          </cell>
          <cell r="R195">
            <v>407137.29</v>
          </cell>
          <cell r="S195">
            <v>0</v>
          </cell>
          <cell r="T195">
            <v>0</v>
          </cell>
          <cell r="U195">
            <v>0</v>
          </cell>
          <cell r="V195">
            <v>571609.41999999993</v>
          </cell>
          <cell r="W195">
            <v>109301.93999999999</v>
          </cell>
          <cell r="X195">
            <v>7772</v>
          </cell>
          <cell r="Y195">
            <v>0</v>
          </cell>
          <cell r="Z195">
            <v>0</v>
          </cell>
          <cell r="AA195">
            <v>0</v>
          </cell>
          <cell r="AB195">
            <v>141490.91</v>
          </cell>
          <cell r="AC195">
            <v>26907.770000000004</v>
          </cell>
          <cell r="AD195">
            <v>0</v>
          </cell>
          <cell r="AE195">
            <v>0</v>
          </cell>
          <cell r="AF195">
            <v>321952.33999999991</v>
          </cell>
          <cell r="AG195">
            <v>0</v>
          </cell>
          <cell r="AH195">
            <v>0</v>
          </cell>
          <cell r="AI195">
            <v>123408.70000000001</v>
          </cell>
          <cell r="AJ195">
            <v>0</v>
          </cell>
          <cell r="AK195">
            <v>0</v>
          </cell>
          <cell r="AL195">
            <v>30875.929999999997</v>
          </cell>
          <cell r="AM195">
            <v>0</v>
          </cell>
          <cell r="AN195">
            <v>6587.05</v>
          </cell>
          <cell r="AO195">
            <v>0</v>
          </cell>
          <cell r="AP195">
            <v>9239.3300000000017</v>
          </cell>
          <cell r="AQ195">
            <v>0</v>
          </cell>
          <cell r="AR195">
            <v>384.69</v>
          </cell>
          <cell r="AS195">
            <v>2776.0699999999997</v>
          </cell>
          <cell r="AT195">
            <v>5605.55</v>
          </cell>
          <cell r="AU195">
            <v>0</v>
          </cell>
          <cell r="AV195">
            <v>0</v>
          </cell>
          <cell r="AW195">
            <v>0</v>
          </cell>
          <cell r="AX195">
            <v>52700.150000000009</v>
          </cell>
          <cell r="AY195">
            <v>0</v>
          </cell>
          <cell r="AZ195">
            <v>0</v>
          </cell>
          <cell r="BA195">
            <v>0</v>
          </cell>
          <cell r="BB195">
            <v>36019.33</v>
          </cell>
          <cell r="BC195">
            <v>3898398.69</v>
          </cell>
          <cell r="BD195">
            <v>905992.35000000009</v>
          </cell>
          <cell r="BE195">
            <v>1146496.22</v>
          </cell>
          <cell r="BF195">
            <v>21840578.419999998</v>
          </cell>
        </row>
        <row r="196">
          <cell r="F196" t="str">
            <v>27416</v>
          </cell>
          <cell r="G196">
            <v>20432639.290000003</v>
          </cell>
          <cell r="H196">
            <v>0</v>
          </cell>
          <cell r="I196">
            <v>31850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4734765.9500000011</v>
          </cell>
          <cell r="Q196">
            <v>78425.679999999993</v>
          </cell>
          <cell r="R196">
            <v>726409.07</v>
          </cell>
          <cell r="S196">
            <v>0</v>
          </cell>
          <cell r="T196">
            <v>119638.75000000001</v>
          </cell>
          <cell r="U196">
            <v>0</v>
          </cell>
          <cell r="V196">
            <v>1725170.89</v>
          </cell>
          <cell r="W196">
            <v>218250.71</v>
          </cell>
          <cell r="X196">
            <v>25155.01</v>
          </cell>
          <cell r="Y196">
            <v>0</v>
          </cell>
          <cell r="Z196">
            <v>0</v>
          </cell>
          <cell r="AA196">
            <v>0</v>
          </cell>
          <cell r="AB196">
            <v>428519.64000000007</v>
          </cell>
          <cell r="AC196">
            <v>85431.53</v>
          </cell>
          <cell r="AD196">
            <v>0</v>
          </cell>
          <cell r="AE196">
            <v>0</v>
          </cell>
          <cell r="AF196">
            <v>504805.96000000008</v>
          </cell>
          <cell r="AG196">
            <v>0</v>
          </cell>
          <cell r="AH196">
            <v>0</v>
          </cell>
          <cell r="AI196">
            <v>202188.89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80614.14</v>
          </cell>
          <cell r="AO196">
            <v>0</v>
          </cell>
          <cell r="AP196">
            <v>39928</v>
          </cell>
          <cell r="AQ196">
            <v>6463.62</v>
          </cell>
          <cell r="AR196">
            <v>0</v>
          </cell>
          <cell r="AS196">
            <v>5128.09</v>
          </cell>
          <cell r="AT196">
            <v>30698.600000000002</v>
          </cell>
          <cell r="AU196">
            <v>0</v>
          </cell>
          <cell r="AV196">
            <v>0</v>
          </cell>
          <cell r="AW196">
            <v>0</v>
          </cell>
          <cell r="AX196">
            <v>31999.85</v>
          </cell>
          <cell r="AY196">
            <v>0</v>
          </cell>
          <cell r="AZ196">
            <v>0</v>
          </cell>
          <cell r="BA196">
            <v>88791.87</v>
          </cell>
          <cell r="BB196">
            <v>412120.58</v>
          </cell>
          <cell r="BC196">
            <v>5504716.2300000004</v>
          </cell>
          <cell r="BD196">
            <v>1168202.04</v>
          </cell>
          <cell r="BE196">
            <v>1826669.7499999998</v>
          </cell>
          <cell r="BF196">
            <v>38508584.140000008</v>
          </cell>
        </row>
        <row r="197">
          <cell r="F197" t="str">
            <v>27417</v>
          </cell>
          <cell r="G197">
            <v>21275001.640000001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3628505.44</v>
          </cell>
          <cell r="Q197">
            <v>90828</v>
          </cell>
          <cell r="R197">
            <v>717666</v>
          </cell>
          <cell r="S197">
            <v>0</v>
          </cell>
          <cell r="T197">
            <v>0</v>
          </cell>
          <cell r="U197">
            <v>0</v>
          </cell>
          <cell r="V197">
            <v>1570836.61</v>
          </cell>
          <cell r="W197">
            <v>107539.17999999998</v>
          </cell>
          <cell r="X197">
            <v>19181</v>
          </cell>
          <cell r="Y197">
            <v>0</v>
          </cell>
          <cell r="Z197">
            <v>0</v>
          </cell>
          <cell r="AA197">
            <v>0</v>
          </cell>
          <cell r="AB197">
            <v>375233.20000000007</v>
          </cell>
          <cell r="AC197">
            <v>68711.41</v>
          </cell>
          <cell r="AD197">
            <v>0</v>
          </cell>
          <cell r="AE197">
            <v>0</v>
          </cell>
          <cell r="AF197">
            <v>832136.13</v>
          </cell>
          <cell r="AG197">
            <v>0</v>
          </cell>
          <cell r="AH197">
            <v>0</v>
          </cell>
          <cell r="AI197">
            <v>106420.46000000002</v>
          </cell>
          <cell r="AJ197">
            <v>0</v>
          </cell>
          <cell r="AK197">
            <v>0</v>
          </cell>
          <cell r="AL197">
            <v>20504</v>
          </cell>
          <cell r="AM197">
            <v>37294.9</v>
          </cell>
          <cell r="AN197">
            <v>512921.15</v>
          </cell>
          <cell r="AO197">
            <v>1201.27</v>
          </cell>
          <cell r="AP197">
            <v>62837.930000000008</v>
          </cell>
          <cell r="AQ197">
            <v>0</v>
          </cell>
          <cell r="AR197">
            <v>40323.639999999992</v>
          </cell>
          <cell r="AS197">
            <v>2250.64</v>
          </cell>
          <cell r="AT197">
            <v>18835.52</v>
          </cell>
          <cell r="AU197">
            <v>0</v>
          </cell>
          <cell r="AV197">
            <v>0</v>
          </cell>
          <cell r="AW197">
            <v>0</v>
          </cell>
          <cell r="AX197">
            <v>8770.9599999999991</v>
          </cell>
          <cell r="AY197">
            <v>0</v>
          </cell>
          <cell r="AZ197">
            <v>0</v>
          </cell>
          <cell r="BA197">
            <v>0</v>
          </cell>
          <cell r="BB197">
            <v>55839.969999999994</v>
          </cell>
          <cell r="BC197">
            <v>6345574.5100000007</v>
          </cell>
          <cell r="BD197">
            <v>1181568.7100000002</v>
          </cell>
          <cell r="BE197">
            <v>1865423.76</v>
          </cell>
          <cell r="BF197">
            <v>38945406.029999994</v>
          </cell>
        </row>
        <row r="198">
          <cell r="F198" t="str">
            <v>28010</v>
          </cell>
          <cell r="G198">
            <v>218447.71999999997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4479.1499999999996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369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166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290</v>
          </cell>
          <cell r="AU198">
            <v>0</v>
          </cell>
          <cell r="AV198">
            <v>0</v>
          </cell>
          <cell r="AW198">
            <v>0</v>
          </cell>
          <cell r="AX198">
            <v>19897.189999999999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93095.650000000023</v>
          </cell>
          <cell r="BD198">
            <v>0</v>
          </cell>
          <cell r="BE198">
            <v>0</v>
          </cell>
          <cell r="BF198">
            <v>336744.70999999996</v>
          </cell>
        </row>
        <row r="199">
          <cell r="F199" t="str">
            <v>28137</v>
          </cell>
          <cell r="G199">
            <v>3258772.7499999995</v>
          </cell>
          <cell r="H199">
            <v>1939798.0999999999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805668.8899999999</v>
          </cell>
          <cell r="Q199">
            <v>4892.7299999999996</v>
          </cell>
          <cell r="R199">
            <v>198972.67</v>
          </cell>
          <cell r="S199">
            <v>0</v>
          </cell>
          <cell r="T199">
            <v>0</v>
          </cell>
          <cell r="U199">
            <v>0</v>
          </cell>
          <cell r="V199">
            <v>169519.15000000002</v>
          </cell>
          <cell r="W199">
            <v>7994.58</v>
          </cell>
          <cell r="X199">
            <v>3802.0699999999997</v>
          </cell>
          <cell r="Y199">
            <v>0</v>
          </cell>
          <cell r="Z199">
            <v>0</v>
          </cell>
          <cell r="AA199">
            <v>0</v>
          </cell>
          <cell r="AB199">
            <v>121006.46</v>
          </cell>
          <cell r="AC199">
            <v>12152.349999999999</v>
          </cell>
          <cell r="AD199">
            <v>0</v>
          </cell>
          <cell r="AE199">
            <v>0</v>
          </cell>
          <cell r="AF199">
            <v>83993.989999999991</v>
          </cell>
          <cell r="AG199">
            <v>0</v>
          </cell>
          <cell r="AH199">
            <v>0</v>
          </cell>
          <cell r="AI199">
            <v>27816.61</v>
          </cell>
          <cell r="AJ199">
            <v>0</v>
          </cell>
          <cell r="AK199">
            <v>0</v>
          </cell>
          <cell r="AL199">
            <v>0</v>
          </cell>
          <cell r="AM199">
            <v>4539.26</v>
          </cell>
          <cell r="AN199">
            <v>193882.73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284.58999999999997</v>
          </cell>
          <cell r="AU199">
            <v>0</v>
          </cell>
          <cell r="AV199">
            <v>0</v>
          </cell>
          <cell r="AW199">
            <v>0</v>
          </cell>
          <cell r="AX199">
            <v>112241.14000000001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1533823.51</v>
          </cell>
          <cell r="BD199">
            <v>257858.69000000003</v>
          </cell>
          <cell r="BE199">
            <v>190078.20999999996</v>
          </cell>
          <cell r="BF199">
            <v>8927098.4800000004</v>
          </cell>
        </row>
        <row r="200">
          <cell r="F200" t="str">
            <v>28144</v>
          </cell>
          <cell r="G200">
            <v>2079445.6700000002</v>
          </cell>
          <cell r="H200">
            <v>105331.34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283197.73999999993</v>
          </cell>
          <cell r="Q200">
            <v>13692</v>
          </cell>
          <cell r="R200">
            <v>53056.020000000004</v>
          </cell>
          <cell r="S200">
            <v>0</v>
          </cell>
          <cell r="T200">
            <v>0</v>
          </cell>
          <cell r="U200">
            <v>0</v>
          </cell>
          <cell r="V200">
            <v>53396.09</v>
          </cell>
          <cell r="W200">
            <v>0</v>
          </cell>
          <cell r="X200">
            <v>1960</v>
          </cell>
          <cell r="Y200">
            <v>0</v>
          </cell>
          <cell r="Z200">
            <v>0</v>
          </cell>
          <cell r="AA200">
            <v>0</v>
          </cell>
          <cell r="AB200">
            <v>57485.91</v>
          </cell>
          <cell r="AC200">
            <v>8339</v>
          </cell>
          <cell r="AD200">
            <v>0</v>
          </cell>
          <cell r="AE200">
            <v>0</v>
          </cell>
          <cell r="AF200">
            <v>49749.51</v>
          </cell>
          <cell r="AG200">
            <v>0</v>
          </cell>
          <cell r="AH200">
            <v>0</v>
          </cell>
          <cell r="AI200">
            <v>18639.810000000001</v>
          </cell>
          <cell r="AJ200">
            <v>0</v>
          </cell>
          <cell r="AK200">
            <v>0</v>
          </cell>
          <cell r="AL200">
            <v>0</v>
          </cell>
          <cell r="AM200">
            <v>1963.1599999999999</v>
          </cell>
          <cell r="AN200">
            <v>17878.52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2134.5699999999997</v>
          </cell>
          <cell r="AU200">
            <v>0</v>
          </cell>
          <cell r="AV200">
            <v>0</v>
          </cell>
          <cell r="AW200">
            <v>0</v>
          </cell>
          <cell r="AX200">
            <v>64887.619999999995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801616.88</v>
          </cell>
          <cell r="BD200">
            <v>146870.05000000002</v>
          </cell>
          <cell r="BE200">
            <v>119438.65000000001</v>
          </cell>
          <cell r="BF200">
            <v>3879082.5399999996</v>
          </cell>
        </row>
        <row r="201">
          <cell r="F201" t="str">
            <v>28149</v>
          </cell>
          <cell r="G201">
            <v>5585020.7500000009</v>
          </cell>
          <cell r="H201">
            <v>100215.44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982046.04999999993</v>
          </cell>
          <cell r="Q201">
            <v>611.91</v>
          </cell>
          <cell r="R201">
            <v>162916.12</v>
          </cell>
          <cell r="S201">
            <v>0</v>
          </cell>
          <cell r="T201">
            <v>0</v>
          </cell>
          <cell r="U201">
            <v>0</v>
          </cell>
          <cell r="V201">
            <v>225171.52000000002</v>
          </cell>
          <cell r="W201">
            <v>0</v>
          </cell>
          <cell r="X201">
            <v>4330</v>
          </cell>
          <cell r="Y201">
            <v>0</v>
          </cell>
          <cell r="Z201">
            <v>0</v>
          </cell>
          <cell r="AA201">
            <v>0</v>
          </cell>
          <cell r="AB201">
            <v>83101.86</v>
          </cell>
          <cell r="AC201">
            <v>37318.119999999995</v>
          </cell>
          <cell r="AD201">
            <v>0</v>
          </cell>
          <cell r="AE201">
            <v>0</v>
          </cell>
          <cell r="AF201">
            <v>158721.53</v>
          </cell>
          <cell r="AG201">
            <v>0</v>
          </cell>
          <cell r="AH201">
            <v>0</v>
          </cell>
          <cell r="AI201">
            <v>27415.41</v>
          </cell>
          <cell r="AJ201">
            <v>0</v>
          </cell>
          <cell r="AK201">
            <v>0</v>
          </cell>
          <cell r="AL201">
            <v>0</v>
          </cell>
          <cell r="AM201">
            <v>10081.549999999999</v>
          </cell>
          <cell r="AN201">
            <v>42583.65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1507.72</v>
          </cell>
          <cell r="AT201">
            <v>8717.14</v>
          </cell>
          <cell r="AU201">
            <v>0</v>
          </cell>
          <cell r="AV201">
            <v>0</v>
          </cell>
          <cell r="AW201">
            <v>0</v>
          </cell>
          <cell r="AX201">
            <v>11867.16</v>
          </cell>
          <cell r="AY201">
            <v>0</v>
          </cell>
          <cell r="AZ201">
            <v>0</v>
          </cell>
          <cell r="BA201">
            <v>0</v>
          </cell>
          <cell r="BB201">
            <v>3016.38</v>
          </cell>
          <cell r="BC201">
            <v>1972669.7099999995</v>
          </cell>
          <cell r="BD201">
            <v>380095.07999999996</v>
          </cell>
          <cell r="BE201">
            <v>302080.67999999993</v>
          </cell>
          <cell r="BF201">
            <v>10099487.780000001</v>
          </cell>
        </row>
        <row r="202">
          <cell r="F202" t="str">
            <v>29011</v>
          </cell>
          <cell r="G202">
            <v>3465768.7100000014</v>
          </cell>
          <cell r="H202">
            <v>28087.809999999998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739794.55</v>
          </cell>
          <cell r="Q202">
            <v>2700</v>
          </cell>
          <cell r="R202">
            <v>135908.41</v>
          </cell>
          <cell r="S202">
            <v>0</v>
          </cell>
          <cell r="T202">
            <v>0</v>
          </cell>
          <cell r="U202">
            <v>0</v>
          </cell>
          <cell r="V202">
            <v>88971.98</v>
          </cell>
          <cell r="W202">
            <v>34952.910000000003</v>
          </cell>
          <cell r="X202">
            <v>4003.6499999999996</v>
          </cell>
          <cell r="Y202">
            <v>0</v>
          </cell>
          <cell r="Z202">
            <v>0</v>
          </cell>
          <cell r="AA202">
            <v>0</v>
          </cell>
          <cell r="AB202">
            <v>271041.75</v>
          </cell>
          <cell r="AC202">
            <v>56268.08</v>
          </cell>
          <cell r="AD202">
            <v>0</v>
          </cell>
          <cell r="AE202">
            <v>0</v>
          </cell>
          <cell r="AF202">
            <v>163360.82</v>
          </cell>
          <cell r="AG202">
            <v>8891.14</v>
          </cell>
          <cell r="AH202">
            <v>0</v>
          </cell>
          <cell r="AI202">
            <v>69442.329999999987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16611.5</v>
          </cell>
          <cell r="AU202">
            <v>0</v>
          </cell>
          <cell r="AV202">
            <v>0</v>
          </cell>
          <cell r="AW202">
            <v>0</v>
          </cell>
          <cell r="AX202">
            <v>20052.120000000003</v>
          </cell>
          <cell r="AY202">
            <v>0</v>
          </cell>
          <cell r="AZ202">
            <v>8304.48</v>
          </cell>
          <cell r="BA202">
            <v>0</v>
          </cell>
          <cell r="BB202">
            <v>12974.66</v>
          </cell>
          <cell r="BC202">
            <v>1229936.0900000005</v>
          </cell>
          <cell r="BD202">
            <v>322164.25000000006</v>
          </cell>
          <cell r="BE202">
            <v>378745.62000000005</v>
          </cell>
          <cell r="BF202">
            <v>7057980.8600000041</v>
          </cell>
        </row>
        <row r="203">
          <cell r="F203" t="str">
            <v>29100</v>
          </cell>
          <cell r="G203">
            <v>22978386.899999999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5462591.3100000015</v>
          </cell>
          <cell r="Q203">
            <v>99486.57</v>
          </cell>
          <cell r="R203">
            <v>739620.24999999988</v>
          </cell>
          <cell r="S203">
            <v>10207.41</v>
          </cell>
          <cell r="T203">
            <v>0</v>
          </cell>
          <cell r="U203">
            <v>0</v>
          </cell>
          <cell r="V203">
            <v>1536571.2000000004</v>
          </cell>
          <cell r="W203">
            <v>378322.54</v>
          </cell>
          <cell r="X203">
            <v>31006.22</v>
          </cell>
          <cell r="Y203">
            <v>0</v>
          </cell>
          <cell r="Z203">
            <v>0</v>
          </cell>
          <cell r="AA203">
            <v>0</v>
          </cell>
          <cell r="AB203">
            <v>758578.90999999992</v>
          </cell>
          <cell r="AC203">
            <v>281063.45999999996</v>
          </cell>
          <cell r="AD203">
            <v>144917.42000000001</v>
          </cell>
          <cell r="AE203">
            <v>0</v>
          </cell>
          <cell r="AF203">
            <v>975959.85000000009</v>
          </cell>
          <cell r="AG203">
            <v>6433.87</v>
          </cell>
          <cell r="AH203">
            <v>0</v>
          </cell>
          <cell r="AI203">
            <v>409769.75999999989</v>
          </cell>
          <cell r="AJ203">
            <v>0</v>
          </cell>
          <cell r="AK203">
            <v>0</v>
          </cell>
          <cell r="AL203">
            <v>0</v>
          </cell>
          <cell r="AM203">
            <v>71923.489999999991</v>
          </cell>
          <cell r="AN203">
            <v>890876.37000000011</v>
          </cell>
          <cell r="AO203">
            <v>0</v>
          </cell>
          <cell r="AP203">
            <v>0</v>
          </cell>
          <cell r="AQ203">
            <v>1802.0800000000002</v>
          </cell>
          <cell r="AR203">
            <v>55367.61</v>
          </cell>
          <cell r="AS203">
            <v>0</v>
          </cell>
          <cell r="AT203">
            <v>62322.85</v>
          </cell>
          <cell r="AU203">
            <v>0</v>
          </cell>
          <cell r="AV203">
            <v>0</v>
          </cell>
          <cell r="AW203">
            <v>0</v>
          </cell>
          <cell r="AX203">
            <v>259485.71000000002</v>
          </cell>
          <cell r="AY203">
            <v>0</v>
          </cell>
          <cell r="AZ203">
            <v>0</v>
          </cell>
          <cell r="BA203">
            <v>0</v>
          </cell>
          <cell r="BB203">
            <v>37023.019999999997</v>
          </cell>
          <cell r="BC203">
            <v>6306733.8100000005</v>
          </cell>
          <cell r="BD203">
            <v>1405147.8199999998</v>
          </cell>
          <cell r="BE203">
            <v>1636098.53</v>
          </cell>
          <cell r="BF203">
            <v>44539696.960000008</v>
          </cell>
        </row>
        <row r="204">
          <cell r="F204" t="str">
            <v>29101</v>
          </cell>
          <cell r="G204">
            <v>25451154.600000009</v>
          </cell>
          <cell r="H204">
            <v>156572.39000000001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6505037.6800000006</v>
          </cell>
          <cell r="Q204">
            <v>149024.32999999999</v>
          </cell>
          <cell r="R204">
            <v>926516.99999999988</v>
          </cell>
          <cell r="S204">
            <v>0</v>
          </cell>
          <cell r="T204">
            <v>0</v>
          </cell>
          <cell r="U204">
            <v>0</v>
          </cell>
          <cell r="V204">
            <v>1953738.9699999995</v>
          </cell>
          <cell r="W204">
            <v>47326.80999999999</v>
          </cell>
          <cell r="X204">
            <v>23856.25</v>
          </cell>
          <cell r="Y204">
            <v>0</v>
          </cell>
          <cell r="Z204">
            <v>0</v>
          </cell>
          <cell r="AA204">
            <v>0</v>
          </cell>
          <cell r="AB204">
            <v>687102.48</v>
          </cell>
          <cell r="AC204">
            <v>154135</v>
          </cell>
          <cell r="AD204">
            <v>50823.889999999992</v>
          </cell>
          <cell r="AE204">
            <v>0</v>
          </cell>
          <cell r="AF204">
            <v>1008694.84</v>
          </cell>
          <cell r="AG204">
            <v>0</v>
          </cell>
          <cell r="AH204">
            <v>0</v>
          </cell>
          <cell r="AI204">
            <v>377876.2</v>
          </cell>
          <cell r="AJ204">
            <v>0</v>
          </cell>
          <cell r="AK204">
            <v>0</v>
          </cell>
          <cell r="AL204">
            <v>0</v>
          </cell>
          <cell r="AM204">
            <v>44254</v>
          </cell>
          <cell r="AN204">
            <v>484301.55</v>
          </cell>
          <cell r="AO204">
            <v>0</v>
          </cell>
          <cell r="AP204">
            <v>0</v>
          </cell>
          <cell r="AQ204">
            <v>0</v>
          </cell>
          <cell r="AR204">
            <v>85965.54</v>
          </cell>
          <cell r="AS204">
            <v>0</v>
          </cell>
          <cell r="AT204">
            <v>56345.58</v>
          </cell>
          <cell r="AU204">
            <v>0</v>
          </cell>
          <cell r="AV204">
            <v>0</v>
          </cell>
          <cell r="AW204">
            <v>0</v>
          </cell>
          <cell r="AX204">
            <v>91001.66</v>
          </cell>
          <cell r="AY204">
            <v>0</v>
          </cell>
          <cell r="AZ204">
            <v>0</v>
          </cell>
          <cell r="BA204">
            <v>0</v>
          </cell>
          <cell r="BB204">
            <v>221989.81000000003</v>
          </cell>
          <cell r="BC204">
            <v>6427311.3699999992</v>
          </cell>
          <cell r="BD204">
            <v>1989256.3900000004</v>
          </cell>
          <cell r="BE204">
            <v>2320254.7200000002</v>
          </cell>
          <cell r="BF204">
            <v>49212541.060000002</v>
          </cell>
        </row>
        <row r="205">
          <cell r="F205" t="str">
            <v>29103</v>
          </cell>
          <cell r="G205">
            <v>19739113.619999997</v>
          </cell>
          <cell r="H205">
            <v>207144.47999999998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2810434.45</v>
          </cell>
          <cell r="Q205">
            <v>109171.90000000001</v>
          </cell>
          <cell r="R205">
            <v>528129.11</v>
          </cell>
          <cell r="S205">
            <v>0</v>
          </cell>
          <cell r="T205">
            <v>0</v>
          </cell>
          <cell r="U205">
            <v>0</v>
          </cell>
          <cell r="V205">
            <v>704203.71</v>
          </cell>
          <cell r="W205">
            <v>47045.86</v>
          </cell>
          <cell r="X205">
            <v>11651.04</v>
          </cell>
          <cell r="Y205">
            <v>0</v>
          </cell>
          <cell r="Z205">
            <v>0</v>
          </cell>
          <cell r="AA205">
            <v>0</v>
          </cell>
          <cell r="AB205">
            <v>227517.37000000002</v>
          </cell>
          <cell r="AC205">
            <v>56429.09</v>
          </cell>
          <cell r="AD205">
            <v>0</v>
          </cell>
          <cell r="AE205">
            <v>0</v>
          </cell>
          <cell r="AF205">
            <v>451544.18000000005</v>
          </cell>
          <cell r="AG205">
            <v>11960.22</v>
          </cell>
          <cell r="AH205">
            <v>0</v>
          </cell>
          <cell r="AI205">
            <v>146698.30000000002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69599.490000000005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21630.269999999997</v>
          </cell>
          <cell r="AU205">
            <v>0</v>
          </cell>
          <cell r="AV205">
            <v>0</v>
          </cell>
          <cell r="AW205">
            <v>0</v>
          </cell>
          <cell r="AX205">
            <v>65998.899999999994</v>
          </cell>
          <cell r="AY205">
            <v>0</v>
          </cell>
          <cell r="AZ205">
            <v>0</v>
          </cell>
          <cell r="BA205">
            <v>0</v>
          </cell>
          <cell r="BB205">
            <v>57248.12999999999</v>
          </cell>
          <cell r="BC205">
            <v>4439262.9499999993</v>
          </cell>
          <cell r="BD205">
            <v>828251.77</v>
          </cell>
          <cell r="BE205">
            <v>971830.80000000028</v>
          </cell>
          <cell r="BF205">
            <v>31504865.639999989</v>
          </cell>
        </row>
        <row r="206">
          <cell r="F206" t="str">
            <v>29311</v>
          </cell>
          <cell r="G206">
            <v>5747439.9600000018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756631.53</v>
          </cell>
          <cell r="Q206">
            <v>0</v>
          </cell>
          <cell r="R206">
            <v>127986.31999999999</v>
          </cell>
          <cell r="S206">
            <v>0</v>
          </cell>
          <cell r="T206">
            <v>0</v>
          </cell>
          <cell r="U206">
            <v>126270.02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113046</v>
          </cell>
          <cell r="AA206">
            <v>0</v>
          </cell>
          <cell r="AB206">
            <v>211536.16999999998</v>
          </cell>
          <cell r="AC206">
            <v>29455.279999999999</v>
          </cell>
          <cell r="AD206">
            <v>0</v>
          </cell>
          <cell r="AE206">
            <v>0</v>
          </cell>
          <cell r="AF206">
            <v>118968.54000000001</v>
          </cell>
          <cell r="AG206">
            <v>0</v>
          </cell>
          <cell r="AH206">
            <v>0</v>
          </cell>
          <cell r="AI206">
            <v>12767.2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12286.11</v>
          </cell>
          <cell r="AO206">
            <v>0</v>
          </cell>
          <cell r="AP206">
            <v>47846.65</v>
          </cell>
          <cell r="AQ206">
            <v>0</v>
          </cell>
          <cell r="AR206">
            <v>29207.390000000003</v>
          </cell>
          <cell r="AS206">
            <v>0</v>
          </cell>
          <cell r="AT206">
            <v>16087.66</v>
          </cell>
          <cell r="AU206">
            <v>0</v>
          </cell>
          <cell r="AV206">
            <v>0</v>
          </cell>
          <cell r="AW206">
            <v>0</v>
          </cell>
          <cell r="AX206">
            <v>243537.44999999995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1932536.7500000002</v>
          </cell>
          <cell r="BD206">
            <v>394362.58</v>
          </cell>
          <cell r="BE206">
            <v>321297.38999999996</v>
          </cell>
          <cell r="BF206">
            <v>10241263.000000004</v>
          </cell>
        </row>
        <row r="207">
          <cell r="F207" t="str">
            <v>29317</v>
          </cell>
          <cell r="G207">
            <v>3022956.4200000009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406635.61</v>
          </cell>
          <cell r="Q207">
            <v>2700</v>
          </cell>
          <cell r="R207">
            <v>61615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40359.64</v>
          </cell>
          <cell r="AC207">
            <v>18543.939999999999</v>
          </cell>
          <cell r="AD207">
            <v>10932.44</v>
          </cell>
          <cell r="AE207">
            <v>0</v>
          </cell>
          <cell r="AF207">
            <v>84423.9</v>
          </cell>
          <cell r="AG207">
            <v>0</v>
          </cell>
          <cell r="AH207">
            <v>0</v>
          </cell>
          <cell r="AI207">
            <v>24966.98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38277.520000000004</v>
          </cell>
          <cell r="AO207">
            <v>0</v>
          </cell>
          <cell r="AP207">
            <v>0</v>
          </cell>
          <cell r="AQ207">
            <v>50677.34</v>
          </cell>
          <cell r="AR207">
            <v>0</v>
          </cell>
          <cell r="AS207">
            <v>0</v>
          </cell>
          <cell r="AT207">
            <v>7275.98</v>
          </cell>
          <cell r="AU207">
            <v>0</v>
          </cell>
          <cell r="AV207">
            <v>0</v>
          </cell>
          <cell r="AW207">
            <v>0</v>
          </cell>
          <cell r="AX207">
            <v>50798.329999999994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819418.40999999992</v>
          </cell>
          <cell r="BD207">
            <v>129189.33</v>
          </cell>
          <cell r="BE207">
            <v>173374.43</v>
          </cell>
          <cell r="BF207">
            <v>4942145.2700000005</v>
          </cell>
        </row>
        <row r="208">
          <cell r="F208" t="str">
            <v>29320</v>
          </cell>
          <cell r="G208">
            <v>40634886.649999999</v>
          </cell>
          <cell r="H208">
            <v>1287193.7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10397521.859999999</v>
          </cell>
          <cell r="Q208">
            <v>172534.82</v>
          </cell>
          <cell r="R208">
            <v>1432285</v>
          </cell>
          <cell r="S208">
            <v>0</v>
          </cell>
          <cell r="T208">
            <v>0</v>
          </cell>
          <cell r="U208">
            <v>0</v>
          </cell>
          <cell r="V208">
            <v>2432420.39</v>
          </cell>
          <cell r="W208">
            <v>0</v>
          </cell>
          <cell r="X208">
            <v>58908</v>
          </cell>
          <cell r="Y208">
            <v>0</v>
          </cell>
          <cell r="Z208">
            <v>1341094</v>
          </cell>
          <cell r="AA208">
            <v>26205.000000000004</v>
          </cell>
          <cell r="AB208">
            <v>1775551.0800000005</v>
          </cell>
          <cell r="AC208">
            <v>167797.49000000002</v>
          </cell>
          <cell r="AD208">
            <v>398533.75999999995</v>
          </cell>
          <cell r="AE208">
            <v>0</v>
          </cell>
          <cell r="AF208">
            <v>2107489.44</v>
          </cell>
          <cell r="AG208">
            <v>0</v>
          </cell>
          <cell r="AH208">
            <v>0</v>
          </cell>
          <cell r="AI208">
            <v>740954.81</v>
          </cell>
          <cell r="AJ208">
            <v>0</v>
          </cell>
          <cell r="AK208">
            <v>0</v>
          </cell>
          <cell r="AL208">
            <v>0</v>
          </cell>
          <cell r="AM208">
            <v>218165.38999999998</v>
          </cell>
          <cell r="AN208">
            <v>1612176.2200000002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266610.19999999995</v>
          </cell>
          <cell r="AU208">
            <v>0</v>
          </cell>
          <cell r="AV208">
            <v>0</v>
          </cell>
          <cell r="AW208">
            <v>0</v>
          </cell>
          <cell r="AX208">
            <v>524606.13</v>
          </cell>
          <cell r="AY208">
            <v>0</v>
          </cell>
          <cell r="AZ208">
            <v>0</v>
          </cell>
          <cell r="BA208">
            <v>42000</v>
          </cell>
          <cell r="BB208">
            <v>105333.76000000001</v>
          </cell>
          <cell r="BC208">
            <v>9678750.5899999999</v>
          </cell>
          <cell r="BD208">
            <v>2768761.1300000004</v>
          </cell>
          <cell r="BE208">
            <v>2382637.6100000003</v>
          </cell>
          <cell r="BF208">
            <v>80572417.030000001</v>
          </cell>
        </row>
        <row r="209">
          <cell r="F209" t="str">
            <v>30002</v>
          </cell>
          <cell r="G209">
            <v>604538.31000000017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62992.89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12820.03</v>
          </cell>
          <cell r="AC209">
            <v>19253.57</v>
          </cell>
          <cell r="AD209">
            <v>0</v>
          </cell>
          <cell r="AE209">
            <v>0</v>
          </cell>
          <cell r="AF209">
            <v>21944.6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617.04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217584.37000000002</v>
          </cell>
          <cell r="BD209">
            <v>69284.610000000015</v>
          </cell>
          <cell r="BE209">
            <v>64154.92</v>
          </cell>
          <cell r="BF209">
            <v>1073190.3400000001</v>
          </cell>
        </row>
        <row r="210">
          <cell r="F210" t="str">
            <v>30029</v>
          </cell>
          <cell r="G210">
            <v>360593.99000000005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15711.5</v>
          </cell>
          <cell r="Q210">
            <v>796.03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28856.499999999996</v>
          </cell>
          <cell r="AD210">
            <v>0</v>
          </cell>
          <cell r="AE210">
            <v>0</v>
          </cell>
          <cell r="AF210">
            <v>2212.96</v>
          </cell>
          <cell r="AG210">
            <v>0</v>
          </cell>
          <cell r="AH210">
            <v>0</v>
          </cell>
          <cell r="AI210">
            <v>13299.06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1000</v>
          </cell>
          <cell r="AU210">
            <v>0</v>
          </cell>
          <cell r="AV210">
            <v>0</v>
          </cell>
          <cell r="AW210">
            <v>0</v>
          </cell>
          <cell r="AX210">
            <v>1961.96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286004.24000000005</v>
          </cell>
          <cell r="BD210">
            <v>1446.77</v>
          </cell>
          <cell r="BE210">
            <v>38023.649999999994</v>
          </cell>
          <cell r="BF210">
            <v>749906.66000000027</v>
          </cell>
        </row>
        <row r="211">
          <cell r="F211" t="str">
            <v>30031</v>
          </cell>
          <cell r="G211">
            <v>188571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29738.63</v>
          </cell>
          <cell r="Q211">
            <v>796.03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12535.779999999999</v>
          </cell>
          <cell r="AC211">
            <v>0</v>
          </cell>
          <cell r="AD211">
            <v>0</v>
          </cell>
          <cell r="AE211">
            <v>0</v>
          </cell>
          <cell r="AF211">
            <v>1977.8899999999999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38052.71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176884.17999999993</v>
          </cell>
          <cell r="BD211">
            <v>32896.399999999994</v>
          </cell>
          <cell r="BE211">
            <v>60476.060000000012</v>
          </cell>
          <cell r="BF211">
            <v>541928.68000000005</v>
          </cell>
        </row>
        <row r="212">
          <cell r="F212" t="str">
            <v>30303</v>
          </cell>
          <cell r="G212">
            <v>6265091.2300000004</v>
          </cell>
          <cell r="H212">
            <v>176390.66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1097575.56</v>
          </cell>
          <cell r="Q212">
            <v>42623.94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260530.74999999997</v>
          </cell>
          <cell r="W212">
            <v>37976.42</v>
          </cell>
          <cell r="X212">
            <v>4506.41</v>
          </cell>
          <cell r="Y212">
            <v>0</v>
          </cell>
          <cell r="Z212">
            <v>0</v>
          </cell>
          <cell r="AA212">
            <v>0</v>
          </cell>
          <cell r="AB212">
            <v>262560.92000000004</v>
          </cell>
          <cell r="AC212">
            <v>62612.19</v>
          </cell>
          <cell r="AD212">
            <v>0</v>
          </cell>
          <cell r="AE212">
            <v>0</v>
          </cell>
          <cell r="AF212">
            <v>231193.32</v>
          </cell>
          <cell r="AG212">
            <v>0</v>
          </cell>
          <cell r="AH212">
            <v>0</v>
          </cell>
          <cell r="AI212">
            <v>13275.619999999999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22234.85</v>
          </cell>
          <cell r="AO212">
            <v>0</v>
          </cell>
          <cell r="AP212">
            <v>0</v>
          </cell>
          <cell r="AQ212">
            <v>169658.44</v>
          </cell>
          <cell r="AR212">
            <v>0</v>
          </cell>
          <cell r="AS212">
            <v>0</v>
          </cell>
          <cell r="AT212">
            <v>9438.1799999999985</v>
          </cell>
          <cell r="AU212">
            <v>0</v>
          </cell>
          <cell r="AV212">
            <v>0</v>
          </cell>
          <cell r="AW212">
            <v>0</v>
          </cell>
          <cell r="AX212">
            <v>1597.1100000000001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1947441.13</v>
          </cell>
          <cell r="BD212">
            <v>521529.27</v>
          </cell>
          <cell r="BE212">
            <v>558475.53</v>
          </cell>
          <cell r="BF212">
            <v>11684711.529999999</v>
          </cell>
        </row>
        <row r="213">
          <cell r="F213" t="str">
            <v>31002</v>
          </cell>
          <cell r="G213">
            <v>127019163.97000004</v>
          </cell>
          <cell r="H213">
            <v>3249504.36</v>
          </cell>
          <cell r="I213">
            <v>343285.83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25869329.339999996</v>
          </cell>
          <cell r="Q213">
            <v>1017482.2300000001</v>
          </cell>
          <cell r="R213">
            <v>4067983.97</v>
          </cell>
          <cell r="S213">
            <v>0</v>
          </cell>
          <cell r="T213">
            <v>0</v>
          </cell>
          <cell r="U213">
            <v>0</v>
          </cell>
          <cell r="V213">
            <v>6046098.3599999985</v>
          </cell>
          <cell r="W213">
            <v>1912931.8000000003</v>
          </cell>
          <cell r="X213">
            <v>103218.29999999999</v>
          </cell>
          <cell r="Y213">
            <v>0</v>
          </cell>
          <cell r="Z213">
            <v>0</v>
          </cell>
          <cell r="AA213">
            <v>0</v>
          </cell>
          <cell r="AB213">
            <v>3080210.44</v>
          </cell>
          <cell r="AC213">
            <v>649654</v>
          </cell>
          <cell r="AD213">
            <v>0</v>
          </cell>
          <cell r="AE213">
            <v>0</v>
          </cell>
          <cell r="AF213">
            <v>3940548.4599999995</v>
          </cell>
          <cell r="AG213">
            <v>24116.28</v>
          </cell>
          <cell r="AH213">
            <v>0</v>
          </cell>
          <cell r="AI213">
            <v>1544101.6800000002</v>
          </cell>
          <cell r="AJ213">
            <v>0</v>
          </cell>
          <cell r="AK213">
            <v>0</v>
          </cell>
          <cell r="AL213">
            <v>0</v>
          </cell>
          <cell r="AM213">
            <v>381569.79000000004</v>
          </cell>
          <cell r="AN213">
            <v>2568950.5000000009</v>
          </cell>
          <cell r="AO213">
            <v>0</v>
          </cell>
          <cell r="AP213">
            <v>0</v>
          </cell>
          <cell r="AQ213">
            <v>101807.23000000001</v>
          </cell>
          <cell r="AR213">
            <v>0</v>
          </cell>
          <cell r="AS213">
            <v>260769.03</v>
          </cell>
          <cell r="AT213">
            <v>257268.74</v>
          </cell>
          <cell r="AU213">
            <v>0</v>
          </cell>
          <cell r="AV213">
            <v>0</v>
          </cell>
          <cell r="AW213">
            <v>0</v>
          </cell>
          <cell r="AX213">
            <v>3408313.8800000004</v>
          </cell>
          <cell r="AY213">
            <v>0</v>
          </cell>
          <cell r="AZ213">
            <v>0</v>
          </cell>
          <cell r="BA213">
            <v>0</v>
          </cell>
          <cell r="BB213">
            <v>570823.38</v>
          </cell>
          <cell r="BC213">
            <v>25688563.609999999</v>
          </cell>
          <cell r="BD213">
            <v>6696811.919999999</v>
          </cell>
          <cell r="BE213">
            <v>9875429.4700000025</v>
          </cell>
          <cell r="BF213">
            <v>228677936.56999999</v>
          </cell>
        </row>
        <row r="214">
          <cell r="F214" t="str">
            <v>31004</v>
          </cell>
          <cell r="G214">
            <v>49877125.850000009</v>
          </cell>
          <cell r="H214">
            <v>555241.54999999993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9299510.6900000013</v>
          </cell>
          <cell r="Q214">
            <v>404845.21</v>
          </cell>
          <cell r="R214">
            <v>1301017.4099999999</v>
          </cell>
          <cell r="S214">
            <v>0</v>
          </cell>
          <cell r="T214">
            <v>0</v>
          </cell>
          <cell r="U214">
            <v>0</v>
          </cell>
          <cell r="V214">
            <v>3000455.4399999995</v>
          </cell>
          <cell r="W214">
            <v>580025.25</v>
          </cell>
          <cell r="X214">
            <v>30450.73</v>
          </cell>
          <cell r="Y214">
            <v>0</v>
          </cell>
          <cell r="Z214">
            <v>0</v>
          </cell>
          <cell r="AA214">
            <v>0</v>
          </cell>
          <cell r="AB214">
            <v>655615.76</v>
          </cell>
          <cell r="AC214">
            <v>204263.40000000002</v>
          </cell>
          <cell r="AD214">
            <v>0</v>
          </cell>
          <cell r="AE214">
            <v>0</v>
          </cell>
          <cell r="AF214">
            <v>1316242.21</v>
          </cell>
          <cell r="AG214">
            <v>0</v>
          </cell>
          <cell r="AH214">
            <v>0</v>
          </cell>
          <cell r="AI214">
            <v>288240.59000000003</v>
          </cell>
          <cell r="AJ214">
            <v>0</v>
          </cell>
          <cell r="AK214">
            <v>0</v>
          </cell>
          <cell r="AL214">
            <v>0</v>
          </cell>
          <cell r="AM214">
            <v>35009.17</v>
          </cell>
          <cell r="AN214">
            <v>321074.10000000003</v>
          </cell>
          <cell r="AO214">
            <v>0</v>
          </cell>
          <cell r="AP214">
            <v>0</v>
          </cell>
          <cell r="AQ214">
            <v>0</v>
          </cell>
          <cell r="AR214">
            <v>87381.87000000001</v>
          </cell>
          <cell r="AS214">
            <v>14534.61</v>
          </cell>
          <cell r="AT214">
            <v>89777.17</v>
          </cell>
          <cell r="AU214">
            <v>0</v>
          </cell>
          <cell r="AV214">
            <v>0</v>
          </cell>
          <cell r="AW214">
            <v>0</v>
          </cell>
          <cell r="AX214">
            <v>1360848.7900000003</v>
          </cell>
          <cell r="AY214">
            <v>0</v>
          </cell>
          <cell r="AZ214">
            <v>372531.08999999997</v>
          </cell>
          <cell r="BA214">
            <v>0</v>
          </cell>
          <cell r="BB214">
            <v>266178.94</v>
          </cell>
          <cell r="BC214">
            <v>11443387.299999999</v>
          </cell>
          <cell r="BD214">
            <v>2561745.4699999997</v>
          </cell>
          <cell r="BE214">
            <v>4601498.4200000009</v>
          </cell>
          <cell r="BF214">
            <v>88667001.019999996</v>
          </cell>
        </row>
        <row r="215">
          <cell r="F215" t="str">
            <v>31006</v>
          </cell>
          <cell r="G215">
            <v>97754916.879999951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20818880.649999999</v>
          </cell>
          <cell r="Q215">
            <v>809426.42999999993</v>
          </cell>
          <cell r="R215">
            <v>3037306.9999999995</v>
          </cell>
          <cell r="S215">
            <v>0</v>
          </cell>
          <cell r="T215">
            <v>0</v>
          </cell>
          <cell r="U215">
            <v>0</v>
          </cell>
          <cell r="V215">
            <v>2977092.84</v>
          </cell>
          <cell r="W215">
            <v>954424.9800000001</v>
          </cell>
          <cell r="X215">
            <v>83777</v>
          </cell>
          <cell r="Y215">
            <v>0</v>
          </cell>
          <cell r="Z215">
            <v>3615907.5999999996</v>
          </cell>
          <cell r="AA215">
            <v>52385</v>
          </cell>
          <cell r="AB215">
            <v>2930630.67</v>
          </cell>
          <cell r="AC215">
            <v>327015.75000000006</v>
          </cell>
          <cell r="AD215">
            <v>0</v>
          </cell>
          <cell r="AE215">
            <v>0</v>
          </cell>
          <cell r="AF215">
            <v>3582115.2900000005</v>
          </cell>
          <cell r="AG215">
            <v>24331.51</v>
          </cell>
          <cell r="AH215">
            <v>0</v>
          </cell>
          <cell r="AI215">
            <v>1111503.6900000002</v>
          </cell>
          <cell r="AJ215">
            <v>0</v>
          </cell>
          <cell r="AK215">
            <v>0</v>
          </cell>
          <cell r="AL215">
            <v>0</v>
          </cell>
          <cell r="AM215">
            <v>402706.94999999995</v>
          </cell>
          <cell r="AN215">
            <v>2911186.0800000005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264644.01999999996</v>
          </cell>
          <cell r="AT215">
            <v>176843.29</v>
          </cell>
          <cell r="AU215">
            <v>0</v>
          </cell>
          <cell r="AV215">
            <v>0</v>
          </cell>
          <cell r="AW215">
            <v>0</v>
          </cell>
          <cell r="AX215">
            <v>1242235.1900000002</v>
          </cell>
          <cell r="AY215">
            <v>0</v>
          </cell>
          <cell r="AZ215">
            <v>0</v>
          </cell>
          <cell r="BA215">
            <v>0</v>
          </cell>
          <cell r="BB215">
            <v>48083.35</v>
          </cell>
          <cell r="BC215">
            <v>21754167.230000004</v>
          </cell>
          <cell r="BD215">
            <v>5450182.1799999997</v>
          </cell>
          <cell r="BE215">
            <v>6465708.8499999987</v>
          </cell>
          <cell r="BF215">
            <v>176795472.42999992</v>
          </cell>
        </row>
        <row r="216">
          <cell r="F216" t="str">
            <v>31015</v>
          </cell>
          <cell r="G216">
            <v>133928988.52999999</v>
          </cell>
          <cell r="H216">
            <v>3231283.31</v>
          </cell>
          <cell r="I216">
            <v>1239336.6200000001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31227525.689999998</v>
          </cell>
          <cell r="Q216">
            <v>974491.26</v>
          </cell>
          <cell r="R216">
            <v>4066143</v>
          </cell>
          <cell r="S216">
            <v>0</v>
          </cell>
          <cell r="T216">
            <v>0</v>
          </cell>
          <cell r="U216">
            <v>0</v>
          </cell>
          <cell r="V216">
            <v>7007222.2200000016</v>
          </cell>
          <cell r="W216">
            <v>608421.94000000006</v>
          </cell>
          <cell r="X216">
            <v>114235.48000000001</v>
          </cell>
          <cell r="Y216">
            <v>0</v>
          </cell>
          <cell r="Z216">
            <v>0</v>
          </cell>
          <cell r="AA216">
            <v>0</v>
          </cell>
          <cell r="AB216">
            <v>2950931.9499999993</v>
          </cell>
          <cell r="AC216">
            <v>567922.28</v>
          </cell>
          <cell r="AD216">
            <v>0</v>
          </cell>
          <cell r="AE216">
            <v>0</v>
          </cell>
          <cell r="AF216">
            <v>3713011.3400000003</v>
          </cell>
          <cell r="AG216">
            <v>44007.06</v>
          </cell>
          <cell r="AH216">
            <v>0</v>
          </cell>
          <cell r="AI216">
            <v>1183116.6299999999</v>
          </cell>
          <cell r="AJ216">
            <v>0</v>
          </cell>
          <cell r="AK216">
            <v>0</v>
          </cell>
          <cell r="AL216">
            <v>0</v>
          </cell>
          <cell r="AM216">
            <v>351422.11000000004</v>
          </cell>
          <cell r="AN216">
            <v>2849224.5000000005</v>
          </cell>
          <cell r="AO216">
            <v>0</v>
          </cell>
          <cell r="AP216">
            <v>34825</v>
          </cell>
          <cell r="AQ216">
            <v>0</v>
          </cell>
          <cell r="AR216">
            <v>0</v>
          </cell>
          <cell r="AS216">
            <v>101568.84</v>
          </cell>
          <cell r="AT216">
            <v>197329.47000000003</v>
          </cell>
          <cell r="AU216">
            <v>0</v>
          </cell>
          <cell r="AV216">
            <v>0</v>
          </cell>
          <cell r="AW216">
            <v>0</v>
          </cell>
          <cell r="AX216">
            <v>2408078.8000000003</v>
          </cell>
          <cell r="AY216">
            <v>0</v>
          </cell>
          <cell r="AZ216">
            <v>0</v>
          </cell>
          <cell r="BA216">
            <v>0</v>
          </cell>
          <cell r="BB216">
            <v>495170.9</v>
          </cell>
          <cell r="BC216">
            <v>27728354.520000014</v>
          </cell>
          <cell r="BD216">
            <v>5116055.24</v>
          </cell>
          <cell r="BE216">
            <v>10113017.040000001</v>
          </cell>
          <cell r="BF216">
            <v>240251683.72999999</v>
          </cell>
        </row>
        <row r="217">
          <cell r="F217" t="str">
            <v>31016</v>
          </cell>
          <cell r="G217">
            <v>34688114.149999984</v>
          </cell>
          <cell r="H217">
            <v>730424.15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6428908.8400000017</v>
          </cell>
          <cell r="Q217">
            <v>205230.05</v>
          </cell>
          <cell r="R217">
            <v>1073768.9500000002</v>
          </cell>
          <cell r="S217">
            <v>0</v>
          </cell>
          <cell r="T217">
            <v>0</v>
          </cell>
          <cell r="U217">
            <v>0</v>
          </cell>
          <cell r="V217">
            <v>1909580.0799999998</v>
          </cell>
          <cell r="W217">
            <v>353564.94999999995</v>
          </cell>
          <cell r="X217">
            <v>21744</v>
          </cell>
          <cell r="Y217">
            <v>0</v>
          </cell>
          <cell r="Z217">
            <v>0</v>
          </cell>
          <cell r="AA217">
            <v>0</v>
          </cell>
          <cell r="AB217">
            <v>453651.99000000005</v>
          </cell>
          <cell r="AC217">
            <v>103524.4</v>
          </cell>
          <cell r="AD217">
            <v>0</v>
          </cell>
          <cell r="AE217">
            <v>0</v>
          </cell>
          <cell r="AF217">
            <v>874862.72</v>
          </cell>
          <cell r="AG217">
            <v>4187.82</v>
          </cell>
          <cell r="AH217">
            <v>0</v>
          </cell>
          <cell r="AI217">
            <v>429599.68999999994</v>
          </cell>
          <cell r="AJ217">
            <v>0</v>
          </cell>
          <cell r="AK217">
            <v>0</v>
          </cell>
          <cell r="AL217">
            <v>0</v>
          </cell>
          <cell r="AM217">
            <v>34763.079999999994</v>
          </cell>
          <cell r="AN217">
            <v>240761.75</v>
          </cell>
          <cell r="AO217">
            <v>0</v>
          </cell>
          <cell r="AP217">
            <v>0</v>
          </cell>
          <cell r="AQ217">
            <v>0</v>
          </cell>
          <cell r="AR217">
            <v>73675.070000000007</v>
          </cell>
          <cell r="AS217">
            <v>0</v>
          </cell>
          <cell r="AT217">
            <v>156248.52000000002</v>
          </cell>
          <cell r="AU217">
            <v>0</v>
          </cell>
          <cell r="AV217">
            <v>0</v>
          </cell>
          <cell r="AW217">
            <v>87203.450000000012</v>
          </cell>
          <cell r="AX217">
            <v>111867.92</v>
          </cell>
          <cell r="AY217">
            <v>0</v>
          </cell>
          <cell r="AZ217">
            <v>0</v>
          </cell>
          <cell r="BA217">
            <v>0</v>
          </cell>
          <cell r="BB217">
            <v>188717.02</v>
          </cell>
          <cell r="BC217">
            <v>7151034.0999999996</v>
          </cell>
          <cell r="BD217">
            <v>1678726.0200000003</v>
          </cell>
          <cell r="BE217">
            <v>2695194.31</v>
          </cell>
          <cell r="BF217">
            <v>59695353.030000001</v>
          </cell>
        </row>
        <row r="218">
          <cell r="F218" t="str">
            <v>31025</v>
          </cell>
          <cell r="G218">
            <v>71474618.450000003</v>
          </cell>
          <cell r="H218">
            <v>1082060.28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14569664.920000002</v>
          </cell>
          <cell r="Q218">
            <v>712978.29000000015</v>
          </cell>
          <cell r="R218">
            <v>2267892.83</v>
          </cell>
          <cell r="S218">
            <v>0</v>
          </cell>
          <cell r="T218">
            <v>0</v>
          </cell>
          <cell r="U218">
            <v>142277.76000000001</v>
          </cell>
          <cell r="V218">
            <v>3514249.8999999994</v>
          </cell>
          <cell r="W218">
            <v>1212909.5</v>
          </cell>
          <cell r="X218">
            <v>62084.859999999993</v>
          </cell>
          <cell r="Y218">
            <v>0</v>
          </cell>
          <cell r="Z218">
            <v>0</v>
          </cell>
          <cell r="AA218">
            <v>0</v>
          </cell>
          <cell r="AB218">
            <v>1749332.4200000002</v>
          </cell>
          <cell r="AC218">
            <v>243619.69999999998</v>
          </cell>
          <cell r="AD218">
            <v>0</v>
          </cell>
          <cell r="AE218">
            <v>0</v>
          </cell>
          <cell r="AF218">
            <v>2557731.85</v>
          </cell>
          <cell r="AG218">
            <v>15920.55</v>
          </cell>
          <cell r="AH218">
            <v>0</v>
          </cell>
          <cell r="AI218">
            <v>1024048.32</v>
          </cell>
          <cell r="AJ218">
            <v>0</v>
          </cell>
          <cell r="AK218">
            <v>0</v>
          </cell>
          <cell r="AL218">
            <v>197204.92</v>
          </cell>
          <cell r="AM218">
            <v>108776.04000000001</v>
          </cell>
          <cell r="AN218">
            <v>849503.92999999993</v>
          </cell>
          <cell r="AO218">
            <v>70515.490000000005</v>
          </cell>
          <cell r="AP218">
            <v>208805.8</v>
          </cell>
          <cell r="AQ218">
            <v>0</v>
          </cell>
          <cell r="AR218">
            <v>0</v>
          </cell>
          <cell r="AS218">
            <v>20446.609999999997</v>
          </cell>
          <cell r="AT218">
            <v>111220.53</v>
          </cell>
          <cell r="AU218">
            <v>0</v>
          </cell>
          <cell r="AV218">
            <v>0</v>
          </cell>
          <cell r="AW218">
            <v>0</v>
          </cell>
          <cell r="AX218">
            <v>4055209.46</v>
          </cell>
          <cell r="AY218">
            <v>0</v>
          </cell>
          <cell r="AZ218">
            <v>0</v>
          </cell>
          <cell r="BA218">
            <v>0</v>
          </cell>
          <cell r="BB218">
            <v>646493.6</v>
          </cell>
          <cell r="BC218">
            <v>18027666.990000002</v>
          </cell>
          <cell r="BD218">
            <v>4243616.3499999996</v>
          </cell>
          <cell r="BE218">
            <v>6111337.7800000003</v>
          </cell>
          <cell r="BF218">
            <v>135280187.13</v>
          </cell>
        </row>
        <row r="219">
          <cell r="F219" t="str">
            <v>31063</v>
          </cell>
          <cell r="G219">
            <v>385821.71999999991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24364.03</v>
          </cell>
          <cell r="Q219">
            <v>3075.23</v>
          </cell>
          <cell r="R219">
            <v>9070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12507</v>
          </cell>
          <cell r="AC219">
            <v>7055</v>
          </cell>
          <cell r="AD219">
            <v>0</v>
          </cell>
          <cell r="AE219">
            <v>0</v>
          </cell>
          <cell r="AF219">
            <v>8508.4599999999991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357.5</v>
          </cell>
          <cell r="AU219">
            <v>0</v>
          </cell>
          <cell r="AV219">
            <v>0</v>
          </cell>
          <cell r="AW219">
            <v>0</v>
          </cell>
          <cell r="AX219">
            <v>12906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266587.73</v>
          </cell>
          <cell r="BD219">
            <v>21532.519999999997</v>
          </cell>
          <cell r="BE219">
            <v>85926.3</v>
          </cell>
          <cell r="BF219">
            <v>837711.49</v>
          </cell>
        </row>
        <row r="220">
          <cell r="F220" t="str">
            <v>31103</v>
          </cell>
          <cell r="G220">
            <v>38841300.399999991</v>
          </cell>
          <cell r="H220">
            <v>4660971.9099999992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6972813.5599999996</v>
          </cell>
          <cell r="Q220">
            <v>175742.9</v>
          </cell>
          <cell r="R220">
            <v>1218184.08</v>
          </cell>
          <cell r="S220">
            <v>0</v>
          </cell>
          <cell r="T220">
            <v>0</v>
          </cell>
          <cell r="U220">
            <v>0</v>
          </cell>
          <cell r="V220">
            <v>2595942.1599999997</v>
          </cell>
          <cell r="W220">
            <v>266833.40000000002</v>
          </cell>
          <cell r="X220">
            <v>21138.119999999995</v>
          </cell>
          <cell r="Y220">
            <v>0</v>
          </cell>
          <cell r="Z220">
            <v>0</v>
          </cell>
          <cell r="AA220">
            <v>0</v>
          </cell>
          <cell r="AB220">
            <v>523660.50000000006</v>
          </cell>
          <cell r="AC220">
            <v>159618.73000000001</v>
          </cell>
          <cell r="AD220">
            <v>0</v>
          </cell>
          <cell r="AE220">
            <v>0</v>
          </cell>
          <cell r="AF220">
            <v>880469.64000000013</v>
          </cell>
          <cell r="AG220">
            <v>3568.18</v>
          </cell>
          <cell r="AH220">
            <v>0</v>
          </cell>
          <cell r="AI220">
            <v>355993.32</v>
          </cell>
          <cell r="AJ220">
            <v>0</v>
          </cell>
          <cell r="AK220">
            <v>0</v>
          </cell>
          <cell r="AL220">
            <v>0</v>
          </cell>
          <cell r="AM220">
            <v>69426.490000000005</v>
          </cell>
          <cell r="AN220">
            <v>578569.71</v>
          </cell>
          <cell r="AO220">
            <v>0</v>
          </cell>
          <cell r="AP220">
            <v>18412.34</v>
          </cell>
          <cell r="AQ220">
            <v>0</v>
          </cell>
          <cell r="AR220">
            <v>0</v>
          </cell>
          <cell r="AS220">
            <v>28314.07</v>
          </cell>
          <cell r="AT220">
            <v>65066.15</v>
          </cell>
          <cell r="AU220">
            <v>0</v>
          </cell>
          <cell r="AV220">
            <v>81734.329999999987</v>
          </cell>
          <cell r="AW220">
            <v>0</v>
          </cell>
          <cell r="AX220">
            <v>212844.44000000003</v>
          </cell>
          <cell r="AY220">
            <v>0</v>
          </cell>
          <cell r="AZ220">
            <v>26515.31</v>
          </cell>
          <cell r="BA220">
            <v>0</v>
          </cell>
          <cell r="BB220">
            <v>123611.09000000001</v>
          </cell>
          <cell r="BC220">
            <v>10746285.490000004</v>
          </cell>
          <cell r="BD220">
            <v>1467189.95</v>
          </cell>
          <cell r="BE220">
            <v>3442772.8000000003</v>
          </cell>
          <cell r="BF220">
            <v>73536979.069999993</v>
          </cell>
        </row>
        <row r="221">
          <cell r="F221" t="str">
            <v>31201</v>
          </cell>
          <cell r="G221">
            <v>62006444.29999999</v>
          </cell>
          <cell r="H221">
            <v>1593831.1199999999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15103357.270000001</v>
          </cell>
          <cell r="Q221">
            <v>252283.48</v>
          </cell>
          <cell r="R221">
            <v>1812943.9999999998</v>
          </cell>
          <cell r="S221">
            <v>0</v>
          </cell>
          <cell r="T221">
            <v>0</v>
          </cell>
          <cell r="U221">
            <v>0</v>
          </cell>
          <cell r="V221">
            <v>3011145.6500000004</v>
          </cell>
          <cell r="W221">
            <v>642285.44999999995</v>
          </cell>
          <cell r="X221">
            <v>36699.99</v>
          </cell>
          <cell r="Y221">
            <v>0</v>
          </cell>
          <cell r="Z221">
            <v>0</v>
          </cell>
          <cell r="AA221">
            <v>0</v>
          </cell>
          <cell r="AB221">
            <v>534442.79999999993</v>
          </cell>
          <cell r="AC221">
            <v>147469.99000000002</v>
          </cell>
          <cell r="AD221">
            <v>0</v>
          </cell>
          <cell r="AE221">
            <v>0</v>
          </cell>
          <cell r="AF221">
            <v>972067.19000000006</v>
          </cell>
          <cell r="AG221">
            <v>797.41</v>
          </cell>
          <cell r="AH221">
            <v>0</v>
          </cell>
          <cell r="AI221">
            <v>284993.37000000005</v>
          </cell>
          <cell r="AJ221">
            <v>0</v>
          </cell>
          <cell r="AK221">
            <v>0</v>
          </cell>
          <cell r="AL221">
            <v>0</v>
          </cell>
          <cell r="AM221">
            <v>55973.239999999991</v>
          </cell>
          <cell r="AN221">
            <v>471123.34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116656.64000000001</v>
          </cell>
          <cell r="AT221">
            <v>134597.32999999999</v>
          </cell>
          <cell r="AU221">
            <v>0</v>
          </cell>
          <cell r="AV221">
            <v>0</v>
          </cell>
          <cell r="AW221">
            <v>0</v>
          </cell>
          <cell r="AX221">
            <v>1031092.27</v>
          </cell>
          <cell r="AY221">
            <v>0</v>
          </cell>
          <cell r="AZ221">
            <v>6291.58</v>
          </cell>
          <cell r="BA221">
            <v>0</v>
          </cell>
          <cell r="BB221">
            <v>2073566.8800000001</v>
          </cell>
          <cell r="BC221">
            <v>16399421.240000002</v>
          </cell>
          <cell r="BD221">
            <v>2348823.77</v>
          </cell>
          <cell r="BE221">
            <v>4629085.629999999</v>
          </cell>
          <cell r="BF221">
            <v>113665393.93999995</v>
          </cell>
        </row>
        <row r="222">
          <cell r="F222" t="str">
            <v>31306</v>
          </cell>
          <cell r="G222">
            <v>13652896.210000001</v>
          </cell>
          <cell r="H222">
            <v>0</v>
          </cell>
          <cell r="I222">
            <v>6453.79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2706446.22</v>
          </cell>
          <cell r="Q222">
            <v>69645.710000000006</v>
          </cell>
          <cell r="R222">
            <v>423023.46000000008</v>
          </cell>
          <cell r="S222">
            <v>0</v>
          </cell>
          <cell r="T222">
            <v>0</v>
          </cell>
          <cell r="U222">
            <v>0</v>
          </cell>
          <cell r="V222">
            <v>561056.82999999996</v>
          </cell>
          <cell r="W222">
            <v>0</v>
          </cell>
          <cell r="X222">
            <v>5588.93</v>
          </cell>
          <cell r="Y222">
            <v>0</v>
          </cell>
          <cell r="Z222">
            <v>0</v>
          </cell>
          <cell r="AA222">
            <v>0</v>
          </cell>
          <cell r="AB222">
            <v>212274.89</v>
          </cell>
          <cell r="AC222">
            <v>20624.439999999999</v>
          </cell>
          <cell r="AD222">
            <v>0</v>
          </cell>
          <cell r="AE222">
            <v>0</v>
          </cell>
          <cell r="AF222">
            <v>376103.7</v>
          </cell>
          <cell r="AG222">
            <v>0</v>
          </cell>
          <cell r="AH222">
            <v>0</v>
          </cell>
          <cell r="AI222">
            <v>82837.52</v>
          </cell>
          <cell r="AJ222">
            <v>0</v>
          </cell>
          <cell r="AK222">
            <v>0</v>
          </cell>
          <cell r="AL222">
            <v>0</v>
          </cell>
          <cell r="AM222">
            <v>14495.88</v>
          </cell>
          <cell r="AN222">
            <v>98971.73000000001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9282.7200000000012</v>
          </cell>
          <cell r="AU222">
            <v>0</v>
          </cell>
          <cell r="AV222">
            <v>0</v>
          </cell>
          <cell r="AW222">
            <v>0</v>
          </cell>
          <cell r="AX222">
            <v>188997.14000000004</v>
          </cell>
          <cell r="AY222">
            <v>0</v>
          </cell>
          <cell r="AZ222">
            <v>0</v>
          </cell>
          <cell r="BA222">
            <v>0</v>
          </cell>
          <cell r="BB222">
            <v>18331.71</v>
          </cell>
          <cell r="BC222">
            <v>3749066.0100000002</v>
          </cell>
          <cell r="BD222">
            <v>680106.4</v>
          </cell>
          <cell r="BE222">
            <v>1447132.17</v>
          </cell>
          <cell r="BF222">
            <v>24323335.460000001</v>
          </cell>
        </row>
        <row r="223">
          <cell r="F223" t="str">
            <v>31311</v>
          </cell>
          <cell r="G223">
            <v>11943560.860000001</v>
          </cell>
          <cell r="H223">
            <v>529263.56999999995</v>
          </cell>
          <cell r="I223">
            <v>15386.5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2666680.84</v>
          </cell>
          <cell r="Q223">
            <v>59164.87</v>
          </cell>
          <cell r="R223">
            <v>431715.28</v>
          </cell>
          <cell r="S223">
            <v>0</v>
          </cell>
          <cell r="T223">
            <v>0</v>
          </cell>
          <cell r="U223">
            <v>0</v>
          </cell>
          <cell r="V223">
            <v>644058.9</v>
          </cell>
          <cell r="W223">
            <v>206672.06</v>
          </cell>
          <cell r="X223">
            <v>10425.659999999998</v>
          </cell>
          <cell r="Y223">
            <v>0</v>
          </cell>
          <cell r="Z223">
            <v>0</v>
          </cell>
          <cell r="AA223">
            <v>0</v>
          </cell>
          <cell r="AB223">
            <v>276235.68999999994</v>
          </cell>
          <cell r="AC223">
            <v>98981.040000000008</v>
          </cell>
          <cell r="AD223">
            <v>0</v>
          </cell>
          <cell r="AE223">
            <v>0</v>
          </cell>
          <cell r="AF223">
            <v>390057.38</v>
          </cell>
          <cell r="AG223">
            <v>0</v>
          </cell>
          <cell r="AH223">
            <v>0</v>
          </cell>
          <cell r="AI223">
            <v>103867.24999999999</v>
          </cell>
          <cell r="AJ223">
            <v>0</v>
          </cell>
          <cell r="AK223">
            <v>0</v>
          </cell>
          <cell r="AL223">
            <v>0</v>
          </cell>
          <cell r="AM223">
            <v>10131.19</v>
          </cell>
          <cell r="AN223">
            <v>167384.59999999998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19464.010000000002</v>
          </cell>
          <cell r="AU223">
            <v>0</v>
          </cell>
          <cell r="AV223">
            <v>0</v>
          </cell>
          <cell r="AW223">
            <v>0</v>
          </cell>
          <cell r="AX223">
            <v>6429.91</v>
          </cell>
          <cell r="AY223">
            <v>0</v>
          </cell>
          <cell r="AZ223">
            <v>0</v>
          </cell>
          <cell r="BA223">
            <v>0</v>
          </cell>
          <cell r="BB223">
            <v>10781.71</v>
          </cell>
          <cell r="BC223">
            <v>3060136.9600000004</v>
          </cell>
          <cell r="BD223">
            <v>839328.08</v>
          </cell>
          <cell r="BE223">
            <v>1094284.45</v>
          </cell>
          <cell r="BF223">
            <v>22584010.810000002</v>
          </cell>
        </row>
        <row r="224">
          <cell r="F224" t="str">
            <v>31330</v>
          </cell>
          <cell r="G224">
            <v>3083439.58</v>
          </cell>
          <cell r="H224">
            <v>27136.889999999996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549920.22</v>
          </cell>
          <cell r="Q224">
            <v>7747.4</v>
          </cell>
          <cell r="R224">
            <v>101457.99999999999</v>
          </cell>
          <cell r="S224">
            <v>0</v>
          </cell>
          <cell r="T224">
            <v>0</v>
          </cell>
          <cell r="U224">
            <v>0</v>
          </cell>
          <cell r="V224">
            <v>142324.41000000003</v>
          </cell>
          <cell r="W224">
            <v>0</v>
          </cell>
          <cell r="X224">
            <v>2765.71</v>
          </cell>
          <cell r="Y224">
            <v>0</v>
          </cell>
          <cell r="Z224">
            <v>0</v>
          </cell>
          <cell r="AA224">
            <v>0</v>
          </cell>
          <cell r="AB224">
            <v>254135.89</v>
          </cell>
          <cell r="AC224">
            <v>53880.579999999994</v>
          </cell>
          <cell r="AD224">
            <v>0</v>
          </cell>
          <cell r="AE224">
            <v>0</v>
          </cell>
          <cell r="AF224">
            <v>114338.68</v>
          </cell>
          <cell r="AG224">
            <v>0</v>
          </cell>
          <cell r="AH224">
            <v>0</v>
          </cell>
          <cell r="AI224">
            <v>64807.850000000006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4585.62</v>
          </cell>
          <cell r="AO224">
            <v>0</v>
          </cell>
          <cell r="AP224">
            <v>0</v>
          </cell>
          <cell r="AQ224">
            <v>7668.2999999999993</v>
          </cell>
          <cell r="AR224">
            <v>10003.51</v>
          </cell>
          <cell r="AS224">
            <v>690.37</v>
          </cell>
          <cell r="AT224">
            <v>26582.119999999995</v>
          </cell>
          <cell r="AU224">
            <v>0</v>
          </cell>
          <cell r="AV224">
            <v>0</v>
          </cell>
          <cell r="AW224">
            <v>0</v>
          </cell>
          <cell r="AX224">
            <v>209635.94999999998</v>
          </cell>
          <cell r="AY224">
            <v>0</v>
          </cell>
          <cell r="AZ224">
            <v>0</v>
          </cell>
          <cell r="BA224">
            <v>0</v>
          </cell>
          <cell r="BB224">
            <v>4227.91</v>
          </cell>
          <cell r="BC224">
            <v>1071398.9000000004</v>
          </cell>
          <cell r="BD224">
            <v>184803.00000000003</v>
          </cell>
          <cell r="BE224">
            <v>200616.66999999998</v>
          </cell>
          <cell r="BF224">
            <v>6122167.5600000005</v>
          </cell>
        </row>
        <row r="225">
          <cell r="F225" t="str">
            <v>31332</v>
          </cell>
          <cell r="G225">
            <v>11143758.210000003</v>
          </cell>
          <cell r="H225">
            <v>1147781.3799999999</v>
          </cell>
          <cell r="I225">
            <v>232592.05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3662783.1500000004</v>
          </cell>
          <cell r="Q225">
            <v>95843.09</v>
          </cell>
          <cell r="R225">
            <v>461376.76</v>
          </cell>
          <cell r="S225">
            <v>0</v>
          </cell>
          <cell r="T225">
            <v>0</v>
          </cell>
          <cell r="U225">
            <v>0</v>
          </cell>
          <cell r="V225">
            <v>735762.71999999986</v>
          </cell>
          <cell r="W225">
            <v>115545.25</v>
          </cell>
          <cell r="X225">
            <v>10074.700000000001</v>
          </cell>
          <cell r="Y225">
            <v>0</v>
          </cell>
          <cell r="Z225">
            <v>0</v>
          </cell>
          <cell r="AA225">
            <v>0</v>
          </cell>
          <cell r="AB225">
            <v>182202.44999999998</v>
          </cell>
          <cell r="AC225">
            <v>55266.64</v>
          </cell>
          <cell r="AD225">
            <v>0</v>
          </cell>
          <cell r="AE225">
            <v>0</v>
          </cell>
          <cell r="AF225">
            <v>377144.54</v>
          </cell>
          <cell r="AG225">
            <v>0</v>
          </cell>
          <cell r="AH225">
            <v>0</v>
          </cell>
          <cell r="AI225">
            <v>142062.03999999998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25575.79</v>
          </cell>
          <cell r="AO225">
            <v>0</v>
          </cell>
          <cell r="AP225">
            <v>0</v>
          </cell>
          <cell r="AQ225">
            <v>0</v>
          </cell>
          <cell r="AR225">
            <v>34040</v>
          </cell>
          <cell r="AS225">
            <v>0</v>
          </cell>
          <cell r="AT225">
            <v>14099.730000000001</v>
          </cell>
          <cell r="AU225">
            <v>0</v>
          </cell>
          <cell r="AV225">
            <v>0</v>
          </cell>
          <cell r="AW225">
            <v>0</v>
          </cell>
          <cell r="AX225">
            <v>336260.89</v>
          </cell>
          <cell r="AY225">
            <v>0</v>
          </cell>
          <cell r="AZ225">
            <v>0</v>
          </cell>
          <cell r="BA225">
            <v>0</v>
          </cell>
          <cell r="BB225">
            <v>166.01999999999998</v>
          </cell>
          <cell r="BC225">
            <v>3388735.3499999996</v>
          </cell>
          <cell r="BD225">
            <v>756967.41000000015</v>
          </cell>
          <cell r="BE225">
            <v>1071727.1500000001</v>
          </cell>
          <cell r="BF225">
            <v>23989765.319999997</v>
          </cell>
        </row>
        <row r="226">
          <cell r="F226" t="str">
            <v>31401</v>
          </cell>
          <cell r="G226">
            <v>25980946.810000002</v>
          </cell>
          <cell r="H226">
            <v>459538.55999999994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6867644.0100000007</v>
          </cell>
          <cell r="Q226">
            <v>134635.04999999999</v>
          </cell>
          <cell r="R226">
            <v>875780.63</v>
          </cell>
          <cell r="S226">
            <v>0</v>
          </cell>
          <cell r="T226">
            <v>0</v>
          </cell>
          <cell r="U226">
            <v>0</v>
          </cell>
          <cell r="V226">
            <v>2507991.0299999998</v>
          </cell>
          <cell r="W226">
            <v>130697.86000000002</v>
          </cell>
          <cell r="X226">
            <v>33476.51</v>
          </cell>
          <cell r="Y226">
            <v>0</v>
          </cell>
          <cell r="Z226">
            <v>0</v>
          </cell>
          <cell r="AA226">
            <v>0</v>
          </cell>
          <cell r="AB226">
            <v>438426.43999999994</v>
          </cell>
          <cell r="AC226">
            <v>141416</v>
          </cell>
          <cell r="AD226">
            <v>0</v>
          </cell>
          <cell r="AE226">
            <v>0</v>
          </cell>
          <cell r="AF226">
            <v>530802.48</v>
          </cell>
          <cell r="AG226">
            <v>0</v>
          </cell>
          <cell r="AH226">
            <v>0</v>
          </cell>
          <cell r="AI226">
            <v>134135.91</v>
          </cell>
          <cell r="AJ226">
            <v>0</v>
          </cell>
          <cell r="AK226">
            <v>0</v>
          </cell>
          <cell r="AL226">
            <v>0</v>
          </cell>
          <cell r="AM226">
            <v>20939.2</v>
          </cell>
          <cell r="AN226">
            <v>124586.80000000002</v>
          </cell>
          <cell r="AO226">
            <v>0</v>
          </cell>
          <cell r="AP226">
            <v>0</v>
          </cell>
          <cell r="AQ226">
            <v>0</v>
          </cell>
          <cell r="AR226">
            <v>91353.589999999982</v>
          </cell>
          <cell r="AS226">
            <v>0</v>
          </cell>
          <cell r="AT226">
            <v>265308.65000000002</v>
          </cell>
          <cell r="AU226">
            <v>0</v>
          </cell>
          <cell r="AV226">
            <v>0</v>
          </cell>
          <cell r="AW226">
            <v>0</v>
          </cell>
          <cell r="AX226">
            <v>56126.37</v>
          </cell>
          <cell r="AY226">
            <v>0</v>
          </cell>
          <cell r="AZ226">
            <v>0</v>
          </cell>
          <cell r="BA226">
            <v>0</v>
          </cell>
          <cell r="BB226">
            <v>74624.72</v>
          </cell>
          <cell r="BC226">
            <v>6188163.3999999985</v>
          </cell>
          <cell r="BD226">
            <v>1607643.9000000001</v>
          </cell>
          <cell r="BE226">
            <v>2681983.3300000005</v>
          </cell>
          <cell r="BF226">
            <v>49346221.249999985</v>
          </cell>
        </row>
        <row r="227">
          <cell r="F227" t="str">
            <v>32081</v>
          </cell>
          <cell r="G227">
            <v>183536574.32999989</v>
          </cell>
          <cell r="H227">
            <v>7182354.1199999992</v>
          </cell>
          <cell r="I227">
            <v>849634.51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36658006.639999993</v>
          </cell>
          <cell r="Q227">
            <v>2177241.79</v>
          </cell>
          <cell r="R227">
            <v>6018147.0699999994</v>
          </cell>
          <cell r="S227">
            <v>0</v>
          </cell>
          <cell r="T227">
            <v>0</v>
          </cell>
          <cell r="U227">
            <v>0</v>
          </cell>
          <cell r="V227">
            <v>8999645.5999999978</v>
          </cell>
          <cell r="W227">
            <v>2367448.91</v>
          </cell>
          <cell r="X227">
            <v>235144.43</v>
          </cell>
          <cell r="Y227">
            <v>549.19000000000005</v>
          </cell>
          <cell r="Z227">
            <v>3264940.02</v>
          </cell>
          <cell r="AA227">
            <v>56429.23</v>
          </cell>
          <cell r="AB227">
            <v>10012916.979999999</v>
          </cell>
          <cell r="AC227">
            <v>1227733.97</v>
          </cell>
          <cell r="AD227">
            <v>0</v>
          </cell>
          <cell r="AE227">
            <v>0</v>
          </cell>
          <cell r="AF227">
            <v>8421810.6399999987</v>
          </cell>
          <cell r="AG227">
            <v>0</v>
          </cell>
          <cell r="AH227">
            <v>0</v>
          </cell>
          <cell r="AI227">
            <v>3894522.2300000009</v>
          </cell>
          <cell r="AJ227">
            <v>0</v>
          </cell>
          <cell r="AK227">
            <v>0</v>
          </cell>
          <cell r="AL227">
            <v>0</v>
          </cell>
          <cell r="AM227">
            <v>189973.47999999995</v>
          </cell>
          <cell r="AN227">
            <v>4430672.2300000014</v>
          </cell>
          <cell r="AO227">
            <v>0</v>
          </cell>
          <cell r="AP227">
            <v>201672.83</v>
          </cell>
          <cell r="AQ227">
            <v>340965.65999999986</v>
          </cell>
          <cell r="AR227">
            <v>0</v>
          </cell>
          <cell r="AS227">
            <v>379655.04000000004</v>
          </cell>
          <cell r="AT227">
            <v>1303006.5699999998</v>
          </cell>
          <cell r="AU227">
            <v>0</v>
          </cell>
          <cell r="AV227">
            <v>0</v>
          </cell>
          <cell r="AW227">
            <v>0</v>
          </cell>
          <cell r="AX227">
            <v>2068341.96</v>
          </cell>
          <cell r="AY227">
            <v>0</v>
          </cell>
          <cell r="AZ227">
            <v>2603.0700000000002</v>
          </cell>
          <cell r="BA227">
            <v>2302675.3600000003</v>
          </cell>
          <cell r="BB227">
            <v>4593849.1199999992</v>
          </cell>
          <cell r="BC227">
            <v>46270857.090000004</v>
          </cell>
          <cell r="BD227">
            <v>13773575.389999999</v>
          </cell>
          <cell r="BE227">
            <v>10165788.019999998</v>
          </cell>
          <cell r="BF227">
            <v>360926735.4799999</v>
          </cell>
        </row>
        <row r="228">
          <cell r="F228" t="str">
            <v>32123</v>
          </cell>
          <cell r="G228">
            <v>509864.56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67559.399999999994</v>
          </cell>
          <cell r="Q228">
            <v>0</v>
          </cell>
          <cell r="R228">
            <v>48881.87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30464.67</v>
          </cell>
          <cell r="AC228">
            <v>40539.64</v>
          </cell>
          <cell r="AD228">
            <v>0</v>
          </cell>
          <cell r="AE228">
            <v>0</v>
          </cell>
          <cell r="AF228">
            <v>7708.7599999999993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128145.14999999998</v>
          </cell>
          <cell r="BD228">
            <v>1546.46</v>
          </cell>
          <cell r="BE228">
            <v>19496.050000000003</v>
          </cell>
          <cell r="BF228">
            <v>854206.56</v>
          </cell>
        </row>
        <row r="229">
          <cell r="F229" t="str">
            <v>32312</v>
          </cell>
          <cell r="G229">
            <v>299541.81999999995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62792.07</v>
          </cell>
          <cell r="Q229">
            <v>1693.41</v>
          </cell>
          <cell r="R229">
            <v>11139.15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25850.199999999997</v>
          </cell>
          <cell r="AC229">
            <v>35982.009999999995</v>
          </cell>
          <cell r="AD229">
            <v>0</v>
          </cell>
          <cell r="AE229">
            <v>0</v>
          </cell>
          <cell r="AF229">
            <v>332.38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122.61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113779.31999999999</v>
          </cell>
          <cell r="BD229">
            <v>0</v>
          </cell>
          <cell r="BE229">
            <v>80065.590000000026</v>
          </cell>
          <cell r="BF229">
            <v>631298.56000000006</v>
          </cell>
        </row>
        <row r="230">
          <cell r="F230" t="str">
            <v>32325</v>
          </cell>
          <cell r="G230">
            <v>8864153.4399999995</v>
          </cell>
          <cell r="H230">
            <v>10086.49</v>
          </cell>
          <cell r="I230">
            <v>10548.14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1430150.9900000002</v>
          </cell>
          <cell r="Q230">
            <v>50043.85</v>
          </cell>
          <cell r="R230">
            <v>291850.77</v>
          </cell>
          <cell r="S230">
            <v>0</v>
          </cell>
          <cell r="T230">
            <v>0</v>
          </cell>
          <cell r="U230">
            <v>0</v>
          </cell>
          <cell r="V230">
            <v>618185.73</v>
          </cell>
          <cell r="W230">
            <v>0</v>
          </cell>
          <cell r="X230">
            <v>7583.81</v>
          </cell>
          <cell r="Y230">
            <v>0</v>
          </cell>
          <cell r="Z230">
            <v>0</v>
          </cell>
          <cell r="AA230">
            <v>0</v>
          </cell>
          <cell r="AB230">
            <v>197083.25999999998</v>
          </cell>
          <cell r="AC230">
            <v>49505.970000000008</v>
          </cell>
          <cell r="AD230">
            <v>0</v>
          </cell>
          <cell r="AE230">
            <v>0</v>
          </cell>
          <cell r="AF230">
            <v>208482.53</v>
          </cell>
          <cell r="AG230">
            <v>0</v>
          </cell>
          <cell r="AH230">
            <v>0</v>
          </cell>
          <cell r="AI230">
            <v>133581.25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23959.499999999996</v>
          </cell>
          <cell r="AU230">
            <v>0</v>
          </cell>
          <cell r="AV230">
            <v>0</v>
          </cell>
          <cell r="AW230">
            <v>0</v>
          </cell>
          <cell r="AX230">
            <v>38572.799999999996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2620774.4899999998</v>
          </cell>
          <cell r="BD230">
            <v>562284.63</v>
          </cell>
          <cell r="BE230">
            <v>820860.16999999993</v>
          </cell>
          <cell r="BF230">
            <v>15937707.820000002</v>
          </cell>
        </row>
        <row r="231">
          <cell r="F231" t="str">
            <v>32326</v>
          </cell>
          <cell r="G231">
            <v>10755603.069999998</v>
          </cell>
          <cell r="H231">
            <v>230568.64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1617901.5</v>
          </cell>
          <cell r="Q231">
            <v>109407.78</v>
          </cell>
          <cell r="R231">
            <v>378944.79000000004</v>
          </cell>
          <cell r="S231">
            <v>0</v>
          </cell>
          <cell r="T231">
            <v>0</v>
          </cell>
          <cell r="U231">
            <v>78101.099999999991</v>
          </cell>
          <cell r="V231">
            <v>857658.95</v>
          </cell>
          <cell r="W231">
            <v>35319.51</v>
          </cell>
          <cell r="X231">
            <v>13128.85</v>
          </cell>
          <cell r="Y231">
            <v>0</v>
          </cell>
          <cell r="Z231">
            <v>0</v>
          </cell>
          <cell r="AA231">
            <v>0</v>
          </cell>
          <cell r="AB231">
            <v>157687.82</v>
          </cell>
          <cell r="AC231">
            <v>77046.8</v>
          </cell>
          <cell r="AD231">
            <v>0</v>
          </cell>
          <cell r="AE231">
            <v>0</v>
          </cell>
          <cell r="AF231">
            <v>320058.25</v>
          </cell>
          <cell r="AG231">
            <v>0</v>
          </cell>
          <cell r="AH231">
            <v>0</v>
          </cell>
          <cell r="AI231">
            <v>117063.13000000002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14774.599999999999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21109.200000000001</v>
          </cell>
          <cell r="AU231">
            <v>0</v>
          </cell>
          <cell r="AV231">
            <v>112902.6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151183.98000000001</v>
          </cell>
          <cell r="BC231">
            <v>3253510.36</v>
          </cell>
          <cell r="BD231">
            <v>746034.54000000015</v>
          </cell>
          <cell r="BE231">
            <v>940817.24</v>
          </cell>
          <cell r="BF231">
            <v>19988822.709999993</v>
          </cell>
        </row>
        <row r="232">
          <cell r="F232" t="str">
            <v>32354</v>
          </cell>
          <cell r="G232">
            <v>58405697.859999992</v>
          </cell>
          <cell r="H232">
            <v>2424101.9700000002</v>
          </cell>
          <cell r="I232">
            <v>16781.240000000002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11214438.000000002</v>
          </cell>
          <cell r="Q232">
            <v>434905.58999999997</v>
          </cell>
          <cell r="R232">
            <v>1557576.9999999995</v>
          </cell>
          <cell r="S232">
            <v>0</v>
          </cell>
          <cell r="T232">
            <v>0</v>
          </cell>
          <cell r="U232">
            <v>0</v>
          </cell>
          <cell r="V232">
            <v>2537891.67</v>
          </cell>
          <cell r="W232">
            <v>2085827.9100000001</v>
          </cell>
          <cell r="X232">
            <v>38301</v>
          </cell>
          <cell r="Y232">
            <v>0</v>
          </cell>
          <cell r="Z232">
            <v>0</v>
          </cell>
          <cell r="AA232">
            <v>0</v>
          </cell>
          <cell r="AB232">
            <v>770789.4</v>
          </cell>
          <cell r="AC232">
            <v>414607.35999999999</v>
          </cell>
          <cell r="AD232">
            <v>0</v>
          </cell>
          <cell r="AE232">
            <v>0</v>
          </cell>
          <cell r="AF232">
            <v>1399057.3399999999</v>
          </cell>
          <cell r="AG232">
            <v>0</v>
          </cell>
          <cell r="AH232">
            <v>0</v>
          </cell>
          <cell r="AI232">
            <v>364107.20999999996</v>
          </cell>
          <cell r="AJ232">
            <v>0</v>
          </cell>
          <cell r="AK232">
            <v>0</v>
          </cell>
          <cell r="AL232">
            <v>0</v>
          </cell>
          <cell r="AM232">
            <v>34741.780000000006</v>
          </cell>
          <cell r="AN232">
            <v>769160.16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45993.63</v>
          </cell>
          <cell r="AT232">
            <v>214188.40000000005</v>
          </cell>
          <cell r="AU232">
            <v>0</v>
          </cell>
          <cell r="AV232">
            <v>0</v>
          </cell>
          <cell r="AW232">
            <v>0</v>
          </cell>
          <cell r="AX232">
            <v>45511.810000000005</v>
          </cell>
          <cell r="AY232">
            <v>0</v>
          </cell>
          <cell r="AZ232">
            <v>0</v>
          </cell>
          <cell r="BA232">
            <v>0</v>
          </cell>
          <cell r="BB232">
            <v>53263.47</v>
          </cell>
          <cell r="BC232">
            <v>14405444.5</v>
          </cell>
          <cell r="BD232">
            <v>3177867.3699999996</v>
          </cell>
          <cell r="BE232">
            <v>4240937.2399999993</v>
          </cell>
          <cell r="BF232">
            <v>104651191.91</v>
          </cell>
        </row>
        <row r="233">
          <cell r="F233" t="str">
            <v>32356</v>
          </cell>
          <cell r="G233">
            <v>78123622.409999996</v>
          </cell>
          <cell r="H233">
            <v>1012266.2500000001</v>
          </cell>
          <cell r="I233">
            <v>139748.54999999999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18852870.859999996</v>
          </cell>
          <cell r="Q233">
            <v>973090.57000000007</v>
          </cell>
          <cell r="R233">
            <v>2215350.7200000002</v>
          </cell>
          <cell r="S233">
            <v>0</v>
          </cell>
          <cell r="T233">
            <v>0</v>
          </cell>
          <cell r="U233">
            <v>0</v>
          </cell>
          <cell r="V233">
            <v>2577299.14</v>
          </cell>
          <cell r="W233">
            <v>180240.52</v>
          </cell>
          <cell r="X233">
            <v>62797.14</v>
          </cell>
          <cell r="Y233">
            <v>0</v>
          </cell>
          <cell r="Z233">
            <v>935644.87000000011</v>
          </cell>
          <cell r="AA233">
            <v>0</v>
          </cell>
          <cell r="AB233">
            <v>1854109.02</v>
          </cell>
          <cell r="AC233">
            <v>287111.77999999997</v>
          </cell>
          <cell r="AD233">
            <v>0</v>
          </cell>
          <cell r="AE233">
            <v>0</v>
          </cell>
          <cell r="AF233">
            <v>2101622.0399999996</v>
          </cell>
          <cell r="AG233">
            <v>0</v>
          </cell>
          <cell r="AH233">
            <v>0</v>
          </cell>
          <cell r="AI233">
            <v>593047.7200000002</v>
          </cell>
          <cell r="AJ233">
            <v>0</v>
          </cell>
          <cell r="AK233">
            <v>0</v>
          </cell>
          <cell r="AL233">
            <v>0</v>
          </cell>
          <cell r="AM233">
            <v>41616.340000000004</v>
          </cell>
          <cell r="AN233">
            <v>432151.31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4343.51</v>
          </cell>
          <cell r="AT233">
            <v>198626.32</v>
          </cell>
          <cell r="AU233">
            <v>0</v>
          </cell>
          <cell r="AV233">
            <v>0</v>
          </cell>
          <cell r="AW233">
            <v>0</v>
          </cell>
          <cell r="AX233">
            <v>72374.069999999992</v>
          </cell>
          <cell r="AY233">
            <v>0</v>
          </cell>
          <cell r="AZ233">
            <v>345086.36</v>
          </cell>
          <cell r="BA233">
            <v>2844873.7900000005</v>
          </cell>
          <cell r="BB233">
            <v>63578.020000000004</v>
          </cell>
          <cell r="BC233">
            <v>19031918.93</v>
          </cell>
          <cell r="BD233">
            <v>4921849.3</v>
          </cell>
          <cell r="BE233">
            <v>4051475.3599999985</v>
          </cell>
          <cell r="BF233">
            <v>141916714.89999998</v>
          </cell>
        </row>
        <row r="234">
          <cell r="F234" t="str">
            <v>32358</v>
          </cell>
          <cell r="G234">
            <v>5428897.3499999996</v>
          </cell>
          <cell r="H234">
            <v>42581.54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830832.66</v>
          </cell>
          <cell r="Q234">
            <v>0</v>
          </cell>
          <cell r="R234">
            <v>180957.15999999997</v>
          </cell>
          <cell r="S234">
            <v>0</v>
          </cell>
          <cell r="T234">
            <v>0</v>
          </cell>
          <cell r="U234">
            <v>0</v>
          </cell>
          <cell r="V234">
            <v>347745.47000000003</v>
          </cell>
          <cell r="W234">
            <v>122813.9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43789.86</v>
          </cell>
          <cell r="AC234">
            <v>23911.329999999998</v>
          </cell>
          <cell r="AD234">
            <v>0</v>
          </cell>
          <cell r="AE234">
            <v>0</v>
          </cell>
          <cell r="AF234">
            <v>124197.68000000001</v>
          </cell>
          <cell r="AG234">
            <v>0</v>
          </cell>
          <cell r="AH234">
            <v>0</v>
          </cell>
          <cell r="AI234">
            <v>7746.47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10089.129999999999</v>
          </cell>
          <cell r="AU234">
            <v>0</v>
          </cell>
          <cell r="AV234">
            <v>0</v>
          </cell>
          <cell r="AW234">
            <v>0</v>
          </cell>
          <cell r="AX234">
            <v>3314.55</v>
          </cell>
          <cell r="AY234">
            <v>0</v>
          </cell>
          <cell r="AZ234">
            <v>0</v>
          </cell>
          <cell r="BA234">
            <v>8034.9800000000005</v>
          </cell>
          <cell r="BB234">
            <v>0</v>
          </cell>
          <cell r="BC234">
            <v>1705576.94</v>
          </cell>
          <cell r="BD234">
            <v>341300.62</v>
          </cell>
          <cell r="BE234">
            <v>566847.62000000011</v>
          </cell>
          <cell r="BF234">
            <v>9788637.2599999979</v>
          </cell>
        </row>
        <row r="235">
          <cell r="F235" t="str">
            <v>32360</v>
          </cell>
          <cell r="G235">
            <v>25678275.120000001</v>
          </cell>
          <cell r="H235">
            <v>497454.19000000006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6536480.5899999999</v>
          </cell>
          <cell r="Q235">
            <v>259169.18</v>
          </cell>
          <cell r="R235">
            <v>722642.27000000014</v>
          </cell>
          <cell r="S235">
            <v>0</v>
          </cell>
          <cell r="T235">
            <v>0</v>
          </cell>
          <cell r="U235">
            <v>0</v>
          </cell>
          <cell r="V235">
            <v>889494.54</v>
          </cell>
          <cell r="W235">
            <v>74241.47</v>
          </cell>
          <cell r="X235">
            <v>38789.490000000005</v>
          </cell>
          <cell r="Y235">
            <v>0</v>
          </cell>
          <cell r="Z235">
            <v>0</v>
          </cell>
          <cell r="AA235">
            <v>0</v>
          </cell>
          <cell r="AB235">
            <v>919564.55</v>
          </cell>
          <cell r="AC235">
            <v>577644.71</v>
          </cell>
          <cell r="AD235">
            <v>0</v>
          </cell>
          <cell r="AE235">
            <v>0</v>
          </cell>
          <cell r="AF235">
            <v>1080886.2200000002</v>
          </cell>
          <cell r="AG235">
            <v>0</v>
          </cell>
          <cell r="AH235">
            <v>0</v>
          </cell>
          <cell r="AI235">
            <v>239355.31</v>
          </cell>
          <cell r="AJ235">
            <v>0</v>
          </cell>
          <cell r="AK235">
            <v>0</v>
          </cell>
          <cell r="AL235">
            <v>0</v>
          </cell>
          <cell r="AM235">
            <v>14871.41</v>
          </cell>
          <cell r="AN235">
            <v>137316.53000000003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62954.419999999991</v>
          </cell>
          <cell r="AU235">
            <v>0</v>
          </cell>
          <cell r="AV235">
            <v>0</v>
          </cell>
          <cell r="AW235">
            <v>0</v>
          </cell>
          <cell r="AX235">
            <v>403148.3</v>
          </cell>
          <cell r="AY235">
            <v>0</v>
          </cell>
          <cell r="AZ235">
            <v>0</v>
          </cell>
          <cell r="BA235">
            <v>0</v>
          </cell>
          <cell r="BB235">
            <v>59605.020000000004</v>
          </cell>
          <cell r="BC235">
            <v>7127547.3299999991</v>
          </cell>
          <cell r="BD235">
            <v>1722279</v>
          </cell>
          <cell r="BE235">
            <v>1828416.8799999997</v>
          </cell>
          <cell r="BF235">
            <v>48870136.530000001</v>
          </cell>
        </row>
        <row r="236">
          <cell r="F236" t="str">
            <v>32361</v>
          </cell>
          <cell r="G236">
            <v>24031249.639999997</v>
          </cell>
          <cell r="H236">
            <v>1768720.8699999999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5197461.33</v>
          </cell>
          <cell r="Q236">
            <v>248980.28</v>
          </cell>
          <cell r="R236">
            <v>843155.5</v>
          </cell>
          <cell r="S236">
            <v>0</v>
          </cell>
          <cell r="T236">
            <v>0</v>
          </cell>
          <cell r="U236">
            <v>0</v>
          </cell>
          <cell r="V236">
            <v>1374611.08</v>
          </cell>
          <cell r="W236">
            <v>250774.12</v>
          </cell>
          <cell r="X236">
            <v>29920.009999999995</v>
          </cell>
          <cell r="Y236">
            <v>0</v>
          </cell>
          <cell r="Z236">
            <v>0</v>
          </cell>
          <cell r="AA236">
            <v>0</v>
          </cell>
          <cell r="AB236">
            <v>953079.65000000014</v>
          </cell>
          <cell r="AC236">
            <v>196696.72999999998</v>
          </cell>
          <cell r="AD236">
            <v>0</v>
          </cell>
          <cell r="AE236">
            <v>0</v>
          </cell>
          <cell r="AF236">
            <v>1012686.2400000001</v>
          </cell>
          <cell r="AG236">
            <v>0</v>
          </cell>
          <cell r="AH236">
            <v>0</v>
          </cell>
          <cell r="AI236">
            <v>288388.14</v>
          </cell>
          <cell r="AJ236">
            <v>0</v>
          </cell>
          <cell r="AK236">
            <v>0</v>
          </cell>
          <cell r="AL236">
            <v>0</v>
          </cell>
          <cell r="AM236">
            <v>11544.619999999999</v>
          </cell>
          <cell r="AN236">
            <v>170847.97999999998</v>
          </cell>
          <cell r="AO236">
            <v>0</v>
          </cell>
          <cell r="AP236">
            <v>0</v>
          </cell>
          <cell r="AQ236">
            <v>994542.41</v>
          </cell>
          <cell r="AR236">
            <v>0</v>
          </cell>
          <cell r="AS236">
            <v>4722.1000000000004</v>
          </cell>
          <cell r="AT236">
            <v>206620.36</v>
          </cell>
          <cell r="AU236">
            <v>0</v>
          </cell>
          <cell r="AV236">
            <v>0</v>
          </cell>
          <cell r="AW236">
            <v>0</v>
          </cell>
          <cell r="AX236">
            <v>145262.36000000004</v>
          </cell>
          <cell r="AY236">
            <v>0</v>
          </cell>
          <cell r="AZ236">
            <v>0</v>
          </cell>
          <cell r="BA236">
            <v>0</v>
          </cell>
          <cell r="BB236">
            <v>41016.380000000005</v>
          </cell>
          <cell r="BC236">
            <v>8261994.8300000001</v>
          </cell>
          <cell r="BD236">
            <v>1921267.27</v>
          </cell>
          <cell r="BE236">
            <v>2116873.06</v>
          </cell>
          <cell r="BF236">
            <v>50070414.959999986</v>
          </cell>
        </row>
        <row r="237">
          <cell r="F237" t="str">
            <v>32362</v>
          </cell>
          <cell r="G237">
            <v>2889907.27</v>
          </cell>
          <cell r="H237">
            <v>31200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343998.92999999993</v>
          </cell>
          <cell r="Q237">
            <v>8453.34</v>
          </cell>
          <cell r="R237">
            <v>123990.37</v>
          </cell>
          <cell r="S237">
            <v>0</v>
          </cell>
          <cell r="T237">
            <v>0</v>
          </cell>
          <cell r="U237">
            <v>0</v>
          </cell>
          <cell r="V237">
            <v>268105.63999999996</v>
          </cell>
          <cell r="W237">
            <v>0</v>
          </cell>
          <cell r="X237">
            <v>3187</v>
          </cell>
          <cell r="Y237">
            <v>0</v>
          </cell>
          <cell r="Z237">
            <v>0</v>
          </cell>
          <cell r="AA237">
            <v>0</v>
          </cell>
          <cell r="AB237">
            <v>79117.690000000017</v>
          </cell>
          <cell r="AC237">
            <v>41986.700000000004</v>
          </cell>
          <cell r="AD237">
            <v>0</v>
          </cell>
          <cell r="AE237">
            <v>0</v>
          </cell>
          <cell r="AF237">
            <v>76486.19</v>
          </cell>
          <cell r="AG237">
            <v>0</v>
          </cell>
          <cell r="AH237">
            <v>0</v>
          </cell>
          <cell r="AI237">
            <v>24562.12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3752.24</v>
          </cell>
          <cell r="AU237">
            <v>0</v>
          </cell>
          <cell r="AV237">
            <v>0</v>
          </cell>
          <cell r="AW237">
            <v>0</v>
          </cell>
          <cell r="AX237">
            <v>695.68000000000006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1149620.0100000002</v>
          </cell>
          <cell r="BD237">
            <v>218855.31000000003</v>
          </cell>
          <cell r="BE237">
            <v>456383.68000000011</v>
          </cell>
          <cell r="BF237">
            <v>5720302.1700000009</v>
          </cell>
        </row>
        <row r="238">
          <cell r="F238" t="str">
            <v>32363</v>
          </cell>
          <cell r="G238">
            <v>19329704.979999993</v>
          </cell>
          <cell r="H238">
            <v>2107594.23</v>
          </cell>
          <cell r="I238">
            <v>9379.2000000000007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4209713.82</v>
          </cell>
          <cell r="Q238">
            <v>191478.16</v>
          </cell>
          <cell r="R238">
            <v>840272.95</v>
          </cell>
          <cell r="S238">
            <v>0</v>
          </cell>
          <cell r="T238">
            <v>0</v>
          </cell>
          <cell r="U238">
            <v>0</v>
          </cell>
          <cell r="V238">
            <v>1474547.41</v>
          </cell>
          <cell r="W238">
            <v>522898.68</v>
          </cell>
          <cell r="X238">
            <v>20661.800000000003</v>
          </cell>
          <cell r="Y238">
            <v>0</v>
          </cell>
          <cell r="Z238">
            <v>0</v>
          </cell>
          <cell r="AA238">
            <v>0</v>
          </cell>
          <cell r="AB238">
            <v>586913.05999999994</v>
          </cell>
          <cell r="AC238">
            <v>86326.590000000011</v>
          </cell>
          <cell r="AD238">
            <v>0</v>
          </cell>
          <cell r="AE238">
            <v>0</v>
          </cell>
          <cell r="AF238">
            <v>1091830.6000000001</v>
          </cell>
          <cell r="AG238">
            <v>0</v>
          </cell>
          <cell r="AH238">
            <v>0</v>
          </cell>
          <cell r="AI238">
            <v>786073.73</v>
          </cell>
          <cell r="AJ238">
            <v>0</v>
          </cell>
          <cell r="AK238">
            <v>0</v>
          </cell>
          <cell r="AL238">
            <v>0</v>
          </cell>
          <cell r="AM238">
            <v>9812.14</v>
          </cell>
          <cell r="AN238">
            <v>189927.03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96958.969999999987</v>
          </cell>
          <cell r="AU238">
            <v>0</v>
          </cell>
          <cell r="AV238">
            <v>0</v>
          </cell>
          <cell r="AW238">
            <v>0</v>
          </cell>
          <cell r="AX238">
            <v>188381.59</v>
          </cell>
          <cell r="AY238">
            <v>0</v>
          </cell>
          <cell r="AZ238">
            <v>0</v>
          </cell>
          <cell r="BA238">
            <v>40771.629999999997</v>
          </cell>
          <cell r="BB238">
            <v>23822.690000000002</v>
          </cell>
          <cell r="BC238">
            <v>7631589.2400000002</v>
          </cell>
          <cell r="BD238">
            <v>1237241.6599999999</v>
          </cell>
          <cell r="BE238">
            <v>1245455.0799999996</v>
          </cell>
          <cell r="BF238">
            <v>41921355.239999987</v>
          </cell>
        </row>
        <row r="239">
          <cell r="F239" t="str">
            <v>32414</v>
          </cell>
          <cell r="G239">
            <v>12369903.219999999</v>
          </cell>
          <cell r="H239">
            <v>1686794.23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2022306.05</v>
          </cell>
          <cell r="Q239">
            <v>69228.98</v>
          </cell>
          <cell r="R239">
            <v>411348.64</v>
          </cell>
          <cell r="S239">
            <v>0</v>
          </cell>
          <cell r="T239">
            <v>0</v>
          </cell>
          <cell r="U239">
            <v>0</v>
          </cell>
          <cell r="V239">
            <v>597753.08000000007</v>
          </cell>
          <cell r="W239">
            <v>0</v>
          </cell>
          <cell r="X239">
            <v>14819.89</v>
          </cell>
          <cell r="Y239">
            <v>0</v>
          </cell>
          <cell r="Z239">
            <v>0</v>
          </cell>
          <cell r="AA239">
            <v>0</v>
          </cell>
          <cell r="AB239">
            <v>520111.72000000003</v>
          </cell>
          <cell r="AC239">
            <v>14199.46</v>
          </cell>
          <cell r="AD239">
            <v>0</v>
          </cell>
          <cell r="AE239">
            <v>0</v>
          </cell>
          <cell r="AF239">
            <v>568636.51</v>
          </cell>
          <cell r="AG239">
            <v>0</v>
          </cell>
          <cell r="AH239">
            <v>0</v>
          </cell>
          <cell r="AI239">
            <v>118086.95000000001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20543.45</v>
          </cell>
          <cell r="AO239">
            <v>0</v>
          </cell>
          <cell r="AP239">
            <v>0</v>
          </cell>
          <cell r="AQ239">
            <v>353845.12999999995</v>
          </cell>
          <cell r="AR239">
            <v>0</v>
          </cell>
          <cell r="AS239">
            <v>0</v>
          </cell>
          <cell r="AT239">
            <v>20714.639999999996</v>
          </cell>
          <cell r="AU239">
            <v>0</v>
          </cell>
          <cell r="AV239">
            <v>0</v>
          </cell>
          <cell r="AW239">
            <v>0</v>
          </cell>
          <cell r="AX239">
            <v>8105.53</v>
          </cell>
          <cell r="AY239">
            <v>0</v>
          </cell>
          <cell r="AZ239">
            <v>0</v>
          </cell>
          <cell r="BA239">
            <v>0</v>
          </cell>
          <cell r="BB239">
            <v>13840.22</v>
          </cell>
          <cell r="BC239">
            <v>3710888.9899999993</v>
          </cell>
          <cell r="BD239">
            <v>812339.61</v>
          </cell>
          <cell r="BE239">
            <v>1058612.42</v>
          </cell>
          <cell r="BF239">
            <v>24392078.719999999</v>
          </cell>
        </row>
        <row r="240">
          <cell r="F240" t="str">
            <v>32416</v>
          </cell>
          <cell r="G240">
            <v>7891175.6100000013</v>
          </cell>
          <cell r="H240">
            <v>407097.75999999995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1762229.16</v>
          </cell>
          <cell r="Q240">
            <v>54850.23</v>
          </cell>
          <cell r="R240">
            <v>332076.51</v>
          </cell>
          <cell r="S240">
            <v>0</v>
          </cell>
          <cell r="T240">
            <v>0</v>
          </cell>
          <cell r="U240">
            <v>0</v>
          </cell>
          <cell r="V240">
            <v>843170.47000000009</v>
          </cell>
          <cell r="W240">
            <v>141565.12</v>
          </cell>
          <cell r="X240">
            <v>13128</v>
          </cell>
          <cell r="Y240">
            <v>0</v>
          </cell>
          <cell r="Z240">
            <v>0</v>
          </cell>
          <cell r="AA240">
            <v>0</v>
          </cell>
          <cell r="AB240">
            <v>469546.8</v>
          </cell>
          <cell r="AC240">
            <v>63179.999999999993</v>
          </cell>
          <cell r="AD240">
            <v>0</v>
          </cell>
          <cell r="AE240">
            <v>0</v>
          </cell>
          <cell r="AF240">
            <v>344141.53</v>
          </cell>
          <cell r="AG240">
            <v>0</v>
          </cell>
          <cell r="AH240">
            <v>0</v>
          </cell>
          <cell r="AI240">
            <v>47121.649999999994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4912.9299999999994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14168.859999999999</v>
          </cell>
          <cell r="AT240">
            <v>11684.56</v>
          </cell>
          <cell r="AU240">
            <v>0</v>
          </cell>
          <cell r="AV240">
            <v>0</v>
          </cell>
          <cell r="AW240">
            <v>0</v>
          </cell>
          <cell r="AX240">
            <v>642.01</v>
          </cell>
          <cell r="AY240">
            <v>0</v>
          </cell>
          <cell r="AZ240">
            <v>0</v>
          </cell>
          <cell r="BA240">
            <v>0</v>
          </cell>
          <cell r="BB240">
            <v>371811.56</v>
          </cell>
          <cell r="BC240">
            <v>3028871.48</v>
          </cell>
          <cell r="BD240">
            <v>616004.56999999995</v>
          </cell>
          <cell r="BE240">
            <v>1297605.3899999999</v>
          </cell>
          <cell r="BF240">
            <v>17714984.200000003</v>
          </cell>
        </row>
        <row r="241">
          <cell r="F241" t="str">
            <v>33030</v>
          </cell>
          <cell r="G241">
            <v>315276.94000000006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55539.579999999994</v>
          </cell>
          <cell r="Q241">
            <v>0</v>
          </cell>
          <cell r="R241">
            <v>7577.9000000000005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43984.080000000009</v>
          </cell>
          <cell r="AC241">
            <v>19886.29</v>
          </cell>
          <cell r="AD241">
            <v>0</v>
          </cell>
          <cell r="AE241">
            <v>0</v>
          </cell>
          <cell r="AF241">
            <v>15015.29</v>
          </cell>
          <cell r="AG241">
            <v>0</v>
          </cell>
          <cell r="AH241">
            <v>0</v>
          </cell>
          <cell r="AI241">
            <v>14331.43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1562.61</v>
          </cell>
          <cell r="BC241">
            <v>190113.87</v>
          </cell>
          <cell r="BD241">
            <v>84344.459999999977</v>
          </cell>
          <cell r="BE241">
            <v>93468.36</v>
          </cell>
          <cell r="BF241">
            <v>841100.80999999994</v>
          </cell>
        </row>
        <row r="242">
          <cell r="F242" t="str">
            <v>33036</v>
          </cell>
          <cell r="G242">
            <v>4511379.2299999977</v>
          </cell>
          <cell r="H242">
            <v>374998.31000000006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710921.69</v>
          </cell>
          <cell r="Q242">
            <v>21361.760000000002</v>
          </cell>
          <cell r="R242">
            <v>178518.77999999997</v>
          </cell>
          <cell r="S242">
            <v>0</v>
          </cell>
          <cell r="T242">
            <v>0</v>
          </cell>
          <cell r="U242">
            <v>0</v>
          </cell>
          <cell r="V242">
            <v>348761.34</v>
          </cell>
          <cell r="W242">
            <v>20048.02</v>
          </cell>
          <cell r="X242">
            <v>11122</v>
          </cell>
          <cell r="Y242">
            <v>0</v>
          </cell>
          <cell r="Z242">
            <v>0</v>
          </cell>
          <cell r="AA242">
            <v>0</v>
          </cell>
          <cell r="AB242">
            <v>384510.52</v>
          </cell>
          <cell r="AC242">
            <v>69712.91</v>
          </cell>
          <cell r="AD242">
            <v>0</v>
          </cell>
          <cell r="AE242">
            <v>0</v>
          </cell>
          <cell r="AF242">
            <v>266256.76</v>
          </cell>
          <cell r="AG242">
            <v>0</v>
          </cell>
          <cell r="AH242">
            <v>0</v>
          </cell>
          <cell r="AI242">
            <v>65486.33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1546.89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8739.09</v>
          </cell>
          <cell r="AU242">
            <v>0</v>
          </cell>
          <cell r="AV242">
            <v>0</v>
          </cell>
          <cell r="AW242">
            <v>0</v>
          </cell>
          <cell r="AX242">
            <v>10220.859999999999</v>
          </cell>
          <cell r="AY242">
            <v>0</v>
          </cell>
          <cell r="AZ242">
            <v>0</v>
          </cell>
          <cell r="BA242">
            <v>0</v>
          </cell>
          <cell r="BB242">
            <v>7602.2800000000007</v>
          </cell>
          <cell r="BC242">
            <v>1479716.8999999997</v>
          </cell>
          <cell r="BD242">
            <v>342579.21</v>
          </cell>
          <cell r="BE242">
            <v>469258.45999999996</v>
          </cell>
          <cell r="BF242">
            <v>9282741.3399999961</v>
          </cell>
        </row>
        <row r="243">
          <cell r="F243" t="str">
            <v>33049</v>
          </cell>
          <cell r="G243">
            <v>2963474.1199999996</v>
          </cell>
          <cell r="H243">
            <v>338870.01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338443.73</v>
          </cell>
          <cell r="Q243">
            <v>0</v>
          </cell>
          <cell r="R243">
            <v>97399.29</v>
          </cell>
          <cell r="S243">
            <v>0</v>
          </cell>
          <cell r="T243">
            <v>0</v>
          </cell>
          <cell r="U243">
            <v>44867.219999999994</v>
          </cell>
          <cell r="V243">
            <v>283565.18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153872.93</v>
          </cell>
          <cell r="AC243">
            <v>66391.850000000006</v>
          </cell>
          <cell r="AD243">
            <v>0</v>
          </cell>
          <cell r="AE243">
            <v>0</v>
          </cell>
          <cell r="AF243">
            <v>191917.01</v>
          </cell>
          <cell r="AG243">
            <v>0</v>
          </cell>
          <cell r="AH243">
            <v>0</v>
          </cell>
          <cell r="AI243">
            <v>313426.06</v>
          </cell>
          <cell r="AJ243">
            <v>0</v>
          </cell>
          <cell r="AK243">
            <v>0</v>
          </cell>
          <cell r="AL243">
            <v>0</v>
          </cell>
          <cell r="AM243">
            <v>23778.959999999999</v>
          </cell>
          <cell r="AN243">
            <v>0</v>
          </cell>
          <cell r="AO243">
            <v>0</v>
          </cell>
          <cell r="AP243">
            <v>69319.11</v>
          </cell>
          <cell r="AQ243">
            <v>0</v>
          </cell>
          <cell r="AR243">
            <v>0</v>
          </cell>
          <cell r="AS243">
            <v>0</v>
          </cell>
          <cell r="AT243">
            <v>3695.5899999999997</v>
          </cell>
          <cell r="AU243">
            <v>0</v>
          </cell>
          <cell r="AV243">
            <v>3473.66</v>
          </cell>
          <cell r="AW243">
            <v>0</v>
          </cell>
          <cell r="AX243">
            <v>273948.15000000002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1768496.9399999995</v>
          </cell>
          <cell r="BD243">
            <v>315463.88</v>
          </cell>
          <cell r="BE243">
            <v>225179.27999999997</v>
          </cell>
          <cell r="BF243">
            <v>7475582.9699999997</v>
          </cell>
        </row>
        <row r="244">
          <cell r="F244" t="str">
            <v>33070</v>
          </cell>
          <cell r="G244">
            <v>2688583.4699999993</v>
          </cell>
          <cell r="H244">
            <v>2600339.89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724579.09999999974</v>
          </cell>
          <cell r="Q244">
            <v>3321.1400000000003</v>
          </cell>
          <cell r="R244">
            <v>95547.35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100662.24999999999</v>
          </cell>
          <cell r="AC244">
            <v>35054.93</v>
          </cell>
          <cell r="AD244">
            <v>0</v>
          </cell>
          <cell r="AE244">
            <v>0</v>
          </cell>
          <cell r="AF244">
            <v>74607.089999999982</v>
          </cell>
          <cell r="AG244">
            <v>0</v>
          </cell>
          <cell r="AH244">
            <v>0</v>
          </cell>
          <cell r="AI244">
            <v>14239.939999999999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1852.96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335561.64</v>
          </cell>
          <cell r="BB244">
            <v>228675.56</v>
          </cell>
          <cell r="BC244">
            <v>1729298.0999999999</v>
          </cell>
          <cell r="BD244">
            <v>179480.96000000002</v>
          </cell>
          <cell r="BE244">
            <v>635533.35</v>
          </cell>
          <cell r="BF244">
            <v>9447337.7299999986</v>
          </cell>
        </row>
        <row r="245">
          <cell r="F245" t="str">
            <v>33115</v>
          </cell>
          <cell r="G245">
            <v>10304204.870000003</v>
          </cell>
          <cell r="H245">
            <v>184328.69000000003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1960083.2</v>
          </cell>
          <cell r="Q245">
            <v>85413.22</v>
          </cell>
          <cell r="R245">
            <v>393751.68999999994</v>
          </cell>
          <cell r="S245">
            <v>0</v>
          </cell>
          <cell r="T245">
            <v>0</v>
          </cell>
          <cell r="U245">
            <v>0</v>
          </cell>
          <cell r="V245">
            <v>732005.8600000001</v>
          </cell>
          <cell r="W245">
            <v>106838.76999999999</v>
          </cell>
          <cell r="X245">
            <v>17601.53</v>
          </cell>
          <cell r="Y245">
            <v>0</v>
          </cell>
          <cell r="Z245">
            <v>0</v>
          </cell>
          <cell r="AA245">
            <v>0</v>
          </cell>
          <cell r="AB245">
            <v>596659.35</v>
          </cell>
          <cell r="AC245">
            <v>125475.36000000002</v>
          </cell>
          <cell r="AD245">
            <v>0</v>
          </cell>
          <cell r="AE245">
            <v>0</v>
          </cell>
          <cell r="AF245">
            <v>493931.78</v>
          </cell>
          <cell r="AG245">
            <v>0</v>
          </cell>
          <cell r="AH245">
            <v>0</v>
          </cell>
          <cell r="AI245">
            <v>94196.41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41128.949999999997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5887.2199999999993</v>
          </cell>
          <cell r="AU245">
            <v>0</v>
          </cell>
          <cell r="AV245">
            <v>0</v>
          </cell>
          <cell r="AW245">
            <v>0</v>
          </cell>
          <cell r="AX245">
            <v>4507.8999999999996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2970288.2899999996</v>
          </cell>
          <cell r="BD245">
            <v>664022.48</v>
          </cell>
          <cell r="BE245">
            <v>1283622.74</v>
          </cell>
          <cell r="BF245">
            <v>20063948.309999999</v>
          </cell>
        </row>
        <row r="246">
          <cell r="F246" t="str">
            <v>33183</v>
          </cell>
          <cell r="G246">
            <v>944933.54999999993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159589.88</v>
          </cell>
          <cell r="Q246">
            <v>0</v>
          </cell>
          <cell r="R246">
            <v>59281.61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78527.56</v>
          </cell>
          <cell r="AC246">
            <v>16089.59</v>
          </cell>
          <cell r="AD246">
            <v>0</v>
          </cell>
          <cell r="AE246">
            <v>0</v>
          </cell>
          <cell r="AF246">
            <v>43619.199999999997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1997.75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22275.54</v>
          </cell>
          <cell r="BC246">
            <v>407873.44</v>
          </cell>
          <cell r="BD246">
            <v>114792.55</v>
          </cell>
          <cell r="BE246">
            <v>0</v>
          </cell>
          <cell r="BF246">
            <v>1848980.6700000002</v>
          </cell>
        </row>
        <row r="247">
          <cell r="F247" t="str">
            <v>33202</v>
          </cell>
          <cell r="G247">
            <v>437728.58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50651.48</v>
          </cell>
          <cell r="Q247">
            <v>0</v>
          </cell>
          <cell r="R247">
            <v>15342.59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70096.459999999992</v>
          </cell>
          <cell r="AC247">
            <v>22987.54</v>
          </cell>
          <cell r="AD247">
            <v>0</v>
          </cell>
          <cell r="AE247">
            <v>0</v>
          </cell>
          <cell r="AF247">
            <v>20650.309999999998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17738.09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190366.98</v>
          </cell>
          <cell r="BD247">
            <v>78048.44</v>
          </cell>
          <cell r="BE247">
            <v>59802.31</v>
          </cell>
          <cell r="BF247">
            <v>963412.78</v>
          </cell>
        </row>
        <row r="248">
          <cell r="F248" t="str">
            <v>33205</v>
          </cell>
          <cell r="G248">
            <v>193187.93000000002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12725.95</v>
          </cell>
          <cell r="Q248">
            <v>0</v>
          </cell>
          <cell r="R248">
            <v>7204.61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41538.550000000003</v>
          </cell>
          <cell r="AC248">
            <v>20200.09</v>
          </cell>
          <cell r="AD248">
            <v>0</v>
          </cell>
          <cell r="AE248">
            <v>0</v>
          </cell>
          <cell r="AF248">
            <v>7476.3899999999994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78582.559999999998</v>
          </cell>
          <cell r="BD248">
            <v>48888.19</v>
          </cell>
          <cell r="BE248">
            <v>54292.1</v>
          </cell>
          <cell r="BF248">
            <v>464096.37000000005</v>
          </cell>
        </row>
        <row r="249">
          <cell r="F249" t="str">
            <v>33206</v>
          </cell>
          <cell r="G249">
            <v>1389948.7100000002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170297.43000000002</v>
          </cell>
          <cell r="Q249">
            <v>0</v>
          </cell>
          <cell r="R249">
            <v>31521</v>
          </cell>
          <cell r="S249">
            <v>0</v>
          </cell>
          <cell r="T249">
            <v>0</v>
          </cell>
          <cell r="U249">
            <v>8720.44</v>
          </cell>
          <cell r="V249">
            <v>98337.23000000001</v>
          </cell>
          <cell r="W249">
            <v>0</v>
          </cell>
          <cell r="X249">
            <v>2231</v>
          </cell>
          <cell r="Y249">
            <v>0</v>
          </cell>
          <cell r="Z249">
            <v>0</v>
          </cell>
          <cell r="AA249">
            <v>0</v>
          </cell>
          <cell r="AB249">
            <v>67935.67</v>
          </cell>
          <cell r="AC249">
            <v>26340.149999999998</v>
          </cell>
          <cell r="AD249">
            <v>0</v>
          </cell>
          <cell r="AE249">
            <v>0</v>
          </cell>
          <cell r="AF249">
            <v>71783.070000000007</v>
          </cell>
          <cell r="AG249">
            <v>0</v>
          </cell>
          <cell r="AH249">
            <v>0</v>
          </cell>
          <cell r="AI249">
            <v>57736.090000000004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11275.240000000002</v>
          </cell>
          <cell r="AQ249">
            <v>0</v>
          </cell>
          <cell r="AR249">
            <v>0</v>
          </cell>
          <cell r="AS249">
            <v>0</v>
          </cell>
          <cell r="AT249">
            <v>1296.78</v>
          </cell>
          <cell r="AU249">
            <v>0</v>
          </cell>
          <cell r="AV249">
            <v>0</v>
          </cell>
          <cell r="AW249">
            <v>0</v>
          </cell>
          <cell r="AX249">
            <v>29296.280000000002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585428.28999999992</v>
          </cell>
          <cell r="BD249">
            <v>115290.96999999999</v>
          </cell>
          <cell r="BE249">
            <v>226185.47999999998</v>
          </cell>
          <cell r="BF249">
            <v>2893623.83</v>
          </cell>
        </row>
        <row r="250">
          <cell r="F250" t="str">
            <v>33207</v>
          </cell>
          <cell r="G250">
            <v>2858145.5900000008</v>
          </cell>
          <cell r="H250">
            <v>2985558.8900000006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842062.79999999993</v>
          </cell>
          <cell r="Q250">
            <v>0</v>
          </cell>
          <cell r="R250">
            <v>99469.8</v>
          </cell>
          <cell r="S250">
            <v>0</v>
          </cell>
          <cell r="T250">
            <v>0</v>
          </cell>
          <cell r="U250">
            <v>33336.699999999997</v>
          </cell>
          <cell r="V250">
            <v>287859.13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407499.13</v>
          </cell>
          <cell r="AC250">
            <v>38875.279999999999</v>
          </cell>
          <cell r="AD250">
            <v>0</v>
          </cell>
          <cell r="AE250">
            <v>0</v>
          </cell>
          <cell r="AF250">
            <v>196926.88999999998</v>
          </cell>
          <cell r="AG250">
            <v>0</v>
          </cell>
          <cell r="AH250">
            <v>0</v>
          </cell>
          <cell r="AI250">
            <v>67497.59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247.21</v>
          </cell>
          <cell r="AO250">
            <v>0</v>
          </cell>
          <cell r="AP250">
            <v>10355.030000000001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1334.74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1440535.96</v>
          </cell>
          <cell r="BD250">
            <v>517100.49000000005</v>
          </cell>
          <cell r="BE250">
            <v>369909.67</v>
          </cell>
          <cell r="BF250">
            <v>10156714.900000002</v>
          </cell>
        </row>
        <row r="251">
          <cell r="F251" t="str">
            <v>33211</v>
          </cell>
          <cell r="G251">
            <v>1387697.4699999997</v>
          </cell>
          <cell r="H251">
            <v>203877.31999999998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194010.89</v>
          </cell>
          <cell r="Q251">
            <v>0</v>
          </cell>
          <cell r="R251">
            <v>45221.84</v>
          </cell>
          <cell r="S251">
            <v>0</v>
          </cell>
          <cell r="T251">
            <v>0</v>
          </cell>
          <cell r="U251">
            <v>0</v>
          </cell>
          <cell r="V251">
            <v>12346.73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130245.47</v>
          </cell>
          <cell r="AC251">
            <v>26228.9</v>
          </cell>
          <cell r="AD251">
            <v>0</v>
          </cell>
          <cell r="AE251">
            <v>0</v>
          </cell>
          <cell r="AF251">
            <v>81660.53</v>
          </cell>
          <cell r="AG251">
            <v>0</v>
          </cell>
          <cell r="AH251">
            <v>0</v>
          </cell>
          <cell r="AI251">
            <v>60641.100000000006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200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13877.990000000002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658463.09000000008</v>
          </cell>
          <cell r="BD251">
            <v>157463.21</v>
          </cell>
          <cell r="BE251">
            <v>203001.67</v>
          </cell>
          <cell r="BF251">
            <v>3174936.21</v>
          </cell>
        </row>
        <row r="252">
          <cell r="F252" t="str">
            <v>33212</v>
          </cell>
          <cell r="G252">
            <v>4312825.24</v>
          </cell>
          <cell r="H252">
            <v>987552.05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879004.28999999992</v>
          </cell>
          <cell r="Q252">
            <v>2467.14</v>
          </cell>
          <cell r="R252">
            <v>160884.01</v>
          </cell>
          <cell r="S252">
            <v>0</v>
          </cell>
          <cell r="T252">
            <v>0</v>
          </cell>
          <cell r="U252">
            <v>0</v>
          </cell>
          <cell r="V252">
            <v>375087.11</v>
          </cell>
          <cell r="W252">
            <v>0</v>
          </cell>
          <cell r="X252">
            <v>5312.97</v>
          </cell>
          <cell r="Y252">
            <v>0</v>
          </cell>
          <cell r="Z252">
            <v>0</v>
          </cell>
          <cell r="AA252">
            <v>0</v>
          </cell>
          <cell r="AB252">
            <v>208694.46</v>
          </cell>
          <cell r="AC252">
            <v>34540.85</v>
          </cell>
          <cell r="AD252">
            <v>0</v>
          </cell>
          <cell r="AE252">
            <v>0</v>
          </cell>
          <cell r="AF252">
            <v>224068.24</v>
          </cell>
          <cell r="AG252">
            <v>0</v>
          </cell>
          <cell r="AH252">
            <v>0</v>
          </cell>
          <cell r="AI252">
            <v>135357.62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5834.42</v>
          </cell>
          <cell r="AS252">
            <v>4321.4299999999994</v>
          </cell>
          <cell r="AT252">
            <v>9726.75</v>
          </cell>
          <cell r="AU252">
            <v>0</v>
          </cell>
          <cell r="AV252">
            <v>0</v>
          </cell>
          <cell r="AW252">
            <v>0</v>
          </cell>
          <cell r="AX252">
            <v>60286.7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1524655.0300000003</v>
          </cell>
          <cell r="BD252">
            <v>303442.28000000003</v>
          </cell>
          <cell r="BE252">
            <v>504091.33</v>
          </cell>
          <cell r="BF252">
            <v>9738151.9199999981</v>
          </cell>
        </row>
        <row r="253">
          <cell r="F253" t="str">
            <v>34002</v>
          </cell>
          <cell r="G253">
            <v>29817236.910000004</v>
          </cell>
          <cell r="H253">
            <v>716226.22000000009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6087199.9900000021</v>
          </cell>
          <cell r="Q253">
            <v>92269.249999999985</v>
          </cell>
          <cell r="R253">
            <v>1063571</v>
          </cell>
          <cell r="S253">
            <v>0</v>
          </cell>
          <cell r="T253">
            <v>0</v>
          </cell>
          <cell r="U253">
            <v>19159.25</v>
          </cell>
          <cell r="V253">
            <v>2255691.6799999997</v>
          </cell>
          <cell r="W253">
            <v>213343.99</v>
          </cell>
          <cell r="X253">
            <v>44247</v>
          </cell>
          <cell r="Y253">
            <v>0</v>
          </cell>
          <cell r="Z253">
            <v>0</v>
          </cell>
          <cell r="AA253">
            <v>0</v>
          </cell>
          <cell r="AB253">
            <v>1012158.8</v>
          </cell>
          <cell r="AC253">
            <v>156853</v>
          </cell>
          <cell r="AD253">
            <v>0</v>
          </cell>
          <cell r="AE253">
            <v>0</v>
          </cell>
          <cell r="AF253">
            <v>1193968.3299999998</v>
          </cell>
          <cell r="AG253">
            <v>0</v>
          </cell>
          <cell r="AH253">
            <v>0</v>
          </cell>
          <cell r="AI253">
            <v>215001.38000000003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125089.84</v>
          </cell>
          <cell r="AO253">
            <v>0</v>
          </cell>
          <cell r="AP253">
            <v>57585.009999999995</v>
          </cell>
          <cell r="AQ253">
            <v>0</v>
          </cell>
          <cell r="AR253">
            <v>0</v>
          </cell>
          <cell r="AS253">
            <v>2119.38</v>
          </cell>
          <cell r="AT253">
            <v>36614.639999999999</v>
          </cell>
          <cell r="AU253">
            <v>0</v>
          </cell>
          <cell r="AV253">
            <v>0</v>
          </cell>
          <cell r="AW253">
            <v>0</v>
          </cell>
          <cell r="AX253">
            <v>418908.09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9230016.6799999997</v>
          </cell>
          <cell r="BD253">
            <v>1964256.3699999999</v>
          </cell>
          <cell r="BE253">
            <v>2821691.92</v>
          </cell>
          <cell r="BF253">
            <v>57543208.730000012</v>
          </cell>
        </row>
        <row r="254">
          <cell r="F254" t="str">
            <v>34003</v>
          </cell>
          <cell r="G254">
            <v>90801487.620000005</v>
          </cell>
          <cell r="H254">
            <v>0</v>
          </cell>
          <cell r="I254">
            <v>374229.82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19827695.550000001</v>
          </cell>
          <cell r="Q254">
            <v>554266.05000000005</v>
          </cell>
          <cell r="R254">
            <v>2676840</v>
          </cell>
          <cell r="S254">
            <v>0</v>
          </cell>
          <cell r="T254">
            <v>0</v>
          </cell>
          <cell r="U254">
            <v>84356.19</v>
          </cell>
          <cell r="V254">
            <v>4562174.8099999996</v>
          </cell>
          <cell r="W254">
            <v>813580.10000000009</v>
          </cell>
          <cell r="X254">
            <v>80018.98</v>
          </cell>
          <cell r="Y254">
            <v>82720.92</v>
          </cell>
          <cell r="Z254">
            <v>0</v>
          </cell>
          <cell r="AA254">
            <v>0</v>
          </cell>
          <cell r="AB254">
            <v>2580639.6100000003</v>
          </cell>
          <cell r="AC254">
            <v>465966.98000000004</v>
          </cell>
          <cell r="AD254">
            <v>0</v>
          </cell>
          <cell r="AE254">
            <v>0</v>
          </cell>
          <cell r="AF254">
            <v>2896777.8200000008</v>
          </cell>
          <cell r="AG254">
            <v>0</v>
          </cell>
          <cell r="AH254">
            <v>0</v>
          </cell>
          <cell r="AI254">
            <v>776425.25999999989</v>
          </cell>
          <cell r="AJ254">
            <v>0</v>
          </cell>
          <cell r="AK254">
            <v>0</v>
          </cell>
          <cell r="AL254">
            <v>0</v>
          </cell>
          <cell r="AM254">
            <v>97374.67</v>
          </cell>
          <cell r="AN254">
            <v>734787.79999999993</v>
          </cell>
          <cell r="AO254">
            <v>0</v>
          </cell>
          <cell r="AP254">
            <v>54505</v>
          </cell>
          <cell r="AQ254">
            <v>0</v>
          </cell>
          <cell r="AR254">
            <v>1787.32</v>
          </cell>
          <cell r="AS254">
            <v>69852.340000000011</v>
          </cell>
          <cell r="AT254">
            <v>156522.26</v>
          </cell>
          <cell r="AU254">
            <v>0</v>
          </cell>
          <cell r="AV254">
            <v>0</v>
          </cell>
          <cell r="AW254">
            <v>0</v>
          </cell>
          <cell r="AX254">
            <v>808675.21999999986</v>
          </cell>
          <cell r="AY254">
            <v>0</v>
          </cell>
          <cell r="AZ254">
            <v>0</v>
          </cell>
          <cell r="BA254">
            <v>110971.05</v>
          </cell>
          <cell r="BB254">
            <v>160489.60000000001</v>
          </cell>
          <cell r="BC254">
            <v>24924939.659999996</v>
          </cell>
          <cell r="BD254">
            <v>5339449.6399999997</v>
          </cell>
          <cell r="BE254">
            <v>5380030.3999999985</v>
          </cell>
          <cell r="BF254">
            <v>164416564.66999999</v>
          </cell>
        </row>
        <row r="255">
          <cell r="F255" t="str">
            <v>34033</v>
          </cell>
          <cell r="G255">
            <v>38401186.839999996</v>
          </cell>
          <cell r="H255">
            <v>583277.62</v>
          </cell>
          <cell r="I255">
            <v>160740.59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7163116.8200000003</v>
          </cell>
          <cell r="Q255">
            <v>180559.21999999997</v>
          </cell>
          <cell r="R255">
            <v>967070.9</v>
          </cell>
          <cell r="S255">
            <v>0</v>
          </cell>
          <cell r="T255">
            <v>0</v>
          </cell>
          <cell r="U255">
            <v>0</v>
          </cell>
          <cell r="V255">
            <v>1889709.4599999997</v>
          </cell>
          <cell r="W255">
            <v>68626.87999999999</v>
          </cell>
          <cell r="X255">
            <v>15306.109999999999</v>
          </cell>
          <cell r="Y255">
            <v>0</v>
          </cell>
          <cell r="Z255">
            <v>3306227.53</v>
          </cell>
          <cell r="AA255">
            <v>39698.61</v>
          </cell>
          <cell r="AB255">
            <v>757805.62</v>
          </cell>
          <cell r="AC255">
            <v>138848.53</v>
          </cell>
          <cell r="AD255">
            <v>0</v>
          </cell>
          <cell r="AE255">
            <v>0</v>
          </cell>
          <cell r="AF255">
            <v>1067376.78</v>
          </cell>
          <cell r="AG255">
            <v>270722.56</v>
          </cell>
          <cell r="AH255">
            <v>0</v>
          </cell>
          <cell r="AI255">
            <v>381993.58</v>
          </cell>
          <cell r="AJ255">
            <v>0</v>
          </cell>
          <cell r="AK255">
            <v>0</v>
          </cell>
          <cell r="AL255">
            <v>0</v>
          </cell>
          <cell r="AM255">
            <v>8991.2999999999993</v>
          </cell>
          <cell r="AN255">
            <v>202227.94999999998</v>
          </cell>
          <cell r="AO255">
            <v>0</v>
          </cell>
          <cell r="AP255">
            <v>0</v>
          </cell>
          <cell r="AQ255">
            <v>0</v>
          </cell>
          <cell r="AR255">
            <v>437.88</v>
          </cell>
          <cell r="AS255">
            <v>8705.34</v>
          </cell>
          <cell r="AT255">
            <v>407019</v>
          </cell>
          <cell r="AU255">
            <v>0</v>
          </cell>
          <cell r="AV255">
            <v>0</v>
          </cell>
          <cell r="AW255">
            <v>0</v>
          </cell>
          <cell r="AX255">
            <v>140341.73999999996</v>
          </cell>
          <cell r="AY255">
            <v>0</v>
          </cell>
          <cell r="AZ255">
            <v>0</v>
          </cell>
          <cell r="BA255">
            <v>0</v>
          </cell>
          <cell r="BB255">
            <v>106341.84000000001</v>
          </cell>
          <cell r="BC255">
            <v>11613410.160000002</v>
          </cell>
          <cell r="BD255">
            <v>1994546.69</v>
          </cell>
          <cell r="BE255">
            <v>3134628.6599999997</v>
          </cell>
          <cell r="BF255">
            <v>73008918.210000008</v>
          </cell>
        </row>
        <row r="256">
          <cell r="F256" t="str">
            <v>34111</v>
          </cell>
          <cell r="G256">
            <v>57015620.369999982</v>
          </cell>
          <cell r="H256">
            <v>2448884.8800000004</v>
          </cell>
          <cell r="I256">
            <v>297387.55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13945880.74</v>
          </cell>
          <cell r="Q256">
            <v>351270.78</v>
          </cell>
          <cell r="R256">
            <v>2118900.3199999998</v>
          </cell>
          <cell r="S256">
            <v>0</v>
          </cell>
          <cell r="T256">
            <v>0</v>
          </cell>
          <cell r="U256">
            <v>0</v>
          </cell>
          <cell r="V256">
            <v>4005190.3399999994</v>
          </cell>
          <cell r="W256">
            <v>700134.84</v>
          </cell>
          <cell r="X256">
            <v>48091</v>
          </cell>
          <cell r="Y256">
            <v>20102.43</v>
          </cell>
          <cell r="Z256">
            <v>0</v>
          </cell>
          <cell r="AA256">
            <v>0</v>
          </cell>
          <cell r="AB256">
            <v>1251540.5299999998</v>
          </cell>
          <cell r="AC256">
            <v>304977.58</v>
          </cell>
          <cell r="AD256">
            <v>0</v>
          </cell>
          <cell r="AE256">
            <v>0</v>
          </cell>
          <cell r="AF256">
            <v>1340092.9300000002</v>
          </cell>
          <cell r="AG256">
            <v>119962.44</v>
          </cell>
          <cell r="AH256">
            <v>8002.4000000000005</v>
          </cell>
          <cell r="AI256">
            <v>554449.17999999993</v>
          </cell>
          <cell r="AJ256">
            <v>0</v>
          </cell>
          <cell r="AK256">
            <v>0</v>
          </cell>
          <cell r="AL256">
            <v>0</v>
          </cell>
          <cell r="AM256">
            <v>56964</v>
          </cell>
          <cell r="AN256">
            <v>236419.98</v>
          </cell>
          <cell r="AO256">
            <v>0</v>
          </cell>
          <cell r="AP256">
            <v>0</v>
          </cell>
          <cell r="AQ256">
            <v>0</v>
          </cell>
          <cell r="AR256">
            <v>146192.94</v>
          </cell>
          <cell r="AS256">
            <v>54447.56</v>
          </cell>
          <cell r="AT256">
            <v>115281.61</v>
          </cell>
          <cell r="AU256">
            <v>0</v>
          </cell>
          <cell r="AV256">
            <v>0</v>
          </cell>
          <cell r="AW256">
            <v>0</v>
          </cell>
          <cell r="AX256">
            <v>464943.67999999993</v>
          </cell>
          <cell r="AY256">
            <v>0</v>
          </cell>
          <cell r="AZ256">
            <v>0</v>
          </cell>
          <cell r="BA256">
            <v>0</v>
          </cell>
          <cell r="BB256">
            <v>115353.23</v>
          </cell>
          <cell r="BC256">
            <v>15706695.820000004</v>
          </cell>
          <cell r="BD256">
            <v>2906141.7699999996</v>
          </cell>
          <cell r="BE256">
            <v>3660953.13</v>
          </cell>
          <cell r="BF256">
            <v>107993882.03000002</v>
          </cell>
        </row>
        <row r="257">
          <cell r="F257" t="str">
            <v>34307</v>
          </cell>
          <cell r="G257">
            <v>4958510.8600000003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716129.37000000011</v>
          </cell>
          <cell r="Q257">
            <v>10346.629999999999</v>
          </cell>
          <cell r="R257">
            <v>160562.64000000001</v>
          </cell>
          <cell r="S257">
            <v>0</v>
          </cell>
          <cell r="T257">
            <v>0</v>
          </cell>
          <cell r="U257">
            <v>0</v>
          </cell>
          <cell r="V257">
            <v>504818.73</v>
          </cell>
          <cell r="W257">
            <v>0</v>
          </cell>
          <cell r="X257">
            <v>4331.88</v>
          </cell>
          <cell r="Y257">
            <v>0</v>
          </cell>
          <cell r="Z257">
            <v>0</v>
          </cell>
          <cell r="AA257">
            <v>0</v>
          </cell>
          <cell r="AB257">
            <v>134303.43999999997</v>
          </cell>
          <cell r="AC257">
            <v>30294.51</v>
          </cell>
          <cell r="AD257">
            <v>0</v>
          </cell>
          <cell r="AE257">
            <v>0</v>
          </cell>
          <cell r="AF257">
            <v>206467.88</v>
          </cell>
          <cell r="AG257">
            <v>0</v>
          </cell>
          <cell r="AH257">
            <v>0</v>
          </cell>
          <cell r="AI257">
            <v>17178.02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7511.6799999999994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1780380.8700000003</v>
          </cell>
          <cell r="BD257">
            <v>416984.08999999997</v>
          </cell>
          <cell r="BE257">
            <v>319264.94000000006</v>
          </cell>
          <cell r="BF257">
            <v>9267085.5399999991</v>
          </cell>
        </row>
        <row r="258">
          <cell r="F258" t="str">
            <v>34324</v>
          </cell>
          <cell r="G258">
            <v>4605620.4200000009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772085.05</v>
          </cell>
          <cell r="Q258">
            <v>34671.49</v>
          </cell>
          <cell r="R258">
            <v>123416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132991.38999999998</v>
          </cell>
          <cell r="AC258">
            <v>18797.740000000002</v>
          </cell>
          <cell r="AD258">
            <v>0</v>
          </cell>
          <cell r="AE258">
            <v>0</v>
          </cell>
          <cell r="AF258">
            <v>47432.039999999994</v>
          </cell>
          <cell r="AG258">
            <v>0</v>
          </cell>
          <cell r="AH258">
            <v>0</v>
          </cell>
          <cell r="AI258">
            <v>24911.699999999997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439.74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5315.67</v>
          </cell>
          <cell r="AU258">
            <v>0</v>
          </cell>
          <cell r="AV258">
            <v>0</v>
          </cell>
          <cell r="AW258">
            <v>0</v>
          </cell>
          <cell r="AX258">
            <v>73219.25</v>
          </cell>
          <cell r="AY258">
            <v>0</v>
          </cell>
          <cell r="AZ258">
            <v>0</v>
          </cell>
          <cell r="BA258">
            <v>0</v>
          </cell>
          <cell r="BB258">
            <v>2259.0600000000004</v>
          </cell>
          <cell r="BC258">
            <v>1218215.1399999997</v>
          </cell>
          <cell r="BD258">
            <v>206778.12</v>
          </cell>
          <cell r="BE258">
            <v>587616.14999999991</v>
          </cell>
          <cell r="BF258">
            <v>7853768.9600000009</v>
          </cell>
        </row>
        <row r="259">
          <cell r="F259" t="str">
            <v>34401</v>
          </cell>
          <cell r="G259">
            <v>12980631.060000001</v>
          </cell>
          <cell r="H259">
            <v>138300.34</v>
          </cell>
          <cell r="I259">
            <v>22646.48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2886996.3800000004</v>
          </cell>
          <cell r="Q259">
            <v>59307.55000000001</v>
          </cell>
          <cell r="R259">
            <v>524962.6</v>
          </cell>
          <cell r="S259">
            <v>0</v>
          </cell>
          <cell r="T259">
            <v>0</v>
          </cell>
          <cell r="U259">
            <v>0</v>
          </cell>
          <cell r="V259">
            <v>542718.75</v>
          </cell>
          <cell r="W259">
            <v>0</v>
          </cell>
          <cell r="X259">
            <v>15725.29</v>
          </cell>
          <cell r="Y259">
            <v>0</v>
          </cell>
          <cell r="Z259">
            <v>0</v>
          </cell>
          <cell r="AA259">
            <v>0</v>
          </cell>
          <cell r="AB259">
            <v>524724.91</v>
          </cell>
          <cell r="AC259">
            <v>52108.45</v>
          </cell>
          <cell r="AD259">
            <v>0</v>
          </cell>
          <cell r="AE259">
            <v>0</v>
          </cell>
          <cell r="AF259">
            <v>527095.89</v>
          </cell>
          <cell r="AG259">
            <v>0</v>
          </cell>
          <cell r="AH259">
            <v>0</v>
          </cell>
          <cell r="AI259">
            <v>23903.24</v>
          </cell>
          <cell r="AJ259">
            <v>0</v>
          </cell>
          <cell r="AK259">
            <v>0</v>
          </cell>
          <cell r="AL259">
            <v>59212.200000000004</v>
          </cell>
          <cell r="AM259">
            <v>31526.92</v>
          </cell>
          <cell r="AN259">
            <v>105958.7</v>
          </cell>
          <cell r="AO259">
            <v>0</v>
          </cell>
          <cell r="AP259">
            <v>0</v>
          </cell>
          <cell r="AQ259">
            <v>1292.0999999999999</v>
          </cell>
          <cell r="AR259">
            <v>0</v>
          </cell>
          <cell r="AS259">
            <v>0</v>
          </cell>
          <cell r="AT259">
            <v>93498.180000000008</v>
          </cell>
          <cell r="AU259">
            <v>0</v>
          </cell>
          <cell r="AV259">
            <v>0</v>
          </cell>
          <cell r="AW259">
            <v>0</v>
          </cell>
          <cell r="AX259">
            <v>4576.79</v>
          </cell>
          <cell r="AY259">
            <v>0</v>
          </cell>
          <cell r="AZ259">
            <v>0</v>
          </cell>
          <cell r="BA259">
            <v>0</v>
          </cell>
          <cell r="BB259">
            <v>4879.8900000000003</v>
          </cell>
          <cell r="BC259">
            <v>3974216.1399999997</v>
          </cell>
          <cell r="BD259">
            <v>901135.51</v>
          </cell>
          <cell r="BE259">
            <v>1530880.64</v>
          </cell>
          <cell r="BF259">
            <v>25006298.010000005</v>
          </cell>
        </row>
        <row r="260">
          <cell r="F260" t="str">
            <v>34402</v>
          </cell>
          <cell r="G260">
            <v>7173691.1799999997</v>
          </cell>
          <cell r="H260">
            <v>0</v>
          </cell>
          <cell r="I260">
            <v>36287.040000000001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1179364.26</v>
          </cell>
          <cell r="Q260">
            <v>30415.65</v>
          </cell>
          <cell r="R260">
            <v>291503</v>
          </cell>
          <cell r="S260">
            <v>0</v>
          </cell>
          <cell r="T260">
            <v>0</v>
          </cell>
          <cell r="U260">
            <v>0</v>
          </cell>
          <cell r="V260">
            <v>437720.26</v>
          </cell>
          <cell r="W260">
            <v>148609.72</v>
          </cell>
          <cell r="X260">
            <v>8583</v>
          </cell>
          <cell r="Y260">
            <v>0</v>
          </cell>
          <cell r="Z260">
            <v>0</v>
          </cell>
          <cell r="AA260">
            <v>0</v>
          </cell>
          <cell r="AB260">
            <v>201555.11000000002</v>
          </cell>
          <cell r="AC260">
            <v>42130</v>
          </cell>
          <cell r="AD260">
            <v>0</v>
          </cell>
          <cell r="AE260">
            <v>0</v>
          </cell>
          <cell r="AF260">
            <v>233174.74999999997</v>
          </cell>
          <cell r="AG260">
            <v>0</v>
          </cell>
          <cell r="AH260">
            <v>0</v>
          </cell>
          <cell r="AI260">
            <v>45159.959999999992</v>
          </cell>
          <cell r="AJ260">
            <v>0</v>
          </cell>
          <cell r="AK260">
            <v>0</v>
          </cell>
          <cell r="AL260">
            <v>0</v>
          </cell>
          <cell r="AM260">
            <v>1692.5100000000002</v>
          </cell>
          <cell r="AN260">
            <v>9007.75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4836.75</v>
          </cell>
          <cell r="AU260">
            <v>0</v>
          </cell>
          <cell r="AV260">
            <v>0</v>
          </cell>
          <cell r="AW260">
            <v>0</v>
          </cell>
          <cell r="AX260">
            <v>1004</v>
          </cell>
          <cell r="AY260">
            <v>0</v>
          </cell>
          <cell r="AZ260">
            <v>0</v>
          </cell>
          <cell r="BA260">
            <v>0</v>
          </cell>
          <cell r="BB260">
            <v>20190.689999999999</v>
          </cell>
          <cell r="BC260">
            <v>2298240.7600000002</v>
          </cell>
          <cell r="BD260">
            <v>623518.65999999992</v>
          </cell>
          <cell r="BE260">
            <v>882261.66</v>
          </cell>
          <cell r="BF260">
            <v>13668946.710000001</v>
          </cell>
        </row>
        <row r="261">
          <cell r="F261" t="str">
            <v>35200</v>
          </cell>
          <cell r="G261">
            <v>3055962.4500000007</v>
          </cell>
          <cell r="H261">
            <v>1820.0299999999997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632087.24</v>
          </cell>
          <cell r="Q261">
            <v>11289.19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106030.29000000001</v>
          </cell>
          <cell r="W261">
            <v>0</v>
          </cell>
          <cell r="X261">
            <v>3400</v>
          </cell>
          <cell r="Y261">
            <v>0</v>
          </cell>
          <cell r="Z261">
            <v>0</v>
          </cell>
          <cell r="AA261">
            <v>0</v>
          </cell>
          <cell r="AB261">
            <v>108713.81</v>
          </cell>
          <cell r="AC261">
            <v>44759.35</v>
          </cell>
          <cell r="AD261">
            <v>0</v>
          </cell>
          <cell r="AE261">
            <v>0</v>
          </cell>
          <cell r="AF261">
            <v>121668.57999999999</v>
          </cell>
          <cell r="AG261">
            <v>0</v>
          </cell>
          <cell r="AH261">
            <v>0</v>
          </cell>
          <cell r="AI261">
            <v>23026.510000000002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11109.01</v>
          </cell>
          <cell r="AO261">
            <v>0</v>
          </cell>
          <cell r="AP261">
            <v>0</v>
          </cell>
          <cell r="AQ261">
            <v>0</v>
          </cell>
          <cell r="AR261">
            <v>7759.01</v>
          </cell>
          <cell r="AS261">
            <v>0</v>
          </cell>
          <cell r="AT261">
            <v>1524.65</v>
          </cell>
          <cell r="AU261">
            <v>0</v>
          </cell>
          <cell r="AV261">
            <v>0</v>
          </cell>
          <cell r="AW261">
            <v>0</v>
          </cell>
          <cell r="AX261">
            <v>71246.639999999985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879314.12</v>
          </cell>
          <cell r="BD261">
            <v>222641.86</v>
          </cell>
          <cell r="BE261">
            <v>266674.32999999996</v>
          </cell>
          <cell r="BF261">
            <v>5569027.0700000003</v>
          </cell>
        </row>
        <row r="262">
          <cell r="F262" t="str">
            <v>36101</v>
          </cell>
          <cell r="G262">
            <v>262284.88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28032.28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14624</v>
          </cell>
          <cell r="AC262">
            <v>29306.34</v>
          </cell>
          <cell r="AD262">
            <v>0</v>
          </cell>
          <cell r="AE262">
            <v>0</v>
          </cell>
          <cell r="AF262">
            <v>17168.439999999999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221344.93999999994</v>
          </cell>
          <cell r="BD262">
            <v>56828.770000000004</v>
          </cell>
          <cell r="BE262">
            <v>78063.76999999999</v>
          </cell>
          <cell r="BF262">
            <v>707653.42</v>
          </cell>
        </row>
        <row r="263">
          <cell r="F263" t="str">
            <v>36140</v>
          </cell>
          <cell r="G263">
            <v>37860272.599999987</v>
          </cell>
          <cell r="H263">
            <v>483236.15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6133891.7799999993</v>
          </cell>
          <cell r="Q263">
            <v>152411.34000000003</v>
          </cell>
          <cell r="R263">
            <v>1131145.8700000001</v>
          </cell>
          <cell r="S263">
            <v>0</v>
          </cell>
          <cell r="T263">
            <v>0</v>
          </cell>
          <cell r="U263">
            <v>0</v>
          </cell>
          <cell r="V263">
            <v>1673453.19</v>
          </cell>
          <cell r="W263">
            <v>74650.319999999992</v>
          </cell>
          <cell r="X263">
            <v>53453.919999999998</v>
          </cell>
          <cell r="Y263">
            <v>0</v>
          </cell>
          <cell r="Z263">
            <v>521457.21999999991</v>
          </cell>
          <cell r="AA263">
            <v>0</v>
          </cell>
          <cell r="AB263">
            <v>1450430.3100000003</v>
          </cell>
          <cell r="AC263">
            <v>775777.12000000011</v>
          </cell>
          <cell r="AD263">
            <v>0</v>
          </cell>
          <cell r="AE263">
            <v>0</v>
          </cell>
          <cell r="AF263">
            <v>1543907.4300000002</v>
          </cell>
          <cell r="AG263">
            <v>0</v>
          </cell>
          <cell r="AH263">
            <v>0</v>
          </cell>
          <cell r="AI263">
            <v>510858.07000000007</v>
          </cell>
          <cell r="AJ263">
            <v>2335.6999999999998</v>
          </cell>
          <cell r="AK263">
            <v>984227.71999999974</v>
          </cell>
          <cell r="AL263">
            <v>0</v>
          </cell>
          <cell r="AM263">
            <v>107564.07999999999</v>
          </cell>
          <cell r="AN263">
            <v>831694.46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275798.73</v>
          </cell>
          <cell r="AU263">
            <v>0</v>
          </cell>
          <cell r="AV263">
            <v>0</v>
          </cell>
          <cell r="AW263">
            <v>0</v>
          </cell>
          <cell r="AX263">
            <v>917443.18</v>
          </cell>
          <cell r="AY263">
            <v>0</v>
          </cell>
          <cell r="AZ263">
            <v>0</v>
          </cell>
          <cell r="BA263">
            <v>0</v>
          </cell>
          <cell r="BB263">
            <v>164013.85999999999</v>
          </cell>
          <cell r="BC263">
            <v>10805403.739999998</v>
          </cell>
          <cell r="BD263">
            <v>2572198.67</v>
          </cell>
          <cell r="BE263">
            <v>1266334.72</v>
          </cell>
          <cell r="BF263">
            <v>70291960.179999977</v>
          </cell>
        </row>
        <row r="264">
          <cell r="F264" t="str">
            <v>36250</v>
          </cell>
          <cell r="G264">
            <v>7364880.6799999997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1185654.42</v>
          </cell>
          <cell r="Q264">
            <v>68570.5</v>
          </cell>
          <cell r="R264">
            <v>257413.46</v>
          </cell>
          <cell r="S264">
            <v>0</v>
          </cell>
          <cell r="T264">
            <v>0</v>
          </cell>
          <cell r="U264">
            <v>0</v>
          </cell>
          <cell r="V264">
            <v>480922.2699999999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460973.60000000003</v>
          </cell>
          <cell r="AC264">
            <v>41303.339999999997</v>
          </cell>
          <cell r="AD264">
            <v>0</v>
          </cell>
          <cell r="AE264">
            <v>0</v>
          </cell>
          <cell r="AF264">
            <v>226439.68000000002</v>
          </cell>
          <cell r="AG264">
            <v>0</v>
          </cell>
          <cell r="AH264">
            <v>0</v>
          </cell>
          <cell r="AI264">
            <v>45621.26</v>
          </cell>
          <cell r="AJ264">
            <v>0</v>
          </cell>
          <cell r="AK264">
            <v>0</v>
          </cell>
          <cell r="AL264">
            <v>0</v>
          </cell>
          <cell r="AM264">
            <v>29015.11</v>
          </cell>
          <cell r="AN264">
            <v>229572.14999999997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29586.83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2542683.08</v>
          </cell>
          <cell r="BD264">
            <v>543312.19999999995</v>
          </cell>
          <cell r="BE264">
            <v>296013.51</v>
          </cell>
          <cell r="BF264">
            <v>13801962.089999998</v>
          </cell>
        </row>
        <row r="265">
          <cell r="F265" t="str">
            <v>36300</v>
          </cell>
          <cell r="G265">
            <v>1647470.4300000004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207452.78000000003</v>
          </cell>
          <cell r="Q265">
            <v>5142.04</v>
          </cell>
          <cell r="R265">
            <v>40151.85</v>
          </cell>
          <cell r="S265">
            <v>0</v>
          </cell>
          <cell r="T265">
            <v>0</v>
          </cell>
          <cell r="U265">
            <v>0</v>
          </cell>
          <cell r="V265">
            <v>168375.21999999997</v>
          </cell>
          <cell r="W265">
            <v>15964.749999999998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41946.229999999996</v>
          </cell>
          <cell r="AC265">
            <v>27923.93</v>
          </cell>
          <cell r="AD265">
            <v>0</v>
          </cell>
          <cell r="AE265">
            <v>0</v>
          </cell>
          <cell r="AF265">
            <v>67435.540000000008</v>
          </cell>
          <cell r="AG265">
            <v>0</v>
          </cell>
          <cell r="AH265">
            <v>0</v>
          </cell>
          <cell r="AI265">
            <v>75959.179999999993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27090.430000000004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1997.52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913360.78999999969</v>
          </cell>
          <cell r="BD265">
            <v>201166.99</v>
          </cell>
          <cell r="BE265">
            <v>92832.329999999987</v>
          </cell>
          <cell r="BF265">
            <v>3534270.0100000007</v>
          </cell>
        </row>
        <row r="266">
          <cell r="F266" t="str">
            <v>36400</v>
          </cell>
          <cell r="G266">
            <v>5221341.4600000009</v>
          </cell>
          <cell r="H266">
            <v>7165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884232.41</v>
          </cell>
          <cell r="Q266">
            <v>25645.3</v>
          </cell>
          <cell r="R266">
            <v>148547.62999999998</v>
          </cell>
          <cell r="S266">
            <v>0</v>
          </cell>
          <cell r="T266">
            <v>0</v>
          </cell>
          <cell r="U266">
            <v>0</v>
          </cell>
          <cell r="V266">
            <v>382677.80000000005</v>
          </cell>
          <cell r="W266">
            <v>0</v>
          </cell>
          <cell r="X266">
            <v>6423.0400000000009</v>
          </cell>
          <cell r="Y266">
            <v>0</v>
          </cell>
          <cell r="Z266">
            <v>0</v>
          </cell>
          <cell r="AA266">
            <v>0</v>
          </cell>
          <cell r="AB266">
            <v>102897.99</v>
          </cell>
          <cell r="AC266">
            <v>19048.86</v>
          </cell>
          <cell r="AD266">
            <v>0</v>
          </cell>
          <cell r="AE266">
            <v>0</v>
          </cell>
          <cell r="AF266">
            <v>190998.28</v>
          </cell>
          <cell r="AG266">
            <v>0</v>
          </cell>
          <cell r="AH266">
            <v>0</v>
          </cell>
          <cell r="AI266">
            <v>9179.36</v>
          </cell>
          <cell r="AJ266">
            <v>0</v>
          </cell>
          <cell r="AK266">
            <v>0</v>
          </cell>
          <cell r="AL266">
            <v>0</v>
          </cell>
          <cell r="AM266">
            <v>9396.9000000000015</v>
          </cell>
          <cell r="AN266">
            <v>97129.47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6985.96</v>
          </cell>
          <cell r="AU266">
            <v>0</v>
          </cell>
          <cell r="AV266">
            <v>0</v>
          </cell>
          <cell r="AW266">
            <v>0</v>
          </cell>
          <cell r="AX266">
            <v>1661.42</v>
          </cell>
          <cell r="AY266">
            <v>0</v>
          </cell>
          <cell r="AZ266">
            <v>0</v>
          </cell>
          <cell r="BA266">
            <v>0</v>
          </cell>
          <cell r="BB266">
            <v>1281.3499999999999</v>
          </cell>
          <cell r="BC266">
            <v>1919388.89</v>
          </cell>
          <cell r="BD266">
            <v>382121.90000000008</v>
          </cell>
          <cell r="BE266">
            <v>376072.66999999993</v>
          </cell>
          <cell r="BF266">
            <v>9792195.6900000013</v>
          </cell>
        </row>
        <row r="267">
          <cell r="F267" t="str">
            <v>36401</v>
          </cell>
          <cell r="G267">
            <v>2175320.7399999993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315661.11000000004</v>
          </cell>
          <cell r="Q267">
            <v>0</v>
          </cell>
          <cell r="R267">
            <v>62170.33</v>
          </cell>
          <cell r="S267">
            <v>0</v>
          </cell>
          <cell r="T267">
            <v>0</v>
          </cell>
          <cell r="U267">
            <v>0</v>
          </cell>
          <cell r="V267">
            <v>211325.04</v>
          </cell>
          <cell r="W267">
            <v>0</v>
          </cell>
          <cell r="X267">
            <v>4683.58</v>
          </cell>
          <cell r="Y267">
            <v>0</v>
          </cell>
          <cell r="Z267">
            <v>0</v>
          </cell>
          <cell r="AA267">
            <v>0</v>
          </cell>
          <cell r="AB267">
            <v>79349.000000000015</v>
          </cell>
          <cell r="AC267">
            <v>47113.100000000006</v>
          </cell>
          <cell r="AD267">
            <v>0</v>
          </cell>
          <cell r="AE267">
            <v>0</v>
          </cell>
          <cell r="AF267">
            <v>71108.13</v>
          </cell>
          <cell r="AG267">
            <v>0</v>
          </cell>
          <cell r="AH267">
            <v>0</v>
          </cell>
          <cell r="AI267">
            <v>689.64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144.69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3147.85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22071.5</v>
          </cell>
          <cell r="BB267">
            <v>16658.05</v>
          </cell>
          <cell r="BC267">
            <v>743844.47999999986</v>
          </cell>
          <cell r="BD267">
            <v>190860.81000000003</v>
          </cell>
          <cell r="BE267">
            <v>141178.35000000003</v>
          </cell>
          <cell r="BF267">
            <v>4085326.3999999994</v>
          </cell>
        </row>
        <row r="268">
          <cell r="F268" t="str">
            <v>36402</v>
          </cell>
          <cell r="G268">
            <v>2296907.7000000002</v>
          </cell>
          <cell r="H268">
            <v>0</v>
          </cell>
          <cell r="I268">
            <v>66525.14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180993.46</v>
          </cell>
          <cell r="Q268">
            <v>2908.23</v>
          </cell>
          <cell r="R268">
            <v>63053.29</v>
          </cell>
          <cell r="S268">
            <v>0</v>
          </cell>
          <cell r="T268">
            <v>0</v>
          </cell>
          <cell r="U268">
            <v>0</v>
          </cell>
          <cell r="V268">
            <v>74085.279999999999</v>
          </cell>
          <cell r="W268">
            <v>24044.43</v>
          </cell>
          <cell r="X268">
            <v>2397.46</v>
          </cell>
          <cell r="Y268">
            <v>0</v>
          </cell>
          <cell r="Z268">
            <v>0</v>
          </cell>
          <cell r="AA268">
            <v>0</v>
          </cell>
          <cell r="AB268">
            <v>105242.12</v>
          </cell>
          <cell r="AC268">
            <v>42350.559999999998</v>
          </cell>
          <cell r="AD268">
            <v>0</v>
          </cell>
          <cell r="AE268">
            <v>0</v>
          </cell>
          <cell r="AF268">
            <v>120079.11000000002</v>
          </cell>
          <cell r="AG268">
            <v>0</v>
          </cell>
          <cell r="AH268">
            <v>0</v>
          </cell>
          <cell r="AI268">
            <v>41844.549999999996</v>
          </cell>
          <cell r="AJ268">
            <v>0</v>
          </cell>
          <cell r="AK268">
            <v>0</v>
          </cell>
          <cell r="AL268">
            <v>0</v>
          </cell>
          <cell r="AM268">
            <v>9185.2300000000014</v>
          </cell>
          <cell r="AN268">
            <v>107628.2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770</v>
          </cell>
          <cell r="AV268">
            <v>0</v>
          </cell>
          <cell r="AW268">
            <v>0</v>
          </cell>
          <cell r="AX268">
            <v>3300.63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776784.14999999991</v>
          </cell>
          <cell r="BD268">
            <v>303062.18</v>
          </cell>
          <cell r="BE268">
            <v>219484.64000000004</v>
          </cell>
          <cell r="BF268">
            <v>4440646.3599999994</v>
          </cell>
        </row>
        <row r="269">
          <cell r="F269" t="str">
            <v>37501</v>
          </cell>
          <cell r="G269">
            <v>75740380.560000017</v>
          </cell>
          <cell r="H269">
            <v>796006.38000000012</v>
          </cell>
          <cell r="I269">
            <v>291178.02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14427166.150000002</v>
          </cell>
          <cell r="Q269">
            <v>668758.27</v>
          </cell>
          <cell r="R269">
            <v>2088218.34</v>
          </cell>
          <cell r="S269">
            <v>0</v>
          </cell>
          <cell r="T269">
            <v>0</v>
          </cell>
          <cell r="U269">
            <v>0</v>
          </cell>
          <cell r="V269">
            <v>2491069.2900000005</v>
          </cell>
          <cell r="W269">
            <v>141703.21999999997</v>
          </cell>
          <cell r="X269">
            <v>64319</v>
          </cell>
          <cell r="Y269">
            <v>0</v>
          </cell>
          <cell r="Z269">
            <v>0</v>
          </cell>
          <cell r="AA269">
            <v>0</v>
          </cell>
          <cell r="AB269">
            <v>1889611.9499999997</v>
          </cell>
          <cell r="AC269">
            <v>593923.28</v>
          </cell>
          <cell r="AD269">
            <v>44449</v>
          </cell>
          <cell r="AE269">
            <v>0</v>
          </cell>
          <cell r="AF269">
            <v>1869749.48</v>
          </cell>
          <cell r="AG269">
            <v>56521.82</v>
          </cell>
          <cell r="AH269">
            <v>0</v>
          </cell>
          <cell r="AI269">
            <v>1031938.47</v>
          </cell>
          <cell r="AJ269">
            <v>0</v>
          </cell>
          <cell r="AK269">
            <v>0</v>
          </cell>
          <cell r="AL269">
            <v>0</v>
          </cell>
          <cell r="AM269">
            <v>91742.219999999987</v>
          </cell>
          <cell r="AN269">
            <v>1486891.39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360654.8</v>
          </cell>
          <cell r="AU269">
            <v>0</v>
          </cell>
          <cell r="AV269">
            <v>0</v>
          </cell>
          <cell r="AW269">
            <v>0</v>
          </cell>
          <cell r="AX269">
            <v>636424.4</v>
          </cell>
          <cell r="AY269">
            <v>0</v>
          </cell>
          <cell r="AZ269">
            <v>0</v>
          </cell>
          <cell r="BA269">
            <v>23945</v>
          </cell>
          <cell r="BB269">
            <v>502165.09000000008</v>
          </cell>
          <cell r="BC269">
            <v>18022584.690000001</v>
          </cell>
          <cell r="BD269">
            <v>4041930.31</v>
          </cell>
          <cell r="BE269">
            <v>3278215.3199999994</v>
          </cell>
          <cell r="BF269">
            <v>130639546.45000002</v>
          </cell>
        </row>
        <row r="270">
          <cell r="F270" t="str">
            <v>37502</v>
          </cell>
          <cell r="G270">
            <v>29893340.739999991</v>
          </cell>
          <cell r="H270">
            <v>115725.34</v>
          </cell>
          <cell r="I270">
            <v>141115.16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7571441.5599999996</v>
          </cell>
          <cell r="Q270">
            <v>231631.16</v>
          </cell>
          <cell r="R270">
            <v>990894.98</v>
          </cell>
          <cell r="S270">
            <v>0</v>
          </cell>
          <cell r="T270">
            <v>0</v>
          </cell>
          <cell r="U270">
            <v>138972.22</v>
          </cell>
          <cell r="V270">
            <v>1982905.0999999996</v>
          </cell>
          <cell r="W270">
            <v>114509.05</v>
          </cell>
          <cell r="X270">
            <v>30659.83</v>
          </cell>
          <cell r="Y270">
            <v>0</v>
          </cell>
          <cell r="Z270">
            <v>0</v>
          </cell>
          <cell r="AA270">
            <v>0</v>
          </cell>
          <cell r="AB270">
            <v>1079008.7400000002</v>
          </cell>
          <cell r="AC270">
            <v>174012.96</v>
          </cell>
          <cell r="AD270">
            <v>0</v>
          </cell>
          <cell r="AE270">
            <v>0</v>
          </cell>
          <cell r="AF270">
            <v>1179461.1100000003</v>
          </cell>
          <cell r="AG270">
            <v>0</v>
          </cell>
          <cell r="AH270">
            <v>0</v>
          </cell>
          <cell r="AI270">
            <v>214323.32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283403.69</v>
          </cell>
          <cell r="AO270">
            <v>0</v>
          </cell>
          <cell r="AP270">
            <v>109583.46</v>
          </cell>
          <cell r="AQ270">
            <v>163794.15</v>
          </cell>
          <cell r="AR270">
            <v>93886.95</v>
          </cell>
          <cell r="AS270">
            <v>0</v>
          </cell>
          <cell r="AT270">
            <v>46159.509999999995</v>
          </cell>
          <cell r="AU270">
            <v>0</v>
          </cell>
          <cell r="AV270">
            <v>0</v>
          </cell>
          <cell r="AW270">
            <v>0</v>
          </cell>
          <cell r="AX270">
            <v>85231.76999999999</v>
          </cell>
          <cell r="AY270">
            <v>0</v>
          </cell>
          <cell r="AZ270">
            <v>0</v>
          </cell>
          <cell r="BA270">
            <v>0</v>
          </cell>
          <cell r="BB270">
            <v>1651.9</v>
          </cell>
          <cell r="BC270">
            <v>6970010.9699999997</v>
          </cell>
          <cell r="BD270">
            <v>1553047.5100000002</v>
          </cell>
          <cell r="BE270">
            <v>2257175.54</v>
          </cell>
          <cell r="BF270">
            <v>55421946.719999976</v>
          </cell>
        </row>
        <row r="271">
          <cell r="F271" t="str">
            <v>37503</v>
          </cell>
          <cell r="G271">
            <v>14136941.980000002</v>
          </cell>
          <cell r="H271">
            <v>348157.17</v>
          </cell>
          <cell r="I271">
            <v>58670.82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2778828.6700000004</v>
          </cell>
          <cell r="Q271">
            <v>92955.88</v>
          </cell>
          <cell r="R271">
            <v>460305.8</v>
          </cell>
          <cell r="S271">
            <v>0</v>
          </cell>
          <cell r="T271">
            <v>0</v>
          </cell>
          <cell r="U271">
            <v>0</v>
          </cell>
          <cell r="V271">
            <v>594618.34</v>
          </cell>
          <cell r="W271">
            <v>0</v>
          </cell>
          <cell r="X271">
            <v>14751.019999999999</v>
          </cell>
          <cell r="Y271">
            <v>0</v>
          </cell>
          <cell r="Z271">
            <v>0</v>
          </cell>
          <cell r="AA271">
            <v>0</v>
          </cell>
          <cell r="AB271">
            <v>399257.06000000006</v>
          </cell>
          <cell r="AC271">
            <v>50536.75</v>
          </cell>
          <cell r="AD271">
            <v>0</v>
          </cell>
          <cell r="AE271">
            <v>0</v>
          </cell>
          <cell r="AF271">
            <v>556346.49000000011</v>
          </cell>
          <cell r="AG271">
            <v>12461.17</v>
          </cell>
          <cell r="AH271">
            <v>0</v>
          </cell>
          <cell r="AI271">
            <v>134751.80000000002</v>
          </cell>
          <cell r="AJ271">
            <v>0</v>
          </cell>
          <cell r="AK271">
            <v>0</v>
          </cell>
          <cell r="AL271">
            <v>0</v>
          </cell>
          <cell r="AM271">
            <v>7685.41</v>
          </cell>
          <cell r="AN271">
            <v>131265.04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22037.14</v>
          </cell>
          <cell r="AU271">
            <v>0</v>
          </cell>
          <cell r="AV271">
            <v>0</v>
          </cell>
          <cell r="AW271">
            <v>0</v>
          </cell>
          <cell r="AX271">
            <v>263793.67000000004</v>
          </cell>
          <cell r="AY271">
            <v>0</v>
          </cell>
          <cell r="AZ271">
            <v>0</v>
          </cell>
          <cell r="BA271">
            <v>0</v>
          </cell>
          <cell r="BB271">
            <v>83003.640000000014</v>
          </cell>
          <cell r="BC271">
            <v>3616363.5000000014</v>
          </cell>
          <cell r="BD271">
            <v>805956.19</v>
          </cell>
          <cell r="BE271">
            <v>1094194.1700000002</v>
          </cell>
          <cell r="BF271">
            <v>25662881.710000008</v>
          </cell>
        </row>
        <row r="272">
          <cell r="F272" t="str">
            <v>37504</v>
          </cell>
          <cell r="G272">
            <v>16742012.210000001</v>
          </cell>
          <cell r="H272">
            <v>617699.96</v>
          </cell>
          <cell r="I272">
            <v>13494.3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3816861.51</v>
          </cell>
          <cell r="Q272">
            <v>125121.23</v>
          </cell>
          <cell r="R272">
            <v>736177.19000000006</v>
          </cell>
          <cell r="S272">
            <v>0</v>
          </cell>
          <cell r="T272">
            <v>0</v>
          </cell>
          <cell r="U272">
            <v>0</v>
          </cell>
          <cell r="V272">
            <v>1246328.4300000002</v>
          </cell>
          <cell r="W272">
            <v>92704.58</v>
          </cell>
          <cell r="X272">
            <v>23632.839999999997</v>
          </cell>
          <cell r="Y272">
            <v>0</v>
          </cell>
          <cell r="Z272">
            <v>0</v>
          </cell>
          <cell r="AA272">
            <v>0</v>
          </cell>
          <cell r="AB272">
            <v>368155.68999999994</v>
          </cell>
          <cell r="AC272">
            <v>97591.73000000001</v>
          </cell>
          <cell r="AD272">
            <v>34263.159999999996</v>
          </cell>
          <cell r="AE272">
            <v>0</v>
          </cell>
          <cell r="AF272">
            <v>524707.67000000004</v>
          </cell>
          <cell r="AG272">
            <v>0</v>
          </cell>
          <cell r="AH272">
            <v>0</v>
          </cell>
          <cell r="AI272">
            <v>153506.89000000001</v>
          </cell>
          <cell r="AJ272">
            <v>0</v>
          </cell>
          <cell r="AK272">
            <v>0</v>
          </cell>
          <cell r="AL272">
            <v>0</v>
          </cell>
          <cell r="AM272">
            <v>35000</v>
          </cell>
          <cell r="AN272">
            <v>275158.57999999996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11021.419999999998</v>
          </cell>
          <cell r="AT272">
            <v>53770.700000000004</v>
          </cell>
          <cell r="AU272">
            <v>0</v>
          </cell>
          <cell r="AV272">
            <v>0</v>
          </cell>
          <cell r="AW272">
            <v>0</v>
          </cell>
          <cell r="AX272">
            <v>121721.81</v>
          </cell>
          <cell r="AY272">
            <v>0</v>
          </cell>
          <cell r="AZ272">
            <v>0</v>
          </cell>
          <cell r="BA272">
            <v>0</v>
          </cell>
          <cell r="BB272">
            <v>8503.119999999999</v>
          </cell>
          <cell r="BC272">
            <v>4387452.6799999988</v>
          </cell>
          <cell r="BD272">
            <v>827910.14</v>
          </cell>
          <cell r="BE272">
            <v>1103043.8500000001</v>
          </cell>
          <cell r="BF272">
            <v>31415839.690000009</v>
          </cell>
        </row>
        <row r="273">
          <cell r="F273" t="str">
            <v>37505</v>
          </cell>
          <cell r="G273">
            <v>8935395.2100000009</v>
          </cell>
          <cell r="H273">
            <v>1333206.5500000003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1737258.7300000002</v>
          </cell>
          <cell r="Q273">
            <v>42932.24</v>
          </cell>
          <cell r="R273">
            <v>318070.86</v>
          </cell>
          <cell r="S273">
            <v>0</v>
          </cell>
          <cell r="T273">
            <v>0</v>
          </cell>
          <cell r="U273">
            <v>0</v>
          </cell>
          <cell r="V273">
            <v>639102.60000000009</v>
          </cell>
          <cell r="W273">
            <v>0</v>
          </cell>
          <cell r="X273">
            <v>7291</v>
          </cell>
          <cell r="Y273">
            <v>0</v>
          </cell>
          <cell r="Z273">
            <v>0</v>
          </cell>
          <cell r="AA273">
            <v>0</v>
          </cell>
          <cell r="AB273">
            <v>289779.01999999996</v>
          </cell>
          <cell r="AC273">
            <v>65851.66</v>
          </cell>
          <cell r="AD273">
            <v>0</v>
          </cell>
          <cell r="AE273">
            <v>0</v>
          </cell>
          <cell r="AF273">
            <v>291439.41000000003</v>
          </cell>
          <cell r="AG273">
            <v>0</v>
          </cell>
          <cell r="AH273">
            <v>0</v>
          </cell>
          <cell r="AI273">
            <v>69105.290000000008</v>
          </cell>
          <cell r="AJ273">
            <v>0</v>
          </cell>
          <cell r="AK273">
            <v>0</v>
          </cell>
          <cell r="AL273">
            <v>0</v>
          </cell>
          <cell r="AM273">
            <v>16726</v>
          </cell>
          <cell r="AN273">
            <v>155097.12999999998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103583.83</v>
          </cell>
          <cell r="AU273">
            <v>0</v>
          </cell>
          <cell r="AV273">
            <v>0</v>
          </cell>
          <cell r="AW273">
            <v>0</v>
          </cell>
          <cell r="AX273">
            <v>126359.8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3394967.24</v>
          </cell>
          <cell r="BD273">
            <v>466817.58999999997</v>
          </cell>
          <cell r="BE273">
            <v>768930.96999999986</v>
          </cell>
          <cell r="BF273">
            <v>18761915.129999999</v>
          </cell>
        </row>
        <row r="274">
          <cell r="F274" t="str">
            <v>37506</v>
          </cell>
          <cell r="G274">
            <v>10534600.609999999</v>
          </cell>
          <cell r="H274">
            <v>0</v>
          </cell>
          <cell r="I274">
            <v>2933.54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1932620.6000000003</v>
          </cell>
          <cell r="Q274">
            <v>107873.52000000002</v>
          </cell>
          <cell r="R274">
            <v>316650.18000000005</v>
          </cell>
          <cell r="S274">
            <v>0</v>
          </cell>
          <cell r="T274">
            <v>0</v>
          </cell>
          <cell r="U274">
            <v>0</v>
          </cell>
          <cell r="V274">
            <v>541666.63000000012</v>
          </cell>
          <cell r="W274">
            <v>0</v>
          </cell>
          <cell r="X274">
            <v>11124</v>
          </cell>
          <cell r="Y274">
            <v>0</v>
          </cell>
          <cell r="Z274">
            <v>0</v>
          </cell>
          <cell r="AA274">
            <v>0</v>
          </cell>
          <cell r="AB274">
            <v>310404.61</v>
          </cell>
          <cell r="AC274">
            <v>78704</v>
          </cell>
          <cell r="AD274">
            <v>72329.58</v>
          </cell>
          <cell r="AE274">
            <v>0</v>
          </cell>
          <cell r="AF274">
            <v>436828.3</v>
          </cell>
          <cell r="AG274">
            <v>0</v>
          </cell>
          <cell r="AH274">
            <v>0</v>
          </cell>
          <cell r="AI274">
            <v>31900.359999999997</v>
          </cell>
          <cell r="AJ274">
            <v>0</v>
          </cell>
          <cell r="AK274">
            <v>0</v>
          </cell>
          <cell r="AL274">
            <v>0</v>
          </cell>
          <cell r="AM274">
            <v>57910.64</v>
          </cell>
          <cell r="AN274">
            <v>229837.51000000004</v>
          </cell>
          <cell r="AO274">
            <v>0</v>
          </cell>
          <cell r="AP274">
            <v>20492</v>
          </cell>
          <cell r="AQ274">
            <v>0</v>
          </cell>
          <cell r="AR274">
            <v>0</v>
          </cell>
          <cell r="AS274">
            <v>90</v>
          </cell>
          <cell r="AT274">
            <v>16052.6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6980.49</v>
          </cell>
          <cell r="BB274">
            <v>455041.2</v>
          </cell>
          <cell r="BC274">
            <v>2788082.7300000004</v>
          </cell>
          <cell r="BD274">
            <v>744322.34000000008</v>
          </cell>
          <cell r="BE274">
            <v>831022.81</v>
          </cell>
          <cell r="BF274">
            <v>19527468.249999996</v>
          </cell>
        </row>
        <row r="275">
          <cell r="F275" t="str">
            <v>37507</v>
          </cell>
          <cell r="G275">
            <v>11845654.25</v>
          </cell>
          <cell r="H275">
            <v>255841.73</v>
          </cell>
          <cell r="I275">
            <v>3263.48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2746240.2000000007</v>
          </cell>
          <cell r="Q275">
            <v>83500.88</v>
          </cell>
          <cell r="R275">
            <v>362903.99</v>
          </cell>
          <cell r="S275">
            <v>0</v>
          </cell>
          <cell r="T275">
            <v>0</v>
          </cell>
          <cell r="U275">
            <v>0</v>
          </cell>
          <cell r="V275">
            <v>746555.76000000013</v>
          </cell>
          <cell r="W275">
            <v>51898.44</v>
          </cell>
          <cell r="X275">
            <v>19128</v>
          </cell>
          <cell r="Y275">
            <v>0</v>
          </cell>
          <cell r="Z275">
            <v>0</v>
          </cell>
          <cell r="AA275">
            <v>0</v>
          </cell>
          <cell r="AB275">
            <v>658818.76</v>
          </cell>
          <cell r="AC275">
            <v>136339.06</v>
          </cell>
          <cell r="AD275">
            <v>0</v>
          </cell>
          <cell r="AE275">
            <v>0</v>
          </cell>
          <cell r="AF275">
            <v>619861.65</v>
          </cell>
          <cell r="AG275">
            <v>0</v>
          </cell>
          <cell r="AH275">
            <v>0</v>
          </cell>
          <cell r="AI275">
            <v>407332.55999999994</v>
          </cell>
          <cell r="AJ275">
            <v>0</v>
          </cell>
          <cell r="AK275">
            <v>0</v>
          </cell>
          <cell r="AL275">
            <v>0</v>
          </cell>
          <cell r="AM275">
            <v>7483.130000000001</v>
          </cell>
          <cell r="AN275">
            <v>76958.650000000009</v>
          </cell>
          <cell r="AO275">
            <v>0</v>
          </cell>
          <cell r="AP275">
            <v>20361.48</v>
          </cell>
          <cell r="AQ275">
            <v>0</v>
          </cell>
          <cell r="AR275">
            <v>0</v>
          </cell>
          <cell r="AS275">
            <v>2553.29</v>
          </cell>
          <cell r="AT275">
            <v>9556.7999999999993</v>
          </cell>
          <cell r="AU275">
            <v>0</v>
          </cell>
          <cell r="AV275">
            <v>0</v>
          </cell>
          <cell r="AW275">
            <v>0</v>
          </cell>
          <cell r="AX275">
            <v>37924.26</v>
          </cell>
          <cell r="AY275">
            <v>0</v>
          </cell>
          <cell r="AZ275">
            <v>0</v>
          </cell>
          <cell r="BA275">
            <v>0</v>
          </cell>
          <cell r="BB275">
            <v>146419.49</v>
          </cell>
          <cell r="BC275">
            <v>3287473.1100000013</v>
          </cell>
          <cell r="BD275">
            <v>855244.9800000001</v>
          </cell>
          <cell r="BE275">
            <v>1401483.9300000002</v>
          </cell>
          <cell r="BF275">
            <v>23782797.879999999</v>
          </cell>
        </row>
        <row r="276">
          <cell r="F276" t="str">
            <v>37903</v>
          </cell>
          <cell r="G276">
            <v>1977733.9499999997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391059.41000000003</v>
          </cell>
          <cell r="Q276">
            <v>81689.14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98731.19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234937.59999999998</v>
          </cell>
          <cell r="BE276">
            <v>194077.62</v>
          </cell>
          <cell r="BF276">
            <v>2978228.91</v>
          </cell>
        </row>
        <row r="277">
          <cell r="F277" t="str">
            <v>38126</v>
          </cell>
          <cell r="G277">
            <v>1360493.8399999999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91264.66</v>
          </cell>
          <cell r="Q277">
            <v>0</v>
          </cell>
          <cell r="R277">
            <v>13837.64</v>
          </cell>
          <cell r="S277">
            <v>0</v>
          </cell>
          <cell r="T277">
            <v>0</v>
          </cell>
          <cell r="U277">
            <v>0</v>
          </cell>
          <cell r="V277">
            <v>101806.26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22228.889999999996</v>
          </cell>
          <cell r="AC277">
            <v>9086.6299999999992</v>
          </cell>
          <cell r="AD277">
            <v>0</v>
          </cell>
          <cell r="AE277">
            <v>0</v>
          </cell>
          <cell r="AF277">
            <v>9207.68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2206.27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7103.53</v>
          </cell>
          <cell r="AY277">
            <v>0</v>
          </cell>
          <cell r="AZ277">
            <v>0</v>
          </cell>
          <cell r="BA277">
            <v>0</v>
          </cell>
          <cell r="BB277">
            <v>2021</v>
          </cell>
          <cell r="BC277">
            <v>497996.18000000005</v>
          </cell>
          <cell r="BD277">
            <v>98167.74</v>
          </cell>
          <cell r="BE277">
            <v>170070.00999999998</v>
          </cell>
          <cell r="BF277">
            <v>2385490.3299999996</v>
          </cell>
        </row>
        <row r="278">
          <cell r="F278" t="str">
            <v>38264</v>
          </cell>
          <cell r="G278">
            <v>357455.27999999997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53713.94</v>
          </cell>
          <cell r="Q278">
            <v>0</v>
          </cell>
          <cell r="R278">
            <v>8235.34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3887.13</v>
          </cell>
          <cell r="AC278">
            <v>20979.399999999998</v>
          </cell>
          <cell r="AD278">
            <v>0</v>
          </cell>
          <cell r="AE278">
            <v>0</v>
          </cell>
          <cell r="AF278">
            <v>6871.0199999999995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273.32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203123.77999999997</v>
          </cell>
          <cell r="BD278">
            <v>35702</v>
          </cell>
          <cell r="BE278">
            <v>46900.68</v>
          </cell>
          <cell r="BF278">
            <v>737141.89</v>
          </cell>
        </row>
        <row r="279">
          <cell r="F279" t="str">
            <v>38265</v>
          </cell>
          <cell r="G279">
            <v>1718579.0799999998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220310.96000000002</v>
          </cell>
          <cell r="Q279">
            <v>4810.96</v>
          </cell>
          <cell r="R279">
            <v>31959.52</v>
          </cell>
          <cell r="S279">
            <v>0</v>
          </cell>
          <cell r="T279">
            <v>0</v>
          </cell>
          <cell r="U279">
            <v>0</v>
          </cell>
          <cell r="V279">
            <v>111110.84</v>
          </cell>
          <cell r="W279">
            <v>18647.03</v>
          </cell>
          <cell r="X279">
            <v>646.79</v>
          </cell>
          <cell r="Y279">
            <v>0</v>
          </cell>
          <cell r="Z279">
            <v>0</v>
          </cell>
          <cell r="AA279">
            <v>0</v>
          </cell>
          <cell r="AB279">
            <v>29288.840000000004</v>
          </cell>
          <cell r="AC279">
            <v>31174.609999999993</v>
          </cell>
          <cell r="AD279">
            <v>0</v>
          </cell>
          <cell r="AE279">
            <v>0</v>
          </cell>
          <cell r="AF279">
            <v>56129.869999999995</v>
          </cell>
          <cell r="AG279">
            <v>0</v>
          </cell>
          <cell r="AH279">
            <v>0</v>
          </cell>
          <cell r="AI279">
            <v>163758.09999999995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6637.5</v>
          </cell>
          <cell r="AO279">
            <v>0</v>
          </cell>
          <cell r="AP279">
            <v>0</v>
          </cell>
          <cell r="AQ279">
            <v>525</v>
          </cell>
          <cell r="AR279">
            <v>0</v>
          </cell>
          <cell r="AS279">
            <v>0</v>
          </cell>
          <cell r="AT279">
            <v>2338.38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57410.439999999995</v>
          </cell>
          <cell r="BB279">
            <v>64492.02</v>
          </cell>
          <cell r="BC279">
            <v>606403.26</v>
          </cell>
          <cell r="BD279">
            <v>107038.87000000001</v>
          </cell>
          <cell r="BE279">
            <v>119373.02000000002</v>
          </cell>
          <cell r="BF279">
            <v>3350635.0899999994</v>
          </cell>
        </row>
        <row r="280">
          <cell r="F280" t="str">
            <v>38267</v>
          </cell>
          <cell r="G280">
            <v>13249897.710000006</v>
          </cell>
          <cell r="H280">
            <v>30611.300000000003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2139120.4499999993</v>
          </cell>
          <cell r="Q280">
            <v>133066.16</v>
          </cell>
          <cell r="R280">
            <v>412992.49</v>
          </cell>
          <cell r="S280">
            <v>0</v>
          </cell>
          <cell r="T280">
            <v>0</v>
          </cell>
          <cell r="U280">
            <v>0</v>
          </cell>
          <cell r="V280">
            <v>757358.77000000014</v>
          </cell>
          <cell r="W280">
            <v>209485.93000000002</v>
          </cell>
          <cell r="X280">
            <v>14351</v>
          </cell>
          <cell r="Y280">
            <v>0</v>
          </cell>
          <cell r="Z280">
            <v>0</v>
          </cell>
          <cell r="AA280">
            <v>0</v>
          </cell>
          <cell r="AB280">
            <v>387671.68</v>
          </cell>
          <cell r="AC280">
            <v>84128.59</v>
          </cell>
          <cell r="AD280">
            <v>0</v>
          </cell>
          <cell r="AE280">
            <v>0</v>
          </cell>
          <cell r="AF280">
            <v>370930.02</v>
          </cell>
          <cell r="AG280">
            <v>0</v>
          </cell>
          <cell r="AH280">
            <v>0</v>
          </cell>
          <cell r="AI280">
            <v>135621.84</v>
          </cell>
          <cell r="AJ280">
            <v>0</v>
          </cell>
          <cell r="AK280">
            <v>0</v>
          </cell>
          <cell r="AL280">
            <v>0</v>
          </cell>
          <cell r="AM280">
            <v>14869.58</v>
          </cell>
          <cell r="AN280">
            <v>185506.32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4501</v>
          </cell>
          <cell r="AT280">
            <v>25584.710000000003</v>
          </cell>
          <cell r="AU280">
            <v>0</v>
          </cell>
          <cell r="AV280">
            <v>0</v>
          </cell>
          <cell r="AW280">
            <v>0</v>
          </cell>
          <cell r="AX280">
            <v>909.72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4780121.68</v>
          </cell>
          <cell r="BD280">
            <v>889100.19000000006</v>
          </cell>
          <cell r="BE280">
            <v>996671.66</v>
          </cell>
          <cell r="BF280">
            <v>24822500.800000004</v>
          </cell>
        </row>
        <row r="281">
          <cell r="F281" t="str">
            <v>38300</v>
          </cell>
          <cell r="G281">
            <v>3431954.53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460356.79</v>
          </cell>
          <cell r="Q281">
            <v>9956.5300000000007</v>
          </cell>
          <cell r="R281">
            <v>106638.14000000001</v>
          </cell>
          <cell r="S281">
            <v>0</v>
          </cell>
          <cell r="T281">
            <v>0</v>
          </cell>
          <cell r="U281">
            <v>0</v>
          </cell>
          <cell r="V281">
            <v>300651.95999999996</v>
          </cell>
          <cell r="W281">
            <v>13419.6</v>
          </cell>
          <cell r="X281">
            <v>3892.11</v>
          </cell>
          <cell r="Y281">
            <v>0</v>
          </cell>
          <cell r="Z281">
            <v>0</v>
          </cell>
          <cell r="AA281">
            <v>0</v>
          </cell>
          <cell r="AB281">
            <v>91820.800000000003</v>
          </cell>
          <cell r="AC281">
            <v>54859.72</v>
          </cell>
          <cell r="AD281">
            <v>0</v>
          </cell>
          <cell r="AE281">
            <v>0</v>
          </cell>
          <cell r="AF281">
            <v>107338.92000000001</v>
          </cell>
          <cell r="AG281">
            <v>0</v>
          </cell>
          <cell r="AH281">
            <v>0</v>
          </cell>
          <cell r="AI281">
            <v>6018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18785.140000000003</v>
          </cell>
          <cell r="AS281">
            <v>0</v>
          </cell>
          <cell r="AT281">
            <v>2610.02</v>
          </cell>
          <cell r="AU281">
            <v>0</v>
          </cell>
          <cell r="AV281">
            <v>0</v>
          </cell>
          <cell r="AW281">
            <v>0</v>
          </cell>
          <cell r="AX281">
            <v>440.9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1434269.2800000003</v>
          </cell>
          <cell r="BD281">
            <v>286957.28999999992</v>
          </cell>
          <cell r="BE281">
            <v>394833.74000000005</v>
          </cell>
          <cell r="BF281">
            <v>6724803.4699999988</v>
          </cell>
        </row>
        <row r="282">
          <cell r="F282" t="str">
            <v>38301</v>
          </cell>
          <cell r="G282">
            <v>1530422.7899999998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190353.39</v>
          </cell>
          <cell r="Q282">
            <v>4870.26</v>
          </cell>
          <cell r="R282">
            <v>42530</v>
          </cell>
          <cell r="S282">
            <v>0</v>
          </cell>
          <cell r="T282">
            <v>0</v>
          </cell>
          <cell r="U282">
            <v>0</v>
          </cell>
          <cell r="V282">
            <v>169286.11</v>
          </cell>
          <cell r="W282">
            <v>0</v>
          </cell>
          <cell r="X282">
            <v>2721</v>
          </cell>
          <cell r="Y282">
            <v>0</v>
          </cell>
          <cell r="Z282">
            <v>0</v>
          </cell>
          <cell r="AA282">
            <v>0</v>
          </cell>
          <cell r="AB282">
            <v>52938.999999999993</v>
          </cell>
          <cell r="AC282">
            <v>5948</v>
          </cell>
          <cell r="AD282">
            <v>0</v>
          </cell>
          <cell r="AE282">
            <v>0</v>
          </cell>
          <cell r="AF282">
            <v>30192.67</v>
          </cell>
          <cell r="AG282">
            <v>0</v>
          </cell>
          <cell r="AH282">
            <v>0</v>
          </cell>
          <cell r="AI282">
            <v>12000.199999999999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42484.18</v>
          </cell>
          <cell r="BC282">
            <v>612596.10999999987</v>
          </cell>
          <cell r="BD282">
            <v>74686.790000000008</v>
          </cell>
          <cell r="BE282">
            <v>311.69</v>
          </cell>
          <cell r="BF282">
            <v>2771342.1899999995</v>
          </cell>
        </row>
        <row r="283">
          <cell r="F283" t="str">
            <v>38302</v>
          </cell>
          <cell r="G283">
            <v>1228741.18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206574.06000000003</v>
          </cell>
          <cell r="Q283">
            <v>0</v>
          </cell>
          <cell r="R283">
            <v>29018</v>
          </cell>
          <cell r="S283">
            <v>0</v>
          </cell>
          <cell r="T283">
            <v>0</v>
          </cell>
          <cell r="U283">
            <v>0</v>
          </cell>
          <cell r="V283">
            <v>79253.77</v>
          </cell>
          <cell r="W283">
            <v>0</v>
          </cell>
          <cell r="X283">
            <v>1006</v>
          </cell>
          <cell r="Y283">
            <v>0</v>
          </cell>
          <cell r="Z283">
            <v>0</v>
          </cell>
          <cell r="AA283">
            <v>0</v>
          </cell>
          <cell r="AB283">
            <v>69889.649999999994</v>
          </cell>
          <cell r="AC283">
            <v>16059</v>
          </cell>
          <cell r="AD283">
            <v>0</v>
          </cell>
          <cell r="AE283">
            <v>0</v>
          </cell>
          <cell r="AF283">
            <v>24318.98</v>
          </cell>
          <cell r="AG283">
            <v>0</v>
          </cell>
          <cell r="AH283">
            <v>0</v>
          </cell>
          <cell r="AI283">
            <v>12000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1500</v>
          </cell>
          <cell r="BB283">
            <v>43862.1</v>
          </cell>
          <cell r="BC283">
            <v>462965.82000000007</v>
          </cell>
          <cell r="BD283">
            <v>111977.84</v>
          </cell>
          <cell r="BE283">
            <v>245739.88</v>
          </cell>
          <cell r="BF283">
            <v>2532906.2799999998</v>
          </cell>
        </row>
        <row r="284">
          <cell r="F284" t="str">
            <v>38304</v>
          </cell>
          <cell r="G284">
            <v>376586.20000000007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14752.04</v>
          </cell>
          <cell r="Q284">
            <v>778.88</v>
          </cell>
          <cell r="R284">
            <v>13876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15748.019999999999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272.88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54540.289999999994</v>
          </cell>
          <cell r="BB284">
            <v>0</v>
          </cell>
          <cell r="BC284">
            <v>178045.68999999997</v>
          </cell>
          <cell r="BD284">
            <v>257.3</v>
          </cell>
          <cell r="BE284">
            <v>70415.98000000001</v>
          </cell>
          <cell r="BF284">
            <v>725273.28</v>
          </cell>
        </row>
        <row r="285">
          <cell r="F285" t="str">
            <v>38306</v>
          </cell>
          <cell r="G285">
            <v>1426358.43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143323.91999999998</v>
          </cell>
          <cell r="Q285">
            <v>3121.48</v>
          </cell>
          <cell r="R285">
            <v>35055</v>
          </cell>
          <cell r="S285">
            <v>0</v>
          </cell>
          <cell r="T285">
            <v>0</v>
          </cell>
          <cell r="U285">
            <v>0</v>
          </cell>
          <cell r="V285">
            <v>126376.89</v>
          </cell>
          <cell r="W285">
            <v>0</v>
          </cell>
          <cell r="X285">
            <v>3722.77</v>
          </cell>
          <cell r="Y285">
            <v>0</v>
          </cell>
          <cell r="Z285">
            <v>0</v>
          </cell>
          <cell r="AA285">
            <v>0</v>
          </cell>
          <cell r="AB285">
            <v>18696.280000000002</v>
          </cell>
          <cell r="AC285">
            <v>5607.25</v>
          </cell>
          <cell r="AD285">
            <v>0</v>
          </cell>
          <cell r="AE285">
            <v>0</v>
          </cell>
          <cell r="AF285">
            <v>15694.939999999999</v>
          </cell>
          <cell r="AG285">
            <v>0</v>
          </cell>
          <cell r="AH285">
            <v>0</v>
          </cell>
          <cell r="AI285">
            <v>20699.260000000002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22209.9</v>
          </cell>
          <cell r="AY285">
            <v>0</v>
          </cell>
          <cell r="AZ285">
            <v>0</v>
          </cell>
          <cell r="BA285">
            <v>99181.72</v>
          </cell>
          <cell r="BB285">
            <v>0</v>
          </cell>
          <cell r="BC285">
            <v>557733.51</v>
          </cell>
          <cell r="BD285">
            <v>85594.33</v>
          </cell>
          <cell r="BE285">
            <v>125247</v>
          </cell>
          <cell r="BF285">
            <v>2688622.6799999997</v>
          </cell>
        </row>
        <row r="286">
          <cell r="F286" t="str">
            <v>38308</v>
          </cell>
          <cell r="G286">
            <v>1198718.1799999997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115654.67000000001</v>
          </cell>
          <cell r="Q286">
            <v>3113.3</v>
          </cell>
          <cell r="R286">
            <v>18222.66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20951.27</v>
          </cell>
          <cell r="AD286">
            <v>0</v>
          </cell>
          <cell r="AE286">
            <v>0</v>
          </cell>
          <cell r="AF286">
            <v>28172.379999999997</v>
          </cell>
          <cell r="AG286">
            <v>0</v>
          </cell>
          <cell r="AH286">
            <v>0</v>
          </cell>
          <cell r="AI286">
            <v>13225.190000000002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51101.490000000005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550321.1</v>
          </cell>
          <cell r="BD286">
            <v>84408.86</v>
          </cell>
          <cell r="BE286">
            <v>242536.36000000004</v>
          </cell>
          <cell r="BF286">
            <v>2326425.4599999995</v>
          </cell>
        </row>
        <row r="287">
          <cell r="F287" t="str">
            <v>38320</v>
          </cell>
          <cell r="G287">
            <v>1775366.81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157890.63999999998</v>
          </cell>
          <cell r="Q287">
            <v>0</v>
          </cell>
          <cell r="R287">
            <v>42416.55</v>
          </cell>
          <cell r="S287">
            <v>0</v>
          </cell>
          <cell r="T287">
            <v>0</v>
          </cell>
          <cell r="U287">
            <v>0</v>
          </cell>
          <cell r="V287">
            <v>104971.26999999999</v>
          </cell>
          <cell r="W287">
            <v>0</v>
          </cell>
          <cell r="X287">
            <v>1330.73</v>
          </cell>
          <cell r="Y287">
            <v>0</v>
          </cell>
          <cell r="Z287">
            <v>0</v>
          </cell>
          <cell r="AA287">
            <v>0</v>
          </cell>
          <cell r="AB287">
            <v>53475.74</v>
          </cell>
          <cell r="AC287">
            <v>20055.27</v>
          </cell>
          <cell r="AD287">
            <v>0</v>
          </cell>
          <cell r="AE287">
            <v>0</v>
          </cell>
          <cell r="AF287">
            <v>67919.100000000006</v>
          </cell>
          <cell r="AG287">
            <v>0</v>
          </cell>
          <cell r="AH287">
            <v>0</v>
          </cell>
          <cell r="AI287">
            <v>33200.269999999997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1576.76</v>
          </cell>
          <cell r="AU287">
            <v>0</v>
          </cell>
          <cell r="AV287">
            <v>0</v>
          </cell>
          <cell r="AW287">
            <v>0</v>
          </cell>
          <cell r="AX287">
            <v>131150.35999999999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639956.13</v>
          </cell>
          <cell r="BD287">
            <v>129591.5</v>
          </cell>
          <cell r="BE287">
            <v>189742.46</v>
          </cell>
          <cell r="BF287">
            <v>3348643.59</v>
          </cell>
        </row>
        <row r="288">
          <cell r="F288" t="str">
            <v>38322</v>
          </cell>
          <cell r="G288">
            <v>1377623.1799999997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130533.47</v>
          </cell>
          <cell r="Q288">
            <v>0</v>
          </cell>
          <cell r="R288">
            <v>44610.67</v>
          </cell>
          <cell r="S288">
            <v>0</v>
          </cell>
          <cell r="T288">
            <v>0</v>
          </cell>
          <cell r="U288">
            <v>0</v>
          </cell>
          <cell r="V288">
            <v>205312.49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33765.81</v>
          </cell>
          <cell r="AC288">
            <v>28491.149999999998</v>
          </cell>
          <cell r="AD288">
            <v>0</v>
          </cell>
          <cell r="AE288">
            <v>0</v>
          </cell>
          <cell r="AF288">
            <v>27395.59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4604.79</v>
          </cell>
          <cell r="AS288">
            <v>3901.1099999999997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29987.670000000002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482750.62000000005</v>
          </cell>
          <cell r="BD288">
            <v>137808.97</v>
          </cell>
          <cell r="BE288">
            <v>318409.58999999997</v>
          </cell>
          <cell r="BF288">
            <v>2825195.11</v>
          </cell>
        </row>
        <row r="289">
          <cell r="F289" t="str">
            <v>38324</v>
          </cell>
          <cell r="G289">
            <v>1105378.5300000003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61410.880000000005</v>
          </cell>
          <cell r="Q289">
            <v>0</v>
          </cell>
          <cell r="R289">
            <v>40530.25</v>
          </cell>
          <cell r="S289">
            <v>0</v>
          </cell>
          <cell r="T289">
            <v>0</v>
          </cell>
          <cell r="U289">
            <v>0</v>
          </cell>
          <cell r="V289">
            <v>80370.149999999994</v>
          </cell>
          <cell r="W289">
            <v>12666.939999999999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30947.39</v>
          </cell>
          <cell r="AC289">
            <v>15549.13</v>
          </cell>
          <cell r="AD289">
            <v>0</v>
          </cell>
          <cell r="AE289">
            <v>0</v>
          </cell>
          <cell r="AF289">
            <v>34636.950000000004</v>
          </cell>
          <cell r="AG289">
            <v>0</v>
          </cell>
          <cell r="AH289">
            <v>0</v>
          </cell>
          <cell r="AI289">
            <v>6130.82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5996.37</v>
          </cell>
          <cell r="AS289">
            <v>0</v>
          </cell>
          <cell r="AT289">
            <v>0</v>
          </cell>
          <cell r="AU289">
            <v>59.27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121076.97</v>
          </cell>
          <cell r="BB289">
            <v>0</v>
          </cell>
          <cell r="BC289">
            <v>613228.23</v>
          </cell>
          <cell r="BD289">
            <v>89298.159999999989</v>
          </cell>
          <cell r="BE289">
            <v>288807.59000000008</v>
          </cell>
          <cell r="BF289">
            <v>2506087.63</v>
          </cell>
        </row>
        <row r="290">
          <cell r="F290" t="str">
            <v>39002</v>
          </cell>
          <cell r="G290">
            <v>3700599.1099999994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424916.81</v>
          </cell>
          <cell r="Q290">
            <v>51210.400000000001</v>
          </cell>
          <cell r="R290">
            <v>161969.50999999998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320379</v>
          </cell>
          <cell r="AC290">
            <v>28323.78</v>
          </cell>
          <cell r="AD290">
            <v>20428.890000000003</v>
          </cell>
          <cell r="AE290">
            <v>0</v>
          </cell>
          <cell r="AF290">
            <v>206865.42</v>
          </cell>
          <cell r="AG290">
            <v>0</v>
          </cell>
          <cell r="AH290">
            <v>0</v>
          </cell>
          <cell r="AI290">
            <v>27313.17</v>
          </cell>
          <cell r="AJ290">
            <v>0</v>
          </cell>
          <cell r="AK290">
            <v>0</v>
          </cell>
          <cell r="AL290">
            <v>0</v>
          </cell>
          <cell r="AM290">
            <v>3897.48</v>
          </cell>
          <cell r="AN290">
            <v>133669.9</v>
          </cell>
          <cell r="AO290">
            <v>140.85</v>
          </cell>
          <cell r="AP290">
            <v>3436.69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44629.670000000006</v>
          </cell>
          <cell r="BB290">
            <v>4934.57</v>
          </cell>
          <cell r="BC290">
            <v>1379540.9000000004</v>
          </cell>
          <cell r="BD290">
            <v>489459.26</v>
          </cell>
          <cell r="BE290">
            <v>105730.3</v>
          </cell>
          <cell r="BF290">
            <v>7107445.71</v>
          </cell>
        </row>
        <row r="291">
          <cell r="F291" t="str">
            <v>39003</v>
          </cell>
          <cell r="G291">
            <v>7765956.8500000006</v>
          </cell>
          <cell r="H291">
            <v>180564.75999999998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939955.98999999987</v>
          </cell>
          <cell r="Q291">
            <v>33582.58</v>
          </cell>
          <cell r="R291">
            <v>382334.44</v>
          </cell>
          <cell r="S291">
            <v>0</v>
          </cell>
          <cell r="T291">
            <v>0</v>
          </cell>
          <cell r="U291">
            <v>0</v>
          </cell>
          <cell r="V291">
            <v>451933.87</v>
          </cell>
          <cell r="W291">
            <v>125819.77999999998</v>
          </cell>
          <cell r="X291">
            <v>8217.59</v>
          </cell>
          <cell r="Y291">
            <v>0</v>
          </cell>
          <cell r="Z291">
            <v>0</v>
          </cell>
          <cell r="AA291">
            <v>0</v>
          </cell>
          <cell r="AB291">
            <v>431510.54000000004</v>
          </cell>
          <cell r="AC291">
            <v>32608.049999999996</v>
          </cell>
          <cell r="AD291">
            <v>0</v>
          </cell>
          <cell r="AE291">
            <v>0</v>
          </cell>
          <cell r="AF291">
            <v>280761.57</v>
          </cell>
          <cell r="AG291">
            <v>0</v>
          </cell>
          <cell r="AH291">
            <v>0</v>
          </cell>
          <cell r="AI291">
            <v>34693.78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74872.62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13409.02</v>
          </cell>
          <cell r="AU291">
            <v>0</v>
          </cell>
          <cell r="AV291">
            <v>0</v>
          </cell>
          <cell r="AW291">
            <v>0</v>
          </cell>
          <cell r="AX291">
            <v>5932.52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2528100.9099999997</v>
          </cell>
          <cell r="BD291">
            <v>479051.26999999996</v>
          </cell>
          <cell r="BE291">
            <v>692264.16000000015</v>
          </cell>
          <cell r="BF291">
            <v>14461570.299999997</v>
          </cell>
        </row>
        <row r="292">
          <cell r="F292" t="str">
            <v>39007</v>
          </cell>
          <cell r="G292">
            <v>83305520.570000008</v>
          </cell>
          <cell r="H292">
            <v>731874.19999999984</v>
          </cell>
          <cell r="I292">
            <v>316166.66000000003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18759174.559999999</v>
          </cell>
          <cell r="Q292">
            <v>964576.84</v>
          </cell>
          <cell r="R292">
            <v>3310467.0700000003</v>
          </cell>
          <cell r="S292">
            <v>0</v>
          </cell>
          <cell r="T292">
            <v>0</v>
          </cell>
          <cell r="U292">
            <v>0</v>
          </cell>
          <cell r="V292">
            <v>5804830.4400000004</v>
          </cell>
          <cell r="W292">
            <v>983722.67</v>
          </cell>
          <cell r="X292">
            <v>121123</v>
          </cell>
          <cell r="Y292">
            <v>0</v>
          </cell>
          <cell r="Z292">
            <v>3780679.8399999994</v>
          </cell>
          <cell r="AA292">
            <v>81992.999999999985</v>
          </cell>
          <cell r="AB292">
            <v>8319790.7600000007</v>
          </cell>
          <cell r="AC292">
            <v>876295.28</v>
          </cell>
          <cell r="AD292">
            <v>1667966.1100000003</v>
          </cell>
          <cell r="AE292">
            <v>0</v>
          </cell>
          <cell r="AF292">
            <v>6481742.1799999997</v>
          </cell>
          <cell r="AG292">
            <v>447590.25</v>
          </cell>
          <cell r="AH292">
            <v>0</v>
          </cell>
          <cell r="AI292">
            <v>2519733.6399999997</v>
          </cell>
          <cell r="AJ292">
            <v>0</v>
          </cell>
          <cell r="AK292">
            <v>0</v>
          </cell>
          <cell r="AL292">
            <v>0</v>
          </cell>
          <cell r="AM292">
            <v>823498.89</v>
          </cell>
          <cell r="AN292">
            <v>4808231.63</v>
          </cell>
          <cell r="AO292">
            <v>0</v>
          </cell>
          <cell r="AP292">
            <v>56398.209999999992</v>
          </cell>
          <cell r="AQ292">
            <v>0</v>
          </cell>
          <cell r="AR292">
            <v>0</v>
          </cell>
          <cell r="AS292">
            <v>0</v>
          </cell>
          <cell r="AT292">
            <v>137528.76999999999</v>
          </cell>
          <cell r="AU292">
            <v>0</v>
          </cell>
          <cell r="AV292">
            <v>0</v>
          </cell>
          <cell r="AW292">
            <v>0</v>
          </cell>
          <cell r="AX292">
            <v>879506.12000000011</v>
          </cell>
          <cell r="AY292">
            <v>0</v>
          </cell>
          <cell r="AZ292">
            <v>0</v>
          </cell>
          <cell r="BA292">
            <v>367691.8</v>
          </cell>
          <cell r="BB292">
            <v>23654.95</v>
          </cell>
          <cell r="BC292">
            <v>24153473.209999997</v>
          </cell>
          <cell r="BD292">
            <v>9079432.2599999998</v>
          </cell>
          <cell r="BE292">
            <v>2909406.0599999991</v>
          </cell>
          <cell r="BF292">
            <v>181712068.97</v>
          </cell>
        </row>
        <row r="293">
          <cell r="F293" t="str">
            <v>39090</v>
          </cell>
          <cell r="G293">
            <v>19305654.200000003</v>
          </cell>
          <cell r="H293">
            <v>74145.75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2758277.3299999996</v>
          </cell>
          <cell r="Q293">
            <v>138813.00000000003</v>
          </cell>
          <cell r="R293">
            <v>566132.35</v>
          </cell>
          <cell r="S293">
            <v>0</v>
          </cell>
          <cell r="T293">
            <v>0</v>
          </cell>
          <cell r="U293">
            <v>0</v>
          </cell>
          <cell r="V293">
            <v>904922.34999999974</v>
          </cell>
          <cell r="W293">
            <v>113412.74000000002</v>
          </cell>
          <cell r="X293">
            <v>12966.840000000002</v>
          </cell>
          <cell r="Y293">
            <v>0</v>
          </cell>
          <cell r="Z293">
            <v>0</v>
          </cell>
          <cell r="AA293">
            <v>0</v>
          </cell>
          <cell r="AB293">
            <v>407398.04999999993</v>
          </cell>
          <cell r="AC293">
            <v>141330.85999999999</v>
          </cell>
          <cell r="AD293">
            <v>0</v>
          </cell>
          <cell r="AE293">
            <v>0</v>
          </cell>
          <cell r="AF293">
            <v>900004.16</v>
          </cell>
          <cell r="AG293">
            <v>0</v>
          </cell>
          <cell r="AH293">
            <v>0</v>
          </cell>
          <cell r="AI293">
            <v>30758.42</v>
          </cell>
          <cell r="AJ293">
            <v>0</v>
          </cell>
          <cell r="AK293">
            <v>0</v>
          </cell>
          <cell r="AL293">
            <v>0</v>
          </cell>
          <cell r="AM293">
            <v>75046.069999999992</v>
          </cell>
          <cell r="AN293">
            <v>344304.70999999996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38631.19</v>
          </cell>
          <cell r="AU293">
            <v>0</v>
          </cell>
          <cell r="AV293">
            <v>195426.97999999995</v>
          </cell>
          <cell r="AW293">
            <v>0</v>
          </cell>
          <cell r="AX293">
            <v>136687.46000000002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4972561.09</v>
          </cell>
          <cell r="BD293">
            <v>1194553.95</v>
          </cell>
          <cell r="BE293">
            <v>1176137.46</v>
          </cell>
          <cell r="BF293">
            <v>33487164.960000008</v>
          </cell>
        </row>
        <row r="294">
          <cell r="F294" t="str">
            <v>39119</v>
          </cell>
          <cell r="G294">
            <v>20182660.34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3343018.2399999998</v>
          </cell>
          <cell r="Q294">
            <v>94206.35</v>
          </cell>
          <cell r="R294">
            <v>694262.33000000007</v>
          </cell>
          <cell r="S294">
            <v>0</v>
          </cell>
          <cell r="T294">
            <v>114031.12000000001</v>
          </cell>
          <cell r="U294">
            <v>0</v>
          </cell>
          <cell r="V294">
            <v>1174853.8199999998</v>
          </cell>
          <cell r="W294">
            <v>0</v>
          </cell>
          <cell r="X294">
            <v>44936.12</v>
          </cell>
          <cell r="Y294">
            <v>0</v>
          </cell>
          <cell r="Z294">
            <v>0</v>
          </cell>
          <cell r="AA294">
            <v>0</v>
          </cell>
          <cell r="AB294">
            <v>1254227</v>
          </cell>
          <cell r="AC294">
            <v>92206.040000000008</v>
          </cell>
          <cell r="AD294">
            <v>0</v>
          </cell>
          <cell r="AE294">
            <v>0</v>
          </cell>
          <cell r="AF294">
            <v>880108.24</v>
          </cell>
          <cell r="AG294">
            <v>0</v>
          </cell>
          <cell r="AH294">
            <v>0</v>
          </cell>
          <cell r="AI294">
            <v>106992.59</v>
          </cell>
          <cell r="AJ294">
            <v>0</v>
          </cell>
          <cell r="AK294">
            <v>0</v>
          </cell>
          <cell r="AL294">
            <v>0</v>
          </cell>
          <cell r="AM294">
            <v>44934.740000000005</v>
          </cell>
          <cell r="AN294">
            <v>300923.47000000003</v>
          </cell>
          <cell r="AO294">
            <v>0</v>
          </cell>
          <cell r="AP294">
            <v>0</v>
          </cell>
          <cell r="AQ294">
            <v>418437.99999999994</v>
          </cell>
          <cell r="AR294">
            <v>0</v>
          </cell>
          <cell r="AS294">
            <v>0</v>
          </cell>
          <cell r="AT294">
            <v>45276.480000000003</v>
          </cell>
          <cell r="AU294">
            <v>0</v>
          </cell>
          <cell r="AV294">
            <v>0</v>
          </cell>
          <cell r="AW294">
            <v>0</v>
          </cell>
          <cell r="AX294">
            <v>2250936.6300000004</v>
          </cell>
          <cell r="AY294">
            <v>0</v>
          </cell>
          <cell r="AZ294">
            <v>31078.17</v>
          </cell>
          <cell r="BA294">
            <v>0</v>
          </cell>
          <cell r="BB294">
            <v>16917.16</v>
          </cell>
          <cell r="BC294">
            <v>5354079.1400000006</v>
          </cell>
          <cell r="BD294">
            <v>1297298.0300000003</v>
          </cell>
          <cell r="BE294">
            <v>1064429.8399999999</v>
          </cell>
          <cell r="BF294">
            <v>38805813.849999994</v>
          </cell>
        </row>
        <row r="295">
          <cell r="F295" t="str">
            <v>39120</v>
          </cell>
          <cell r="G295">
            <v>5293618.01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601028.56999999995</v>
          </cell>
          <cell r="Q295">
            <v>17678.849999999999</v>
          </cell>
          <cell r="R295">
            <v>181089.00000000003</v>
          </cell>
          <cell r="S295">
            <v>0</v>
          </cell>
          <cell r="T295">
            <v>0</v>
          </cell>
          <cell r="U295">
            <v>0</v>
          </cell>
          <cell r="V295">
            <v>457218.60000000003</v>
          </cell>
          <cell r="W295">
            <v>63242.29</v>
          </cell>
          <cell r="X295">
            <v>6342.6399999999994</v>
          </cell>
          <cell r="Y295">
            <v>0</v>
          </cell>
          <cell r="Z295">
            <v>0</v>
          </cell>
          <cell r="AA295">
            <v>0</v>
          </cell>
          <cell r="AB295">
            <v>451397.17</v>
          </cell>
          <cell r="AC295">
            <v>75630</v>
          </cell>
          <cell r="AD295">
            <v>107867.65</v>
          </cell>
          <cell r="AE295">
            <v>0</v>
          </cell>
          <cell r="AF295">
            <v>342671.27</v>
          </cell>
          <cell r="AG295">
            <v>0</v>
          </cell>
          <cell r="AH295">
            <v>0</v>
          </cell>
          <cell r="AI295">
            <v>139991.88</v>
          </cell>
          <cell r="AJ295">
            <v>0</v>
          </cell>
          <cell r="AK295">
            <v>0</v>
          </cell>
          <cell r="AL295">
            <v>0</v>
          </cell>
          <cell r="AM295">
            <v>51143.82</v>
          </cell>
          <cell r="AN295">
            <v>309097.29999999993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4726.37</v>
          </cell>
          <cell r="AU295">
            <v>0</v>
          </cell>
          <cell r="AV295">
            <v>0</v>
          </cell>
          <cell r="AW295">
            <v>0</v>
          </cell>
          <cell r="AX295">
            <v>73782.389999999985</v>
          </cell>
          <cell r="AY295">
            <v>0</v>
          </cell>
          <cell r="AZ295">
            <v>0</v>
          </cell>
          <cell r="BA295">
            <v>0</v>
          </cell>
          <cell r="BB295">
            <v>12397.4</v>
          </cell>
          <cell r="BC295">
            <v>1930027.0500000003</v>
          </cell>
          <cell r="BD295">
            <v>560065.84</v>
          </cell>
          <cell r="BE295">
            <v>139421.74</v>
          </cell>
          <cell r="BF295">
            <v>10818437.84</v>
          </cell>
        </row>
        <row r="296">
          <cell r="F296" t="str">
            <v>39200</v>
          </cell>
          <cell r="G296">
            <v>17815278.950000003</v>
          </cell>
          <cell r="H296">
            <v>294543.76</v>
          </cell>
          <cell r="I296">
            <v>74512.17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2769505.4499999997</v>
          </cell>
          <cell r="Q296">
            <v>114197.89</v>
          </cell>
          <cell r="R296">
            <v>655332</v>
          </cell>
          <cell r="S296">
            <v>0</v>
          </cell>
          <cell r="T296">
            <v>0</v>
          </cell>
          <cell r="U296">
            <v>0</v>
          </cell>
          <cell r="V296">
            <v>1296107.4000000001</v>
          </cell>
          <cell r="W296">
            <v>59120.74</v>
          </cell>
          <cell r="X296">
            <v>32508.000000000004</v>
          </cell>
          <cell r="Y296">
            <v>0</v>
          </cell>
          <cell r="Z296">
            <v>0</v>
          </cell>
          <cell r="AA296">
            <v>0</v>
          </cell>
          <cell r="AB296">
            <v>1326293.4000000001</v>
          </cell>
          <cell r="AC296">
            <v>174199.99999999997</v>
          </cell>
          <cell r="AD296">
            <v>393064.00000000006</v>
          </cell>
          <cell r="AE296">
            <v>0</v>
          </cell>
          <cell r="AF296">
            <v>1140683.99</v>
          </cell>
          <cell r="AG296">
            <v>0</v>
          </cell>
          <cell r="AH296">
            <v>0</v>
          </cell>
          <cell r="AI296">
            <v>415829.00000000006</v>
          </cell>
          <cell r="AJ296">
            <v>0</v>
          </cell>
          <cell r="AK296">
            <v>0</v>
          </cell>
          <cell r="AL296">
            <v>0</v>
          </cell>
          <cell r="AM296">
            <v>265742.31</v>
          </cell>
          <cell r="AN296">
            <v>1017986.6900000001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34183.22</v>
          </cell>
          <cell r="AU296">
            <v>0</v>
          </cell>
          <cell r="AV296">
            <v>0</v>
          </cell>
          <cell r="AW296">
            <v>0</v>
          </cell>
          <cell r="AX296">
            <v>310946.78000000003</v>
          </cell>
          <cell r="AY296">
            <v>0</v>
          </cell>
          <cell r="AZ296">
            <v>0</v>
          </cell>
          <cell r="BA296">
            <v>0</v>
          </cell>
          <cell r="BB296">
            <v>63283.5</v>
          </cell>
          <cell r="BC296">
            <v>7032138.3900000006</v>
          </cell>
          <cell r="BD296">
            <v>2009110.0000000002</v>
          </cell>
          <cell r="BE296">
            <v>858844.57</v>
          </cell>
          <cell r="BF296">
            <v>38153412.210000001</v>
          </cell>
        </row>
        <row r="297">
          <cell r="F297" t="str">
            <v>39201</v>
          </cell>
          <cell r="G297">
            <v>33976211.329999983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5513115.6399999997</v>
          </cell>
          <cell r="Q297">
            <v>265742.59000000003</v>
          </cell>
          <cell r="R297">
            <v>1205733.17</v>
          </cell>
          <cell r="S297">
            <v>0</v>
          </cell>
          <cell r="T297">
            <v>0</v>
          </cell>
          <cell r="U297">
            <v>0</v>
          </cell>
          <cell r="V297">
            <v>1399261.7299999997</v>
          </cell>
          <cell r="W297">
            <v>0</v>
          </cell>
          <cell r="X297">
            <v>51689.19</v>
          </cell>
          <cell r="Y297">
            <v>0</v>
          </cell>
          <cell r="Z297">
            <v>0</v>
          </cell>
          <cell r="AA297">
            <v>0</v>
          </cell>
          <cell r="AB297">
            <v>2653334.88</v>
          </cell>
          <cell r="AC297">
            <v>496766.44000000006</v>
          </cell>
          <cell r="AD297">
            <v>2772509.1799999997</v>
          </cell>
          <cell r="AE297">
            <v>0</v>
          </cell>
          <cell r="AF297">
            <v>2258616.4500000007</v>
          </cell>
          <cell r="AG297">
            <v>0</v>
          </cell>
          <cell r="AH297">
            <v>0</v>
          </cell>
          <cell r="AI297">
            <v>300924.62999999995</v>
          </cell>
          <cell r="AJ297">
            <v>0</v>
          </cell>
          <cell r="AK297">
            <v>0</v>
          </cell>
          <cell r="AL297">
            <v>0</v>
          </cell>
          <cell r="AM297">
            <v>112037.69</v>
          </cell>
          <cell r="AN297">
            <v>1966627.5499999998</v>
          </cell>
          <cell r="AO297">
            <v>0</v>
          </cell>
          <cell r="AP297">
            <v>0</v>
          </cell>
          <cell r="AQ297">
            <v>592810.55999999994</v>
          </cell>
          <cell r="AR297">
            <v>31271.93</v>
          </cell>
          <cell r="AS297">
            <v>0</v>
          </cell>
          <cell r="AT297">
            <v>157348.77999999997</v>
          </cell>
          <cell r="AU297">
            <v>0</v>
          </cell>
          <cell r="AV297">
            <v>0</v>
          </cell>
          <cell r="AW297">
            <v>0</v>
          </cell>
          <cell r="AX297">
            <v>447116.19</v>
          </cell>
          <cell r="AY297">
            <v>0</v>
          </cell>
          <cell r="AZ297">
            <v>0</v>
          </cell>
          <cell r="BA297">
            <v>0</v>
          </cell>
          <cell r="BB297">
            <v>13813.54</v>
          </cell>
          <cell r="BC297">
            <v>11030207.26</v>
          </cell>
          <cell r="BD297">
            <v>4289305.25</v>
          </cell>
          <cell r="BE297">
            <v>2231955.2199999997</v>
          </cell>
          <cell r="BF297">
            <v>71766399.199999988</v>
          </cell>
        </row>
        <row r="298">
          <cell r="F298" t="str">
            <v>39202</v>
          </cell>
          <cell r="G298">
            <v>19039616.210000005</v>
          </cell>
          <cell r="H298">
            <v>2196930.31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2963037.99</v>
          </cell>
          <cell r="Q298">
            <v>169121.97</v>
          </cell>
          <cell r="R298">
            <v>672342.04</v>
          </cell>
          <cell r="S298">
            <v>0</v>
          </cell>
          <cell r="T298">
            <v>0</v>
          </cell>
          <cell r="U298">
            <v>440.96999999999997</v>
          </cell>
          <cell r="V298">
            <v>1209940.23</v>
          </cell>
          <cell r="W298">
            <v>655064.30999999994</v>
          </cell>
          <cell r="X298">
            <v>29520.06</v>
          </cell>
          <cell r="Y298">
            <v>0</v>
          </cell>
          <cell r="Z298">
            <v>0</v>
          </cell>
          <cell r="AA298">
            <v>0</v>
          </cell>
          <cell r="AB298">
            <v>1630066.21</v>
          </cell>
          <cell r="AC298">
            <v>213031.33000000002</v>
          </cell>
          <cell r="AD298">
            <v>418555.66</v>
          </cell>
          <cell r="AE298">
            <v>0</v>
          </cell>
          <cell r="AF298">
            <v>1576088.6500000001</v>
          </cell>
          <cell r="AG298">
            <v>0</v>
          </cell>
          <cell r="AH298">
            <v>0</v>
          </cell>
          <cell r="AI298">
            <v>414628.79000000004</v>
          </cell>
          <cell r="AJ298">
            <v>0</v>
          </cell>
          <cell r="AK298">
            <v>0</v>
          </cell>
          <cell r="AL298">
            <v>52966.32</v>
          </cell>
          <cell r="AM298">
            <v>174578.62999999998</v>
          </cell>
          <cell r="AN298">
            <v>871894.02999999991</v>
          </cell>
          <cell r="AO298">
            <v>14715.53</v>
          </cell>
          <cell r="AP298">
            <v>146429.72999999998</v>
          </cell>
          <cell r="AQ298">
            <v>267200.90000000002</v>
          </cell>
          <cell r="AR298">
            <v>19979.240000000002</v>
          </cell>
          <cell r="AS298">
            <v>0</v>
          </cell>
          <cell r="AT298">
            <v>35395.86</v>
          </cell>
          <cell r="AU298">
            <v>0</v>
          </cell>
          <cell r="AV298">
            <v>0</v>
          </cell>
          <cell r="AW298">
            <v>0</v>
          </cell>
          <cell r="AX298">
            <v>116150.41</v>
          </cell>
          <cell r="AY298">
            <v>0</v>
          </cell>
          <cell r="AZ298">
            <v>249845.03</v>
          </cell>
          <cell r="BA298">
            <v>0</v>
          </cell>
          <cell r="BB298">
            <v>0</v>
          </cell>
          <cell r="BC298">
            <v>7658036.5000000009</v>
          </cell>
          <cell r="BD298">
            <v>2378237.88</v>
          </cell>
          <cell r="BE298">
            <v>972831.93000000017</v>
          </cell>
          <cell r="BF298">
            <v>44146646.719999999</v>
          </cell>
        </row>
        <row r="299">
          <cell r="F299" t="str">
            <v>39203</v>
          </cell>
          <cell r="G299">
            <v>6686932.1900000013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1012912.6799999998</v>
          </cell>
          <cell r="Q299">
            <v>60508.35</v>
          </cell>
          <cell r="R299">
            <v>253195.45</v>
          </cell>
          <cell r="S299">
            <v>0</v>
          </cell>
          <cell r="T299">
            <v>0</v>
          </cell>
          <cell r="U299">
            <v>0</v>
          </cell>
          <cell r="V299">
            <v>366729.64999999997</v>
          </cell>
          <cell r="W299">
            <v>17840.260000000002</v>
          </cell>
          <cell r="X299">
            <v>11013.82</v>
          </cell>
          <cell r="Y299">
            <v>0</v>
          </cell>
          <cell r="Z299">
            <v>0</v>
          </cell>
          <cell r="AA299">
            <v>0</v>
          </cell>
          <cell r="AB299">
            <v>410998.98</v>
          </cell>
          <cell r="AC299">
            <v>51351.689999999988</v>
          </cell>
          <cell r="AD299">
            <v>112362.72999999998</v>
          </cell>
          <cell r="AE299">
            <v>0</v>
          </cell>
          <cell r="AF299">
            <v>421804.38</v>
          </cell>
          <cell r="AG299">
            <v>0</v>
          </cell>
          <cell r="AH299">
            <v>0</v>
          </cell>
          <cell r="AI299">
            <v>126270.09999999999</v>
          </cell>
          <cell r="AJ299">
            <v>0</v>
          </cell>
          <cell r="AK299">
            <v>0</v>
          </cell>
          <cell r="AL299">
            <v>0</v>
          </cell>
          <cell r="AM299">
            <v>51823.22</v>
          </cell>
          <cell r="AN299">
            <v>302885.26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1705.3200000000002</v>
          </cell>
          <cell r="AU299">
            <v>0</v>
          </cell>
          <cell r="AV299">
            <v>0</v>
          </cell>
          <cell r="AW299">
            <v>0</v>
          </cell>
          <cell r="AX299">
            <v>3986.75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2428645.73</v>
          </cell>
          <cell r="BD299">
            <v>641890.76</v>
          </cell>
          <cell r="BE299">
            <v>550738.5299999998</v>
          </cell>
          <cell r="BF299">
            <v>13513595.850000003</v>
          </cell>
        </row>
        <row r="300">
          <cell r="F300" t="str">
            <v>39204</v>
          </cell>
          <cell r="G300">
            <v>7909667.4600000009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1062368.3099999996</v>
          </cell>
          <cell r="Q300">
            <v>42405.38</v>
          </cell>
          <cell r="R300">
            <v>270659</v>
          </cell>
          <cell r="S300">
            <v>0</v>
          </cell>
          <cell r="T300">
            <v>0</v>
          </cell>
          <cell r="U300">
            <v>6662.76</v>
          </cell>
          <cell r="V300">
            <v>826788</v>
          </cell>
          <cell r="W300">
            <v>87893.000000000015</v>
          </cell>
          <cell r="X300">
            <v>16524</v>
          </cell>
          <cell r="Y300">
            <v>0</v>
          </cell>
          <cell r="Z300">
            <v>0</v>
          </cell>
          <cell r="AA300">
            <v>0</v>
          </cell>
          <cell r="AB300">
            <v>992519.67</v>
          </cell>
          <cell r="AC300">
            <v>119022.29000000001</v>
          </cell>
          <cell r="AD300">
            <v>159413.58000000002</v>
          </cell>
          <cell r="AE300">
            <v>0</v>
          </cell>
          <cell r="AF300">
            <v>525639.84</v>
          </cell>
          <cell r="AG300">
            <v>0</v>
          </cell>
          <cell r="AH300">
            <v>0</v>
          </cell>
          <cell r="AI300">
            <v>83126.710000000006</v>
          </cell>
          <cell r="AJ300">
            <v>0</v>
          </cell>
          <cell r="AK300">
            <v>0</v>
          </cell>
          <cell r="AL300">
            <v>0</v>
          </cell>
          <cell r="AM300">
            <v>65119.689999999995</v>
          </cell>
          <cell r="AN300">
            <v>375382.11</v>
          </cell>
          <cell r="AO300">
            <v>651.48</v>
          </cell>
          <cell r="AP300">
            <v>19920</v>
          </cell>
          <cell r="AQ300">
            <v>3000</v>
          </cell>
          <cell r="AR300">
            <v>0</v>
          </cell>
          <cell r="AS300">
            <v>0</v>
          </cell>
          <cell r="AT300">
            <v>8523.1699999999983</v>
          </cell>
          <cell r="AU300">
            <v>0</v>
          </cell>
          <cell r="AV300">
            <v>131932.13</v>
          </cell>
          <cell r="AW300">
            <v>0</v>
          </cell>
          <cell r="AX300">
            <v>517481.55000000005</v>
          </cell>
          <cell r="AY300">
            <v>0</v>
          </cell>
          <cell r="AZ300">
            <v>0</v>
          </cell>
          <cell r="BA300">
            <v>0</v>
          </cell>
          <cell r="BB300">
            <v>12911.310000000001</v>
          </cell>
          <cell r="BC300">
            <v>2866648.03</v>
          </cell>
          <cell r="BD300">
            <v>1147464.6299999999</v>
          </cell>
          <cell r="BE300">
            <v>345315.41</v>
          </cell>
          <cell r="BF300">
            <v>17597039.510000002</v>
          </cell>
        </row>
        <row r="301">
          <cell r="F301" t="str">
            <v>39205</v>
          </cell>
          <cell r="G301">
            <v>7099251.5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853116.1399999999</v>
          </cell>
          <cell r="Q301">
            <v>36712.160000000003</v>
          </cell>
          <cell r="R301">
            <v>204341.06</v>
          </cell>
          <cell r="S301">
            <v>0</v>
          </cell>
          <cell r="T301">
            <v>0</v>
          </cell>
          <cell r="U301">
            <v>0</v>
          </cell>
          <cell r="V301">
            <v>249452.74</v>
          </cell>
          <cell r="W301">
            <v>0</v>
          </cell>
          <cell r="X301">
            <v>4203.59</v>
          </cell>
          <cell r="Y301">
            <v>0</v>
          </cell>
          <cell r="Z301">
            <v>0</v>
          </cell>
          <cell r="AA301">
            <v>0</v>
          </cell>
          <cell r="AB301">
            <v>267921.62</v>
          </cell>
          <cell r="AC301">
            <v>41893.119999999995</v>
          </cell>
          <cell r="AD301">
            <v>38233.97</v>
          </cell>
          <cell r="AE301">
            <v>0</v>
          </cell>
          <cell r="AF301">
            <v>406588.39999999997</v>
          </cell>
          <cell r="AG301">
            <v>0</v>
          </cell>
          <cell r="AH301">
            <v>0</v>
          </cell>
          <cell r="AI301">
            <v>58026.879999999997</v>
          </cell>
          <cell r="AJ301">
            <v>0</v>
          </cell>
          <cell r="AK301">
            <v>0</v>
          </cell>
          <cell r="AL301">
            <v>0</v>
          </cell>
          <cell r="AM301">
            <v>27218.55</v>
          </cell>
          <cell r="AN301">
            <v>119778.52</v>
          </cell>
          <cell r="AO301">
            <v>0</v>
          </cell>
          <cell r="AP301">
            <v>0</v>
          </cell>
          <cell r="AQ301">
            <v>120375.18999999999</v>
          </cell>
          <cell r="AR301">
            <v>17881.52</v>
          </cell>
          <cell r="AS301">
            <v>0</v>
          </cell>
          <cell r="AT301">
            <v>6627.09</v>
          </cell>
          <cell r="AU301">
            <v>0</v>
          </cell>
          <cell r="AV301">
            <v>0</v>
          </cell>
          <cell r="AW301">
            <v>0</v>
          </cell>
          <cell r="AX301">
            <v>373046.20999999996</v>
          </cell>
          <cell r="AY301">
            <v>0</v>
          </cell>
          <cell r="AZ301">
            <v>6787.93</v>
          </cell>
          <cell r="BA301">
            <v>0</v>
          </cell>
          <cell r="BB301">
            <v>0</v>
          </cell>
          <cell r="BC301">
            <v>3052516.58</v>
          </cell>
          <cell r="BD301">
            <v>613947.98</v>
          </cell>
          <cell r="BE301">
            <v>339007.16</v>
          </cell>
          <cell r="BF301">
            <v>13936927.909999998</v>
          </cell>
        </row>
        <row r="302">
          <cell r="F302" t="str">
            <v>39207</v>
          </cell>
          <cell r="G302">
            <v>17498090.699999996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2593729.3999999994</v>
          </cell>
          <cell r="Q302">
            <v>210716.28</v>
          </cell>
          <cell r="R302">
            <v>578392.89</v>
          </cell>
          <cell r="S302">
            <v>0</v>
          </cell>
          <cell r="T302">
            <v>0</v>
          </cell>
          <cell r="U302">
            <v>267247.17</v>
          </cell>
          <cell r="V302">
            <v>1306228.8600000001</v>
          </cell>
          <cell r="W302">
            <v>67361.36</v>
          </cell>
          <cell r="X302">
            <v>34239.409999999996</v>
          </cell>
          <cell r="Y302">
            <v>0</v>
          </cell>
          <cell r="Z302">
            <v>0</v>
          </cell>
          <cell r="AA302">
            <v>0</v>
          </cell>
          <cell r="AB302">
            <v>1857904.18</v>
          </cell>
          <cell r="AC302">
            <v>109847.51000000001</v>
          </cell>
          <cell r="AD302">
            <v>462791.35</v>
          </cell>
          <cell r="AE302">
            <v>0</v>
          </cell>
          <cell r="AF302">
            <v>1257922.5600000001</v>
          </cell>
          <cell r="AG302">
            <v>0</v>
          </cell>
          <cell r="AH302">
            <v>0</v>
          </cell>
          <cell r="AI302">
            <v>92999.510000000009</v>
          </cell>
          <cell r="AJ302">
            <v>0</v>
          </cell>
          <cell r="AK302">
            <v>0</v>
          </cell>
          <cell r="AL302">
            <v>0</v>
          </cell>
          <cell r="AM302">
            <v>197730.32</v>
          </cell>
          <cell r="AN302">
            <v>874522.09000000008</v>
          </cell>
          <cell r="AO302">
            <v>36994.869999999995</v>
          </cell>
          <cell r="AP302">
            <v>182846.26</v>
          </cell>
          <cell r="AQ302">
            <v>44594.97</v>
          </cell>
          <cell r="AR302">
            <v>0</v>
          </cell>
          <cell r="AS302">
            <v>0</v>
          </cell>
          <cell r="AT302">
            <v>50909.75</v>
          </cell>
          <cell r="AU302">
            <v>0</v>
          </cell>
          <cell r="AV302">
            <v>0</v>
          </cell>
          <cell r="AW302">
            <v>0</v>
          </cell>
          <cell r="AX302">
            <v>289284.33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6376015.2800000012</v>
          </cell>
          <cell r="BD302">
            <v>2042620.6199999999</v>
          </cell>
          <cell r="BE302">
            <v>1293214.8099999996</v>
          </cell>
          <cell r="BF302">
            <v>37726204.479999997</v>
          </cell>
        </row>
        <row r="303">
          <cell r="F303" t="str">
            <v>39208</v>
          </cell>
          <cell r="G303">
            <v>27793757.080000002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4054673.8000000007</v>
          </cell>
          <cell r="Q303">
            <v>115737.97</v>
          </cell>
          <cell r="R303">
            <v>968923.15</v>
          </cell>
          <cell r="S303">
            <v>0</v>
          </cell>
          <cell r="T303">
            <v>0</v>
          </cell>
          <cell r="U303">
            <v>0</v>
          </cell>
          <cell r="V303">
            <v>1352744.5999999996</v>
          </cell>
          <cell r="W303">
            <v>1159712.71</v>
          </cell>
          <cell r="X303">
            <v>25835.81</v>
          </cell>
          <cell r="Y303">
            <v>0</v>
          </cell>
          <cell r="Z303">
            <v>0</v>
          </cell>
          <cell r="AA303">
            <v>0</v>
          </cell>
          <cell r="AB303">
            <v>557213.92000000016</v>
          </cell>
          <cell r="AC303">
            <v>121635.88</v>
          </cell>
          <cell r="AD303">
            <v>46012.330000000009</v>
          </cell>
          <cell r="AE303">
            <v>0</v>
          </cell>
          <cell r="AF303">
            <v>870342.69</v>
          </cell>
          <cell r="AG303">
            <v>0</v>
          </cell>
          <cell r="AH303">
            <v>0</v>
          </cell>
          <cell r="AI303">
            <v>265781.73000000004</v>
          </cell>
          <cell r="AJ303">
            <v>0</v>
          </cell>
          <cell r="AK303">
            <v>0</v>
          </cell>
          <cell r="AL303">
            <v>0</v>
          </cell>
          <cell r="AM303">
            <v>65873.97</v>
          </cell>
          <cell r="AN303">
            <v>343477.67</v>
          </cell>
          <cell r="AO303">
            <v>0</v>
          </cell>
          <cell r="AP303">
            <v>0</v>
          </cell>
          <cell r="AQ303">
            <v>75093.48</v>
          </cell>
          <cell r="AR303">
            <v>0</v>
          </cell>
          <cell r="AS303">
            <v>0</v>
          </cell>
          <cell r="AT303">
            <v>42310.77</v>
          </cell>
          <cell r="AU303">
            <v>0</v>
          </cell>
          <cell r="AV303">
            <v>0</v>
          </cell>
          <cell r="AW303">
            <v>0</v>
          </cell>
          <cell r="AX303">
            <v>91439.44</v>
          </cell>
          <cell r="AY303">
            <v>0</v>
          </cell>
          <cell r="AZ303">
            <v>0</v>
          </cell>
          <cell r="BA303">
            <v>44057.88</v>
          </cell>
          <cell r="BB303">
            <v>38702.800000000003</v>
          </cell>
          <cell r="BC303">
            <v>8853569.1499999985</v>
          </cell>
          <cell r="BD303">
            <v>1753887.7200000004</v>
          </cell>
          <cell r="BE303">
            <v>1498730.0099999998</v>
          </cell>
          <cell r="BF303">
            <v>50139514.559999995</v>
          </cell>
        </row>
        <row r="304">
          <cell r="F304" t="str">
            <v>39209</v>
          </cell>
          <cell r="G304">
            <v>5862446.5999999996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1034947.46</v>
          </cell>
          <cell r="Q304">
            <v>24396.92</v>
          </cell>
          <cell r="R304">
            <v>226187</v>
          </cell>
          <cell r="S304">
            <v>0</v>
          </cell>
          <cell r="T304">
            <v>0</v>
          </cell>
          <cell r="U304">
            <v>105996.96</v>
          </cell>
          <cell r="V304">
            <v>503579.50999999995</v>
          </cell>
          <cell r="W304">
            <v>0</v>
          </cell>
          <cell r="X304">
            <v>8063.75</v>
          </cell>
          <cell r="Y304">
            <v>0</v>
          </cell>
          <cell r="Z304">
            <v>0</v>
          </cell>
          <cell r="AA304">
            <v>0</v>
          </cell>
          <cell r="AB304">
            <v>902707.71000000008</v>
          </cell>
          <cell r="AC304">
            <v>144546.25999999998</v>
          </cell>
          <cell r="AD304">
            <v>0</v>
          </cell>
          <cell r="AE304">
            <v>0</v>
          </cell>
          <cell r="AF304">
            <v>362971.45</v>
          </cell>
          <cell r="AG304">
            <v>0</v>
          </cell>
          <cell r="AH304">
            <v>0</v>
          </cell>
          <cell r="AI304">
            <v>53340</v>
          </cell>
          <cell r="AJ304">
            <v>0</v>
          </cell>
          <cell r="AK304">
            <v>0</v>
          </cell>
          <cell r="AL304">
            <v>0</v>
          </cell>
          <cell r="AM304">
            <v>72250.390000000014</v>
          </cell>
          <cell r="AN304">
            <v>139995.73000000001</v>
          </cell>
          <cell r="AO304">
            <v>0</v>
          </cell>
          <cell r="AP304">
            <v>124533.72999999998</v>
          </cell>
          <cell r="AQ304">
            <v>379611.99000000005</v>
          </cell>
          <cell r="AR304">
            <v>0</v>
          </cell>
          <cell r="AS304">
            <v>0</v>
          </cell>
          <cell r="AT304">
            <v>5197.05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2822119.6500000004</v>
          </cell>
          <cell r="BD304">
            <v>492187.55000000005</v>
          </cell>
          <cell r="BE304">
            <v>605430.37</v>
          </cell>
          <cell r="BF304">
            <v>13870510.080000002</v>
          </cell>
        </row>
        <row r="305">
          <cell r="F305" t="str">
            <v>Grand Total</v>
          </cell>
          <cell r="G305">
            <v>6547379711.1300001</v>
          </cell>
          <cell r="H305">
            <v>142623533.03</v>
          </cell>
          <cell r="I305">
            <v>19280375.750000004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5454166.5300000003</v>
          </cell>
          <cell r="O305">
            <v>0</v>
          </cell>
          <cell r="P305">
            <v>1308475968.2600009</v>
          </cell>
          <cell r="Q305">
            <v>45006363.469999991</v>
          </cell>
          <cell r="R305">
            <v>213097309.70999998</v>
          </cell>
          <cell r="S305">
            <v>10207.41</v>
          </cell>
          <cell r="T305">
            <v>1969513.4700000002</v>
          </cell>
          <cell r="U305">
            <v>2840053.9100000006</v>
          </cell>
          <cell r="V305">
            <v>326062524.28000003</v>
          </cell>
          <cell r="W305">
            <v>46575187.580000006</v>
          </cell>
          <cell r="X305">
            <v>6599322.3500000006</v>
          </cell>
          <cell r="Y305">
            <v>470276.93</v>
          </cell>
          <cell r="Z305">
            <v>40968163.399999999</v>
          </cell>
          <cell r="AA305">
            <v>546245.16999999993</v>
          </cell>
          <cell r="AB305">
            <v>222594124.44999999</v>
          </cell>
          <cell r="AC305">
            <v>44703629.690000005</v>
          </cell>
          <cell r="AD305">
            <v>12121325.450000001</v>
          </cell>
          <cell r="AE305">
            <v>0</v>
          </cell>
          <cell r="AF305">
            <v>225720037.14999992</v>
          </cell>
          <cell r="AG305">
            <v>9335791.4600000009</v>
          </cell>
          <cell r="AH305">
            <v>1280215.6299999999</v>
          </cell>
          <cell r="AI305">
            <v>84081629.459999993</v>
          </cell>
          <cell r="AJ305">
            <v>151441.62</v>
          </cell>
          <cell r="AK305">
            <v>17895683.610000003</v>
          </cell>
          <cell r="AL305">
            <v>1351000.81</v>
          </cell>
          <cell r="AM305">
            <v>15558083.480000013</v>
          </cell>
          <cell r="AN305">
            <v>140467797.88000005</v>
          </cell>
          <cell r="AO305">
            <v>196625.25000000003</v>
          </cell>
          <cell r="AP305">
            <v>4006478.1599999997</v>
          </cell>
          <cell r="AQ305">
            <v>9574351.9200000018</v>
          </cell>
          <cell r="AR305">
            <v>2018089.01</v>
          </cell>
          <cell r="AS305">
            <v>4757371.2299999986</v>
          </cell>
          <cell r="AT305">
            <v>19084406.5</v>
          </cell>
          <cell r="AU305">
            <v>147826.06</v>
          </cell>
          <cell r="AV305">
            <v>736124.23999999987</v>
          </cell>
          <cell r="AW305">
            <v>520265.83</v>
          </cell>
          <cell r="AX305">
            <v>117462457.14999998</v>
          </cell>
          <cell r="AY305">
            <v>1164732.25</v>
          </cell>
          <cell r="AZ305">
            <v>3200760.51</v>
          </cell>
          <cell r="BA305">
            <v>33170999.579999994</v>
          </cell>
          <cell r="BB305">
            <v>40019513.090000004</v>
          </cell>
          <cell r="BC305">
            <v>1735399143.8100004</v>
          </cell>
          <cell r="BD305">
            <v>394388659.92000014</v>
          </cell>
          <cell r="BE305">
            <v>459675529.54000014</v>
          </cell>
          <cell r="BF305">
            <v>12308143017.119987</v>
          </cell>
        </row>
      </sheetData>
      <sheetData sheetId="19">
        <row r="7">
          <cell r="G7" t="str">
            <v>01109</v>
          </cell>
          <cell r="H7">
            <v>974143.07000000007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60489.36</v>
          </cell>
          <cell r="Q7">
            <v>0</v>
          </cell>
          <cell r="R7">
            <v>14228.380000000001</v>
          </cell>
          <cell r="S7">
            <v>0</v>
          </cell>
          <cell r="T7">
            <v>0</v>
          </cell>
          <cell r="U7">
            <v>0</v>
          </cell>
          <cell r="V7">
            <v>132576.32999999999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16914.36</v>
          </cell>
          <cell r="AC7">
            <v>2425.6999999999998</v>
          </cell>
          <cell r="AD7">
            <v>0</v>
          </cell>
          <cell r="AE7">
            <v>0</v>
          </cell>
          <cell r="AF7">
            <v>12276.970000000001</v>
          </cell>
          <cell r="AG7">
            <v>0</v>
          </cell>
          <cell r="AH7">
            <v>0</v>
          </cell>
          <cell r="AI7">
            <v>12948.9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209.23000000000002</v>
          </cell>
          <cell r="AV7">
            <v>0</v>
          </cell>
          <cell r="AW7">
            <v>0</v>
          </cell>
          <cell r="AX7">
            <v>9050.7999999999993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449341.61000000004</v>
          </cell>
          <cell r="BD7">
            <v>63087.989999999991</v>
          </cell>
          <cell r="BE7">
            <v>143645.07</v>
          </cell>
          <cell r="BF7">
            <v>1891337.7700000003</v>
          </cell>
        </row>
        <row r="8">
          <cell r="G8" t="str">
            <v>01122</v>
          </cell>
          <cell r="H8">
            <v>132533.17000000001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22419.850000000002</v>
          </cell>
          <cell r="Q8">
            <v>0</v>
          </cell>
          <cell r="R8">
            <v>2077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13907.85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600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95001.900000000009</v>
          </cell>
          <cell r="BD8">
            <v>18251.43</v>
          </cell>
          <cell r="BE8">
            <v>60919.360000000008</v>
          </cell>
          <cell r="BF8">
            <v>345710.56</v>
          </cell>
        </row>
        <row r="9">
          <cell r="G9" t="str">
            <v>01147</v>
          </cell>
          <cell r="H9">
            <v>19921419.20999999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2608267.4699999993</v>
          </cell>
          <cell r="Q9">
            <v>317794.0400000001</v>
          </cell>
          <cell r="R9">
            <v>578315.13</v>
          </cell>
          <cell r="S9">
            <v>0</v>
          </cell>
          <cell r="T9">
            <v>0</v>
          </cell>
          <cell r="U9">
            <v>0</v>
          </cell>
          <cell r="V9">
            <v>735168.03999999992</v>
          </cell>
          <cell r="W9">
            <v>0</v>
          </cell>
          <cell r="X9">
            <v>35038.65</v>
          </cell>
          <cell r="Y9">
            <v>0</v>
          </cell>
          <cell r="Z9">
            <v>0</v>
          </cell>
          <cell r="AA9">
            <v>0</v>
          </cell>
          <cell r="AB9">
            <v>1140118.8399999999</v>
          </cell>
          <cell r="AC9">
            <v>209093.39</v>
          </cell>
          <cell r="AD9">
            <v>327106.68000000011</v>
          </cell>
          <cell r="AE9">
            <v>0</v>
          </cell>
          <cell r="AF9">
            <v>1143163.4100000001</v>
          </cell>
          <cell r="AG9">
            <v>0</v>
          </cell>
          <cell r="AH9">
            <v>0</v>
          </cell>
          <cell r="AI9">
            <v>234228.5</v>
          </cell>
          <cell r="AJ9">
            <v>0</v>
          </cell>
          <cell r="AK9">
            <v>0</v>
          </cell>
          <cell r="AL9">
            <v>0</v>
          </cell>
          <cell r="AM9">
            <v>322667.30000000005</v>
          </cell>
          <cell r="AN9">
            <v>1172561.6400000001</v>
          </cell>
          <cell r="AO9">
            <v>0</v>
          </cell>
          <cell r="AP9">
            <v>0</v>
          </cell>
          <cell r="AQ9">
            <v>0</v>
          </cell>
          <cell r="AR9">
            <v>48042.05</v>
          </cell>
          <cell r="AS9">
            <v>0</v>
          </cell>
          <cell r="AT9">
            <v>45626.869999999995</v>
          </cell>
          <cell r="AU9">
            <v>17155.120000000003</v>
          </cell>
          <cell r="AV9">
            <v>0</v>
          </cell>
          <cell r="AW9">
            <v>0</v>
          </cell>
          <cell r="AX9">
            <v>4546.97</v>
          </cell>
          <cell r="AY9">
            <v>0</v>
          </cell>
          <cell r="AZ9">
            <v>79889.710000000006</v>
          </cell>
          <cell r="BA9">
            <v>0</v>
          </cell>
          <cell r="BB9">
            <v>0</v>
          </cell>
          <cell r="BC9">
            <v>4910512.5200000005</v>
          </cell>
          <cell r="BD9">
            <v>2014759.2400000002</v>
          </cell>
          <cell r="BE9">
            <v>1075680.3200000003</v>
          </cell>
          <cell r="BF9">
            <v>36941155.099999994</v>
          </cell>
        </row>
        <row r="10">
          <cell r="G10" t="str">
            <v>01158</v>
          </cell>
          <cell r="H10">
            <v>1314316.5399999998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157685.66999999998</v>
          </cell>
          <cell r="Q10">
            <v>7155</v>
          </cell>
          <cell r="R10">
            <v>64461.979999999996</v>
          </cell>
          <cell r="S10">
            <v>0</v>
          </cell>
          <cell r="T10">
            <v>0</v>
          </cell>
          <cell r="U10">
            <v>0</v>
          </cell>
          <cell r="V10">
            <v>117826.4</v>
          </cell>
          <cell r="W10">
            <v>16779.39</v>
          </cell>
          <cell r="X10">
            <v>2520.52</v>
          </cell>
          <cell r="Y10">
            <v>0</v>
          </cell>
          <cell r="Z10">
            <v>0</v>
          </cell>
          <cell r="AA10">
            <v>0</v>
          </cell>
          <cell r="AB10">
            <v>91196.340000000011</v>
          </cell>
          <cell r="AC10">
            <v>34306.280000000006</v>
          </cell>
          <cell r="AD10">
            <v>32914.160000000003</v>
          </cell>
          <cell r="AE10">
            <v>0</v>
          </cell>
          <cell r="AF10">
            <v>34635.69</v>
          </cell>
          <cell r="AG10">
            <v>0</v>
          </cell>
          <cell r="AH10">
            <v>0</v>
          </cell>
          <cell r="AI10">
            <v>34782.81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17268.530000000002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801.73</v>
          </cell>
          <cell r="AU10">
            <v>0</v>
          </cell>
          <cell r="AV10">
            <v>0</v>
          </cell>
          <cell r="AW10">
            <v>0</v>
          </cell>
          <cell r="AX10">
            <v>30652.92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751104.17</v>
          </cell>
          <cell r="BD10">
            <v>183000.29</v>
          </cell>
          <cell r="BE10">
            <v>797611.02000000014</v>
          </cell>
          <cell r="BF10">
            <v>3689019.4399999995</v>
          </cell>
        </row>
        <row r="11">
          <cell r="G11" t="str">
            <v>01160</v>
          </cell>
          <cell r="H11">
            <v>2192205.9800000004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238197.06000000003</v>
          </cell>
          <cell r="Q11">
            <v>6194.86</v>
          </cell>
          <cell r="R11">
            <v>64844</v>
          </cell>
          <cell r="S11">
            <v>0</v>
          </cell>
          <cell r="T11">
            <v>0</v>
          </cell>
          <cell r="U11">
            <v>0</v>
          </cell>
          <cell r="V11">
            <v>165526.49999999997</v>
          </cell>
          <cell r="W11">
            <v>0</v>
          </cell>
          <cell r="X11">
            <v>62.4</v>
          </cell>
          <cell r="Y11">
            <v>0</v>
          </cell>
          <cell r="Z11">
            <v>0</v>
          </cell>
          <cell r="AA11">
            <v>0</v>
          </cell>
          <cell r="AB11">
            <v>93713.7</v>
          </cell>
          <cell r="AC11">
            <v>105470.87</v>
          </cell>
          <cell r="AD11">
            <v>0</v>
          </cell>
          <cell r="AE11">
            <v>0</v>
          </cell>
          <cell r="AF11">
            <v>72755.960000000006</v>
          </cell>
          <cell r="AG11">
            <v>0</v>
          </cell>
          <cell r="AH11">
            <v>0</v>
          </cell>
          <cell r="AI11">
            <v>4314.2700000000004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14671.76</v>
          </cell>
          <cell r="AS11">
            <v>0</v>
          </cell>
          <cell r="AT11">
            <v>2591.52</v>
          </cell>
          <cell r="AU11">
            <v>9010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36970.28</v>
          </cell>
          <cell r="BC11">
            <v>1105880.28</v>
          </cell>
          <cell r="BD11">
            <v>149278.62</v>
          </cell>
          <cell r="BE11">
            <v>57658.679999999993</v>
          </cell>
          <cell r="BF11">
            <v>4319346.74</v>
          </cell>
        </row>
        <row r="12">
          <cell r="G12" t="str">
            <v>02250</v>
          </cell>
          <cell r="H12">
            <v>14228263.899999997</v>
          </cell>
          <cell r="I12">
            <v>491231.73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2570176.8400000003</v>
          </cell>
          <cell r="Q12">
            <v>94838.47</v>
          </cell>
          <cell r="R12">
            <v>512542.02999999997</v>
          </cell>
          <cell r="S12">
            <v>0</v>
          </cell>
          <cell r="T12">
            <v>0</v>
          </cell>
          <cell r="U12">
            <v>0</v>
          </cell>
          <cell r="V12">
            <v>902612.02000000014</v>
          </cell>
          <cell r="W12">
            <v>0</v>
          </cell>
          <cell r="X12">
            <v>24900</v>
          </cell>
          <cell r="Y12">
            <v>0</v>
          </cell>
          <cell r="Z12">
            <v>0</v>
          </cell>
          <cell r="AA12">
            <v>0</v>
          </cell>
          <cell r="AB12">
            <v>632795.57000000007</v>
          </cell>
          <cell r="AC12">
            <v>151976.42000000001</v>
          </cell>
          <cell r="AD12">
            <v>0</v>
          </cell>
          <cell r="AE12">
            <v>0</v>
          </cell>
          <cell r="AF12">
            <v>642223.59000000008</v>
          </cell>
          <cell r="AG12">
            <v>0</v>
          </cell>
          <cell r="AH12">
            <v>0</v>
          </cell>
          <cell r="AI12">
            <v>248482.28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80771.959999999992</v>
          </cell>
          <cell r="AO12">
            <v>0</v>
          </cell>
          <cell r="AP12">
            <v>0</v>
          </cell>
          <cell r="AQ12">
            <v>38221.650000000009</v>
          </cell>
          <cell r="AR12">
            <v>0</v>
          </cell>
          <cell r="AS12">
            <v>0</v>
          </cell>
          <cell r="AT12">
            <v>26202.720000000001</v>
          </cell>
          <cell r="AU12">
            <v>0</v>
          </cell>
          <cell r="AV12">
            <v>0</v>
          </cell>
          <cell r="AW12">
            <v>0</v>
          </cell>
          <cell r="AX12">
            <v>65922.079999999987</v>
          </cell>
          <cell r="AY12">
            <v>0</v>
          </cell>
          <cell r="AZ12">
            <v>0</v>
          </cell>
          <cell r="BA12">
            <v>0</v>
          </cell>
          <cell r="BB12">
            <v>37797.880000000005</v>
          </cell>
          <cell r="BC12">
            <v>4573563.05</v>
          </cell>
          <cell r="BD12">
            <v>1181303.9699999997</v>
          </cell>
          <cell r="BE12">
            <v>760013.8</v>
          </cell>
          <cell r="BF12">
            <v>27263839.959999997</v>
          </cell>
        </row>
        <row r="13">
          <cell r="G13" t="str">
            <v>02420</v>
          </cell>
          <cell r="H13">
            <v>3288758.2500000005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489712.08000000007</v>
          </cell>
          <cell r="Q13">
            <v>11477.119999999999</v>
          </cell>
          <cell r="R13">
            <v>140093.97999999998</v>
          </cell>
          <cell r="S13">
            <v>0</v>
          </cell>
          <cell r="T13">
            <v>0</v>
          </cell>
          <cell r="U13">
            <v>0</v>
          </cell>
          <cell r="V13">
            <v>259562.61</v>
          </cell>
          <cell r="W13">
            <v>45482.559999999998</v>
          </cell>
          <cell r="X13">
            <v>2976</v>
          </cell>
          <cell r="Y13">
            <v>0</v>
          </cell>
          <cell r="Z13">
            <v>0</v>
          </cell>
          <cell r="AA13">
            <v>0</v>
          </cell>
          <cell r="AB13">
            <v>93949.999999999985</v>
          </cell>
          <cell r="AC13">
            <v>31291.68</v>
          </cell>
          <cell r="AD13">
            <v>0</v>
          </cell>
          <cell r="AE13">
            <v>0</v>
          </cell>
          <cell r="AF13">
            <v>88317.43</v>
          </cell>
          <cell r="AG13">
            <v>0</v>
          </cell>
          <cell r="AH13">
            <v>0</v>
          </cell>
          <cell r="AI13">
            <v>12946.310000000001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5709.44</v>
          </cell>
          <cell r="AU13">
            <v>0</v>
          </cell>
          <cell r="AV13">
            <v>0</v>
          </cell>
          <cell r="AW13">
            <v>0</v>
          </cell>
          <cell r="AX13">
            <v>25510.52</v>
          </cell>
          <cell r="AY13">
            <v>0</v>
          </cell>
          <cell r="AZ13">
            <v>0</v>
          </cell>
          <cell r="BA13">
            <v>0</v>
          </cell>
          <cell r="BB13">
            <v>52980.08</v>
          </cell>
          <cell r="BC13">
            <v>1282444.49</v>
          </cell>
          <cell r="BD13">
            <v>185126.46000000002</v>
          </cell>
          <cell r="BE13">
            <v>306715.01999999996</v>
          </cell>
          <cell r="BF13">
            <v>6323054.0299999993</v>
          </cell>
        </row>
        <row r="14">
          <cell r="G14" t="str">
            <v>03017</v>
          </cell>
          <cell r="H14">
            <v>86629875.069999978</v>
          </cell>
          <cell r="I14">
            <v>294517.52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15393291.189999998</v>
          </cell>
          <cell r="Q14">
            <v>418091.09</v>
          </cell>
          <cell r="R14">
            <v>2818032.77</v>
          </cell>
          <cell r="S14">
            <v>0</v>
          </cell>
          <cell r="T14">
            <v>0</v>
          </cell>
          <cell r="U14">
            <v>3195.06</v>
          </cell>
          <cell r="V14">
            <v>4182004.1599999997</v>
          </cell>
          <cell r="W14">
            <v>318999.02999999991</v>
          </cell>
          <cell r="X14">
            <v>108560</v>
          </cell>
          <cell r="Y14">
            <v>30301.68</v>
          </cell>
          <cell r="Z14">
            <v>3589481.3800000004</v>
          </cell>
          <cell r="AA14">
            <v>70449</v>
          </cell>
          <cell r="AB14">
            <v>3427461.1999999997</v>
          </cell>
          <cell r="AC14">
            <v>596568.30000000005</v>
          </cell>
          <cell r="AD14">
            <v>574432.51</v>
          </cell>
          <cell r="AE14">
            <v>0</v>
          </cell>
          <cell r="AF14">
            <v>2625472.0000000005</v>
          </cell>
          <cell r="AG14">
            <v>378753.2</v>
          </cell>
          <cell r="AH14">
            <v>0</v>
          </cell>
          <cell r="AI14">
            <v>1154421.95</v>
          </cell>
          <cell r="AJ14">
            <v>9086.8499999999985</v>
          </cell>
          <cell r="AK14">
            <v>0</v>
          </cell>
          <cell r="AL14">
            <v>0</v>
          </cell>
          <cell r="AM14">
            <v>322008.62</v>
          </cell>
          <cell r="AN14">
            <v>1710974.5899999999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84065.81</v>
          </cell>
          <cell r="AT14">
            <v>162288.18</v>
          </cell>
          <cell r="AU14">
            <v>6029.4100000000008</v>
          </cell>
          <cell r="AV14">
            <v>0</v>
          </cell>
          <cell r="AW14">
            <v>0</v>
          </cell>
          <cell r="AX14">
            <v>1388453.5699999998</v>
          </cell>
          <cell r="AY14">
            <v>0</v>
          </cell>
          <cell r="AZ14">
            <v>135967.85</v>
          </cell>
          <cell r="BA14">
            <v>0</v>
          </cell>
          <cell r="BB14">
            <v>90576.11</v>
          </cell>
          <cell r="BC14">
            <v>21182919.119999994</v>
          </cell>
          <cell r="BD14">
            <v>6698621.7700000005</v>
          </cell>
          <cell r="BE14">
            <v>5202034.9400000004</v>
          </cell>
          <cell r="BF14">
            <v>159606933.92999998</v>
          </cell>
        </row>
        <row r="15">
          <cell r="G15" t="str">
            <v>03050</v>
          </cell>
          <cell r="H15">
            <v>477581.63999999996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88069.28</v>
          </cell>
          <cell r="Q15">
            <v>5109.84</v>
          </cell>
          <cell r="R15">
            <v>17308.25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33371.990000000005</v>
          </cell>
          <cell r="AC15">
            <v>22406.52</v>
          </cell>
          <cell r="AD15">
            <v>30556.95</v>
          </cell>
          <cell r="AE15">
            <v>0</v>
          </cell>
          <cell r="AF15">
            <v>36530.03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32583.359999999997</v>
          </cell>
          <cell r="AO15">
            <v>0</v>
          </cell>
          <cell r="AP15">
            <v>0</v>
          </cell>
          <cell r="AQ15">
            <v>120008.52</v>
          </cell>
          <cell r="AR15">
            <v>0</v>
          </cell>
          <cell r="AS15">
            <v>0</v>
          </cell>
          <cell r="AT15">
            <v>914.28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328383.84999999992</v>
          </cell>
          <cell r="BD15">
            <v>101091.88</v>
          </cell>
          <cell r="BE15">
            <v>249188.89999999997</v>
          </cell>
          <cell r="BF15">
            <v>1543105.2899999996</v>
          </cell>
        </row>
        <row r="16">
          <cell r="G16" t="str">
            <v>03052</v>
          </cell>
          <cell r="H16">
            <v>7343758.9600000009</v>
          </cell>
          <cell r="I16">
            <v>110779.53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1304933.3599999999</v>
          </cell>
          <cell r="Q16">
            <v>39549.590000000004</v>
          </cell>
          <cell r="R16">
            <v>280944.60000000003</v>
          </cell>
          <cell r="S16">
            <v>0</v>
          </cell>
          <cell r="T16">
            <v>0</v>
          </cell>
          <cell r="U16">
            <v>0</v>
          </cell>
          <cell r="V16">
            <v>572870.37999999989</v>
          </cell>
          <cell r="W16">
            <v>17340.86</v>
          </cell>
          <cell r="X16">
            <v>10258.399999999998</v>
          </cell>
          <cell r="Y16">
            <v>0</v>
          </cell>
          <cell r="Z16">
            <v>0</v>
          </cell>
          <cell r="AA16">
            <v>0</v>
          </cell>
          <cell r="AB16">
            <v>237851.08000000002</v>
          </cell>
          <cell r="AC16">
            <v>55757.85</v>
          </cell>
          <cell r="AD16">
            <v>100369.99</v>
          </cell>
          <cell r="AE16">
            <v>0</v>
          </cell>
          <cell r="AF16">
            <v>400671.79000000004</v>
          </cell>
          <cell r="AG16">
            <v>0</v>
          </cell>
          <cell r="AH16">
            <v>0</v>
          </cell>
          <cell r="AI16">
            <v>138358.15000000002</v>
          </cell>
          <cell r="AJ16">
            <v>0</v>
          </cell>
          <cell r="AK16">
            <v>0</v>
          </cell>
          <cell r="AL16">
            <v>0</v>
          </cell>
          <cell r="AM16">
            <v>28236.07</v>
          </cell>
          <cell r="AN16">
            <v>179177.26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12772.299999999997</v>
          </cell>
          <cell r="AU16">
            <v>0</v>
          </cell>
          <cell r="AV16">
            <v>0</v>
          </cell>
          <cell r="AW16">
            <v>0</v>
          </cell>
          <cell r="AX16">
            <v>25576.239999999998</v>
          </cell>
          <cell r="AY16">
            <v>0</v>
          </cell>
          <cell r="AZ16">
            <v>75.67</v>
          </cell>
          <cell r="BA16">
            <v>68187.75</v>
          </cell>
          <cell r="BB16">
            <v>7572.11</v>
          </cell>
          <cell r="BC16">
            <v>3436659.61</v>
          </cell>
          <cell r="BD16">
            <v>499065.30000000005</v>
          </cell>
          <cell r="BE16">
            <v>476720.51</v>
          </cell>
          <cell r="BF16">
            <v>15347487.360000001</v>
          </cell>
        </row>
        <row r="17">
          <cell r="G17" t="str">
            <v>03053</v>
          </cell>
          <cell r="H17">
            <v>5213217.92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956532.27</v>
          </cell>
          <cell r="Q17">
            <v>14023.96</v>
          </cell>
          <cell r="R17">
            <v>192124.57</v>
          </cell>
          <cell r="S17">
            <v>0</v>
          </cell>
          <cell r="T17">
            <v>0</v>
          </cell>
          <cell r="U17">
            <v>0</v>
          </cell>
          <cell r="V17">
            <v>385597.03</v>
          </cell>
          <cell r="W17">
            <v>11821.77</v>
          </cell>
          <cell r="X17">
            <v>11831</v>
          </cell>
          <cell r="Y17">
            <v>0</v>
          </cell>
          <cell r="Z17">
            <v>0</v>
          </cell>
          <cell r="AA17">
            <v>0</v>
          </cell>
          <cell r="AB17">
            <v>156857.82999999999</v>
          </cell>
          <cell r="AC17">
            <v>35374</v>
          </cell>
          <cell r="AD17">
            <v>0</v>
          </cell>
          <cell r="AE17">
            <v>0</v>
          </cell>
          <cell r="AF17">
            <v>272810.91999999993</v>
          </cell>
          <cell r="AG17">
            <v>0</v>
          </cell>
          <cell r="AH17">
            <v>0</v>
          </cell>
          <cell r="AI17">
            <v>43056.74</v>
          </cell>
          <cell r="AJ17">
            <v>0</v>
          </cell>
          <cell r="AK17">
            <v>0</v>
          </cell>
          <cell r="AL17">
            <v>0</v>
          </cell>
          <cell r="AM17">
            <v>22497.66</v>
          </cell>
          <cell r="AN17">
            <v>103889.07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4924.9500000000007</v>
          </cell>
          <cell r="AT17">
            <v>7504.42</v>
          </cell>
          <cell r="AU17">
            <v>0</v>
          </cell>
          <cell r="AV17">
            <v>0</v>
          </cell>
          <cell r="AW17">
            <v>0</v>
          </cell>
          <cell r="AX17">
            <v>2417.71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1725962.35</v>
          </cell>
          <cell r="BD17">
            <v>560468.65</v>
          </cell>
          <cell r="BE17">
            <v>470077.42</v>
          </cell>
          <cell r="BF17">
            <v>10190990.24</v>
          </cell>
        </row>
        <row r="18">
          <cell r="G18" t="str">
            <v>03116</v>
          </cell>
          <cell r="H18">
            <v>15691357.149999997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2621675.83</v>
          </cell>
          <cell r="Q18">
            <v>87457.86</v>
          </cell>
          <cell r="R18">
            <v>479682</v>
          </cell>
          <cell r="S18">
            <v>0</v>
          </cell>
          <cell r="T18">
            <v>0</v>
          </cell>
          <cell r="U18">
            <v>0</v>
          </cell>
          <cell r="V18">
            <v>1024625.0799999998</v>
          </cell>
          <cell r="W18">
            <v>0</v>
          </cell>
          <cell r="X18">
            <v>18590.650000000001</v>
          </cell>
          <cell r="Y18">
            <v>0</v>
          </cell>
          <cell r="Z18">
            <v>0</v>
          </cell>
          <cell r="AA18">
            <v>0</v>
          </cell>
          <cell r="AB18">
            <v>710678.60999999987</v>
          </cell>
          <cell r="AC18">
            <v>67687.8</v>
          </cell>
          <cell r="AD18">
            <v>372155.56</v>
          </cell>
          <cell r="AE18">
            <v>0</v>
          </cell>
          <cell r="AF18">
            <v>849485.38</v>
          </cell>
          <cell r="AG18">
            <v>0</v>
          </cell>
          <cell r="AH18">
            <v>0</v>
          </cell>
          <cell r="AI18">
            <v>201565.28999999998</v>
          </cell>
          <cell r="AJ18">
            <v>0</v>
          </cell>
          <cell r="AK18">
            <v>0</v>
          </cell>
          <cell r="AL18">
            <v>0</v>
          </cell>
          <cell r="AM18">
            <v>81192.14</v>
          </cell>
          <cell r="AN18">
            <v>523524.73</v>
          </cell>
          <cell r="AO18">
            <v>0</v>
          </cell>
          <cell r="AP18">
            <v>0</v>
          </cell>
          <cell r="AQ18">
            <v>0</v>
          </cell>
          <cell r="AR18">
            <v>50589.599999999999</v>
          </cell>
          <cell r="AS18">
            <v>0</v>
          </cell>
          <cell r="AT18">
            <v>23430.919999999995</v>
          </cell>
          <cell r="AU18">
            <v>0</v>
          </cell>
          <cell r="AV18">
            <v>0</v>
          </cell>
          <cell r="AW18">
            <v>0</v>
          </cell>
          <cell r="AX18">
            <v>29894.449999999997</v>
          </cell>
          <cell r="AY18">
            <v>0</v>
          </cell>
          <cell r="AZ18">
            <v>0</v>
          </cell>
          <cell r="BA18">
            <v>0</v>
          </cell>
          <cell r="BB18">
            <v>71281.03</v>
          </cell>
          <cell r="BC18">
            <v>4576338.5000000009</v>
          </cell>
          <cell r="BD18">
            <v>1246387.8999999999</v>
          </cell>
          <cell r="BE18">
            <v>1145824.1300000001</v>
          </cell>
          <cell r="BF18">
            <v>29873424.609999992</v>
          </cell>
        </row>
        <row r="19">
          <cell r="G19" t="str">
            <v>03400</v>
          </cell>
          <cell r="H19">
            <v>62961982.519999988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8525193.0700000003</v>
          </cell>
          <cell r="Q19">
            <v>296881.09000000003</v>
          </cell>
          <cell r="R19">
            <v>1926568.76</v>
          </cell>
          <cell r="S19">
            <v>0</v>
          </cell>
          <cell r="T19">
            <v>0</v>
          </cell>
          <cell r="U19">
            <v>0</v>
          </cell>
          <cell r="V19">
            <v>2299150.46</v>
          </cell>
          <cell r="W19">
            <v>348268.32</v>
          </cell>
          <cell r="X19">
            <v>49725.72</v>
          </cell>
          <cell r="Y19">
            <v>0</v>
          </cell>
          <cell r="Z19">
            <v>0</v>
          </cell>
          <cell r="AA19">
            <v>0</v>
          </cell>
          <cell r="AB19">
            <v>1075193.47</v>
          </cell>
          <cell r="AC19">
            <v>266798.7</v>
          </cell>
          <cell r="AD19">
            <v>0</v>
          </cell>
          <cell r="AE19">
            <v>0</v>
          </cell>
          <cell r="AF19">
            <v>1803621.2300000002</v>
          </cell>
          <cell r="AG19">
            <v>104612.99999999999</v>
          </cell>
          <cell r="AH19">
            <v>14065.1</v>
          </cell>
          <cell r="AI19">
            <v>407121.2300000001</v>
          </cell>
          <cell r="AJ19">
            <v>0</v>
          </cell>
          <cell r="AK19">
            <v>0</v>
          </cell>
          <cell r="AL19">
            <v>0</v>
          </cell>
          <cell r="AM19">
            <v>34718.42</v>
          </cell>
          <cell r="AN19">
            <v>359516.87999999989</v>
          </cell>
          <cell r="AO19">
            <v>0</v>
          </cell>
          <cell r="AP19">
            <v>0</v>
          </cell>
          <cell r="AQ19">
            <v>453385.79</v>
          </cell>
          <cell r="AR19">
            <v>0</v>
          </cell>
          <cell r="AS19">
            <v>77639.25</v>
          </cell>
          <cell r="AT19">
            <v>100355.71</v>
          </cell>
          <cell r="AU19">
            <v>0</v>
          </cell>
          <cell r="AV19">
            <v>0</v>
          </cell>
          <cell r="AW19">
            <v>0</v>
          </cell>
          <cell r="AX19">
            <v>229264.9</v>
          </cell>
          <cell r="AY19">
            <v>0</v>
          </cell>
          <cell r="AZ19">
            <v>0</v>
          </cell>
          <cell r="BA19">
            <v>0</v>
          </cell>
          <cell r="BB19">
            <v>338724.42000000004</v>
          </cell>
          <cell r="BC19">
            <v>18155903.689999998</v>
          </cell>
          <cell r="BD19">
            <v>3086796.49</v>
          </cell>
          <cell r="BE19">
            <v>3532329.5</v>
          </cell>
          <cell r="BF19">
            <v>106447817.71999998</v>
          </cell>
        </row>
        <row r="20">
          <cell r="G20" t="str">
            <v>04019</v>
          </cell>
          <cell r="H20">
            <v>3596435.7799999989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427566.74000000005</v>
          </cell>
          <cell r="Q20">
            <v>23966.019999999997</v>
          </cell>
          <cell r="R20">
            <v>118988.99</v>
          </cell>
          <cell r="S20">
            <v>0</v>
          </cell>
          <cell r="T20">
            <v>0</v>
          </cell>
          <cell r="U20">
            <v>0</v>
          </cell>
          <cell r="V20">
            <v>196396.77000000002</v>
          </cell>
          <cell r="W20">
            <v>0</v>
          </cell>
          <cell r="X20">
            <v>9858.56</v>
          </cell>
          <cell r="Y20">
            <v>0</v>
          </cell>
          <cell r="Z20">
            <v>0</v>
          </cell>
          <cell r="AA20">
            <v>0</v>
          </cell>
          <cell r="AB20">
            <v>285974.83999999997</v>
          </cell>
          <cell r="AC20">
            <v>131830.87</v>
          </cell>
          <cell r="AD20">
            <v>23531.07</v>
          </cell>
          <cell r="AE20">
            <v>0</v>
          </cell>
          <cell r="AF20">
            <v>211821.27</v>
          </cell>
          <cell r="AG20">
            <v>0</v>
          </cell>
          <cell r="AH20">
            <v>0</v>
          </cell>
          <cell r="AI20">
            <v>100849.58000000002</v>
          </cell>
          <cell r="AJ20">
            <v>0</v>
          </cell>
          <cell r="AK20">
            <v>0</v>
          </cell>
          <cell r="AL20">
            <v>0</v>
          </cell>
          <cell r="AM20">
            <v>29972.32</v>
          </cell>
          <cell r="AN20">
            <v>179357.46000000002</v>
          </cell>
          <cell r="AO20">
            <v>0</v>
          </cell>
          <cell r="AP20">
            <v>0</v>
          </cell>
          <cell r="AQ20">
            <v>0</v>
          </cell>
          <cell r="AR20">
            <v>12817.22</v>
          </cell>
          <cell r="AS20">
            <v>0</v>
          </cell>
          <cell r="AT20">
            <v>6620.37</v>
          </cell>
          <cell r="AU20">
            <v>0</v>
          </cell>
          <cell r="AV20">
            <v>0</v>
          </cell>
          <cell r="AW20">
            <v>0</v>
          </cell>
          <cell r="AX20">
            <v>366331.04000000004</v>
          </cell>
          <cell r="AY20">
            <v>0</v>
          </cell>
          <cell r="AZ20">
            <v>0</v>
          </cell>
          <cell r="BA20">
            <v>0</v>
          </cell>
          <cell r="BB20">
            <v>23950.81</v>
          </cell>
          <cell r="BC20">
            <v>1375632.8900000001</v>
          </cell>
          <cell r="BD20">
            <v>463405.43999999994</v>
          </cell>
          <cell r="BE20">
            <v>252195.11000000004</v>
          </cell>
          <cell r="BF20">
            <v>7837503.1499999976</v>
          </cell>
        </row>
        <row r="21">
          <cell r="G21" t="str">
            <v>04069</v>
          </cell>
          <cell r="H21">
            <v>139001.97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43837.99</v>
          </cell>
          <cell r="BD21">
            <v>0</v>
          </cell>
          <cell r="BE21">
            <v>3861</v>
          </cell>
          <cell r="BF21">
            <v>186700.96</v>
          </cell>
        </row>
        <row r="22">
          <cell r="G22" t="str">
            <v>04127</v>
          </cell>
          <cell r="H22">
            <v>2390574.9200000004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232999.69</v>
          </cell>
          <cell r="Q22">
            <v>10579.21</v>
          </cell>
          <cell r="R22">
            <v>62993.900000000009</v>
          </cell>
          <cell r="S22">
            <v>0</v>
          </cell>
          <cell r="T22">
            <v>0</v>
          </cell>
          <cell r="U22">
            <v>0</v>
          </cell>
          <cell r="V22">
            <v>63542.52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112255.69</v>
          </cell>
          <cell r="AC22">
            <v>24580.94</v>
          </cell>
          <cell r="AD22">
            <v>0</v>
          </cell>
          <cell r="AE22">
            <v>0</v>
          </cell>
          <cell r="AF22">
            <v>98333.630000000019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13336.87</v>
          </cell>
          <cell r="AN22">
            <v>44071.11</v>
          </cell>
          <cell r="AO22">
            <v>0</v>
          </cell>
          <cell r="AP22">
            <v>0</v>
          </cell>
          <cell r="AQ22">
            <v>0</v>
          </cell>
          <cell r="AR22">
            <v>5405.37</v>
          </cell>
          <cell r="AS22">
            <v>0</v>
          </cell>
          <cell r="AT22">
            <v>3659.37</v>
          </cell>
          <cell r="AU22">
            <v>0</v>
          </cell>
          <cell r="AV22">
            <v>0</v>
          </cell>
          <cell r="AW22">
            <v>0</v>
          </cell>
          <cell r="AX22">
            <v>93587.420000000013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895017.1</v>
          </cell>
          <cell r="BD22">
            <v>172408.59999999998</v>
          </cell>
          <cell r="BE22">
            <v>136216.99000000005</v>
          </cell>
          <cell r="BF22">
            <v>4359563.33</v>
          </cell>
        </row>
        <row r="23">
          <cell r="G23" t="str">
            <v>04129</v>
          </cell>
          <cell r="H23">
            <v>7875916.8199999994</v>
          </cell>
          <cell r="I23">
            <v>161467.29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973057.39</v>
          </cell>
          <cell r="Q23">
            <v>38060.15</v>
          </cell>
          <cell r="R23">
            <v>268633.75</v>
          </cell>
          <cell r="S23">
            <v>0</v>
          </cell>
          <cell r="T23">
            <v>0</v>
          </cell>
          <cell r="U23">
            <v>0</v>
          </cell>
          <cell r="V23">
            <v>762999.0900000002</v>
          </cell>
          <cell r="W23">
            <v>11286.93</v>
          </cell>
          <cell r="X23">
            <v>12757.72</v>
          </cell>
          <cell r="Y23">
            <v>0</v>
          </cell>
          <cell r="Z23">
            <v>0</v>
          </cell>
          <cell r="AA23">
            <v>0</v>
          </cell>
          <cell r="AB23">
            <v>343187.31999999995</v>
          </cell>
          <cell r="AC23">
            <v>263879.7</v>
          </cell>
          <cell r="AD23">
            <v>50863.360000000001</v>
          </cell>
          <cell r="AE23">
            <v>0</v>
          </cell>
          <cell r="AF23">
            <v>395112.13</v>
          </cell>
          <cell r="AG23">
            <v>0</v>
          </cell>
          <cell r="AH23">
            <v>0</v>
          </cell>
          <cell r="AI23">
            <v>178363.54</v>
          </cell>
          <cell r="AJ23">
            <v>0</v>
          </cell>
          <cell r="AK23">
            <v>0</v>
          </cell>
          <cell r="AL23">
            <v>0</v>
          </cell>
          <cell r="AM23">
            <v>42422.879999999997</v>
          </cell>
          <cell r="AN23">
            <v>301969.57999999996</v>
          </cell>
          <cell r="AO23">
            <v>0</v>
          </cell>
          <cell r="AP23">
            <v>0</v>
          </cell>
          <cell r="AQ23">
            <v>0</v>
          </cell>
          <cell r="AR23">
            <v>31061.19</v>
          </cell>
          <cell r="AS23">
            <v>0</v>
          </cell>
          <cell r="AT23">
            <v>12843.34</v>
          </cell>
          <cell r="AU23">
            <v>0</v>
          </cell>
          <cell r="AV23">
            <v>0</v>
          </cell>
          <cell r="AW23">
            <v>0</v>
          </cell>
          <cell r="AX23">
            <v>174746.7</v>
          </cell>
          <cell r="AY23">
            <v>0</v>
          </cell>
          <cell r="AZ23">
            <v>2160.17</v>
          </cell>
          <cell r="BA23">
            <v>0</v>
          </cell>
          <cell r="BB23">
            <v>5140.0300000000007</v>
          </cell>
          <cell r="BC23">
            <v>2614200.3899999992</v>
          </cell>
          <cell r="BD23">
            <v>755144.77000000014</v>
          </cell>
          <cell r="BE23">
            <v>564934.16999999993</v>
          </cell>
          <cell r="BF23">
            <v>15840208.409999996</v>
          </cell>
        </row>
        <row r="24">
          <cell r="G24" t="str">
            <v>04222</v>
          </cell>
          <cell r="H24">
            <v>8000539.4200000018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909727.56</v>
          </cell>
          <cell r="Q24">
            <v>33091.980000000003</v>
          </cell>
          <cell r="R24">
            <v>266069</v>
          </cell>
          <cell r="S24">
            <v>0</v>
          </cell>
          <cell r="T24">
            <v>0</v>
          </cell>
          <cell r="U24">
            <v>0</v>
          </cell>
          <cell r="V24">
            <v>757569.50999999989</v>
          </cell>
          <cell r="W24">
            <v>132216.66</v>
          </cell>
          <cell r="X24">
            <v>9974</v>
          </cell>
          <cell r="Y24">
            <v>0</v>
          </cell>
          <cell r="Z24">
            <v>0</v>
          </cell>
          <cell r="AA24">
            <v>0</v>
          </cell>
          <cell r="AB24">
            <v>238525.94999999995</v>
          </cell>
          <cell r="AC24">
            <v>54619.149999999994</v>
          </cell>
          <cell r="AD24">
            <v>64933.59</v>
          </cell>
          <cell r="AE24">
            <v>0</v>
          </cell>
          <cell r="AF24">
            <v>356818.74000000005</v>
          </cell>
          <cell r="AG24">
            <v>0</v>
          </cell>
          <cell r="AH24">
            <v>0</v>
          </cell>
          <cell r="AI24">
            <v>68827.209999999992</v>
          </cell>
          <cell r="AJ24">
            <v>0</v>
          </cell>
          <cell r="AK24">
            <v>0</v>
          </cell>
          <cell r="AL24">
            <v>0</v>
          </cell>
          <cell r="AM24">
            <v>46471.399999999994</v>
          </cell>
          <cell r="AN24">
            <v>203604.61000000002</v>
          </cell>
          <cell r="AO24">
            <v>0</v>
          </cell>
          <cell r="AP24">
            <v>0</v>
          </cell>
          <cell r="AQ24">
            <v>0</v>
          </cell>
          <cell r="AR24">
            <v>27209.54</v>
          </cell>
          <cell r="AS24">
            <v>0</v>
          </cell>
          <cell r="AT24">
            <v>12477.769999999999</v>
          </cell>
          <cell r="AU24">
            <v>0</v>
          </cell>
          <cell r="AV24">
            <v>0</v>
          </cell>
          <cell r="AW24">
            <v>0</v>
          </cell>
          <cell r="AX24">
            <v>173814.17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2112284.4099999997</v>
          </cell>
          <cell r="BD24">
            <v>529992.48</v>
          </cell>
          <cell r="BE24">
            <v>336350.57000000007</v>
          </cell>
          <cell r="BF24">
            <v>14335117.720000003</v>
          </cell>
        </row>
        <row r="25">
          <cell r="G25" t="str">
            <v>04228</v>
          </cell>
          <cell r="H25">
            <v>6159908.1400000025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795381.58999999985</v>
          </cell>
          <cell r="Q25">
            <v>28419.39</v>
          </cell>
          <cell r="R25">
            <v>264509.45</v>
          </cell>
          <cell r="S25">
            <v>0</v>
          </cell>
          <cell r="T25">
            <v>0</v>
          </cell>
          <cell r="U25">
            <v>0</v>
          </cell>
          <cell r="V25">
            <v>779073.16999999993</v>
          </cell>
          <cell r="W25">
            <v>21686.12</v>
          </cell>
          <cell r="X25">
            <v>8697</v>
          </cell>
          <cell r="Y25">
            <v>0</v>
          </cell>
          <cell r="Z25">
            <v>0</v>
          </cell>
          <cell r="AA25">
            <v>0</v>
          </cell>
          <cell r="AB25">
            <v>197831.95000000004</v>
          </cell>
          <cell r="AC25">
            <v>56149.86</v>
          </cell>
          <cell r="AD25">
            <v>25806.9</v>
          </cell>
          <cell r="AE25">
            <v>0</v>
          </cell>
          <cell r="AF25">
            <v>245301.06</v>
          </cell>
          <cell r="AG25">
            <v>0</v>
          </cell>
          <cell r="AH25">
            <v>0</v>
          </cell>
          <cell r="AI25">
            <v>160133.11000000002</v>
          </cell>
          <cell r="AJ25">
            <v>0</v>
          </cell>
          <cell r="AK25">
            <v>0</v>
          </cell>
          <cell r="AL25">
            <v>0</v>
          </cell>
          <cell r="AM25">
            <v>43524.92</v>
          </cell>
          <cell r="AN25">
            <v>145688.50999999998</v>
          </cell>
          <cell r="AO25">
            <v>0</v>
          </cell>
          <cell r="AP25">
            <v>0</v>
          </cell>
          <cell r="AQ25">
            <v>0</v>
          </cell>
          <cell r="AR25">
            <v>56386.35</v>
          </cell>
          <cell r="AS25">
            <v>0</v>
          </cell>
          <cell r="AT25">
            <v>14851.64</v>
          </cell>
          <cell r="AU25">
            <v>0</v>
          </cell>
          <cell r="AV25">
            <v>0</v>
          </cell>
          <cell r="AW25">
            <v>0</v>
          </cell>
          <cell r="AX25">
            <v>48157.579999999994</v>
          </cell>
          <cell r="AY25">
            <v>0</v>
          </cell>
          <cell r="AZ25">
            <v>0</v>
          </cell>
          <cell r="BA25">
            <v>0</v>
          </cell>
          <cell r="BB25">
            <v>2633.24</v>
          </cell>
          <cell r="BC25">
            <v>2149858.84</v>
          </cell>
          <cell r="BD25">
            <v>480720.02999999997</v>
          </cell>
          <cell r="BE25">
            <v>703526.18</v>
          </cell>
          <cell r="BF25">
            <v>12388245.030000001</v>
          </cell>
        </row>
        <row r="26">
          <cell r="G26" t="str">
            <v>04246</v>
          </cell>
          <cell r="H26">
            <v>40234508.589999989</v>
          </cell>
          <cell r="I26">
            <v>1535361.7900000003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6262314.9900000002</v>
          </cell>
          <cell r="Q26">
            <v>268534.76</v>
          </cell>
          <cell r="R26">
            <v>1352117</v>
          </cell>
          <cell r="S26">
            <v>0</v>
          </cell>
          <cell r="T26">
            <v>0</v>
          </cell>
          <cell r="U26">
            <v>0</v>
          </cell>
          <cell r="V26">
            <v>2252950.7000000007</v>
          </cell>
          <cell r="W26">
            <v>0</v>
          </cell>
          <cell r="X26">
            <v>83464</v>
          </cell>
          <cell r="Y26">
            <v>0</v>
          </cell>
          <cell r="Z26">
            <v>1353140.0699999998</v>
          </cell>
          <cell r="AA26">
            <v>28999</v>
          </cell>
          <cell r="AB26">
            <v>1360488.98</v>
          </cell>
          <cell r="AC26">
            <v>722838.47</v>
          </cell>
          <cell r="AD26">
            <v>753013</v>
          </cell>
          <cell r="AE26">
            <v>0</v>
          </cell>
          <cell r="AF26">
            <v>1865179.11</v>
          </cell>
          <cell r="AG26">
            <v>106273.52</v>
          </cell>
          <cell r="AH26">
            <v>0</v>
          </cell>
          <cell r="AI26">
            <v>863666.8600000001</v>
          </cell>
          <cell r="AJ26">
            <v>0</v>
          </cell>
          <cell r="AK26">
            <v>0</v>
          </cell>
          <cell r="AL26">
            <v>0</v>
          </cell>
          <cell r="AM26">
            <v>267593.23000000004</v>
          </cell>
          <cell r="AN26">
            <v>1363067</v>
          </cell>
          <cell r="AO26">
            <v>0</v>
          </cell>
          <cell r="AP26">
            <v>0</v>
          </cell>
          <cell r="AQ26">
            <v>95541.49</v>
          </cell>
          <cell r="AR26">
            <v>0</v>
          </cell>
          <cell r="AS26">
            <v>0</v>
          </cell>
          <cell r="AT26">
            <v>408181.00000000006</v>
          </cell>
          <cell r="AU26">
            <v>0</v>
          </cell>
          <cell r="AV26">
            <v>0</v>
          </cell>
          <cell r="AW26">
            <v>0</v>
          </cell>
          <cell r="AX26">
            <v>944829.26</v>
          </cell>
          <cell r="AY26">
            <v>0</v>
          </cell>
          <cell r="AZ26">
            <v>0</v>
          </cell>
          <cell r="BA26">
            <v>417834.10999999993</v>
          </cell>
          <cell r="BB26">
            <v>293914.22000000003</v>
          </cell>
          <cell r="BC26">
            <v>11295550.090000004</v>
          </cell>
          <cell r="BD26">
            <v>3025571.6700000004</v>
          </cell>
          <cell r="BE26">
            <v>1567295.2399999998</v>
          </cell>
          <cell r="BF26">
            <v>78722228.149999976</v>
          </cell>
        </row>
        <row r="27">
          <cell r="G27" t="str">
            <v>05121</v>
          </cell>
          <cell r="H27">
            <v>20098057.729999997</v>
          </cell>
          <cell r="I27">
            <v>129392.73999999999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4613066.4700000007</v>
          </cell>
          <cell r="Q27">
            <v>115812.93000000001</v>
          </cell>
          <cell r="R27">
            <v>826362.21</v>
          </cell>
          <cell r="S27">
            <v>0</v>
          </cell>
          <cell r="T27">
            <v>0</v>
          </cell>
          <cell r="U27">
            <v>75355.06</v>
          </cell>
          <cell r="V27">
            <v>957855.17999999993</v>
          </cell>
          <cell r="W27">
            <v>108062.29</v>
          </cell>
          <cell r="X27">
            <v>19545</v>
          </cell>
          <cell r="Y27">
            <v>0</v>
          </cell>
          <cell r="Z27">
            <v>1338450.77</v>
          </cell>
          <cell r="AA27">
            <v>17620</v>
          </cell>
          <cell r="AB27">
            <v>854157.47000000009</v>
          </cell>
          <cell r="AC27">
            <v>240109.09999999998</v>
          </cell>
          <cell r="AD27">
            <v>0</v>
          </cell>
          <cell r="AE27">
            <v>0</v>
          </cell>
          <cell r="AF27">
            <v>875367.25999999989</v>
          </cell>
          <cell r="AG27">
            <v>0</v>
          </cell>
          <cell r="AH27">
            <v>0</v>
          </cell>
          <cell r="AI27">
            <v>242122.84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41314.9</v>
          </cell>
          <cell r="AO27">
            <v>0</v>
          </cell>
          <cell r="AP27">
            <v>82662.73</v>
          </cell>
          <cell r="AQ27">
            <v>0</v>
          </cell>
          <cell r="AR27">
            <v>0</v>
          </cell>
          <cell r="AS27">
            <v>0</v>
          </cell>
          <cell r="AT27">
            <v>120726.95000000001</v>
          </cell>
          <cell r="AU27">
            <v>0</v>
          </cell>
          <cell r="AV27">
            <v>0</v>
          </cell>
          <cell r="AW27">
            <v>0</v>
          </cell>
          <cell r="AX27">
            <v>217277.42999999996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5737511.2299999986</v>
          </cell>
          <cell r="BD27">
            <v>1573042.91</v>
          </cell>
          <cell r="BE27">
            <v>1517740.1900000004</v>
          </cell>
          <cell r="BF27">
            <v>39801613.389999986</v>
          </cell>
        </row>
        <row r="28">
          <cell r="G28" t="str">
            <v>05313</v>
          </cell>
          <cell r="H28">
            <v>1661492.46</v>
          </cell>
          <cell r="I28">
            <v>441525.20999999996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190759.29</v>
          </cell>
          <cell r="Q28">
            <v>0</v>
          </cell>
          <cell r="R28">
            <v>50693</v>
          </cell>
          <cell r="S28">
            <v>0</v>
          </cell>
          <cell r="T28">
            <v>0</v>
          </cell>
          <cell r="U28">
            <v>0</v>
          </cell>
          <cell r="V28">
            <v>16866.53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113228.73999999999</v>
          </cell>
          <cell r="AC28">
            <v>35978.76</v>
          </cell>
          <cell r="AD28">
            <v>0</v>
          </cell>
          <cell r="AE28">
            <v>0</v>
          </cell>
          <cell r="AF28">
            <v>64624.860000000008</v>
          </cell>
          <cell r="AG28">
            <v>0</v>
          </cell>
          <cell r="AH28">
            <v>0</v>
          </cell>
          <cell r="AI28">
            <v>14073.72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24071.75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580271.47000000009</v>
          </cell>
          <cell r="BD28">
            <v>126560.9</v>
          </cell>
          <cell r="BE28">
            <v>112160.22</v>
          </cell>
          <cell r="BF28">
            <v>3432306.9099999997</v>
          </cell>
        </row>
        <row r="29">
          <cell r="G29" t="str">
            <v>05323</v>
          </cell>
          <cell r="H29">
            <v>13982970.869999999</v>
          </cell>
          <cell r="I29">
            <v>505497.88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2727496.1399999997</v>
          </cell>
          <cell r="Q29">
            <v>110307.69000000002</v>
          </cell>
          <cell r="R29">
            <v>547610.44000000006</v>
          </cell>
          <cell r="S29">
            <v>0</v>
          </cell>
          <cell r="T29">
            <v>0</v>
          </cell>
          <cell r="U29">
            <v>0</v>
          </cell>
          <cell r="V29">
            <v>1326286.8600000001</v>
          </cell>
          <cell r="W29">
            <v>0</v>
          </cell>
          <cell r="X29">
            <v>16573.3</v>
          </cell>
          <cell r="Y29">
            <v>0</v>
          </cell>
          <cell r="Z29">
            <v>0</v>
          </cell>
          <cell r="AA29">
            <v>0</v>
          </cell>
          <cell r="AB29">
            <v>419187.37</v>
          </cell>
          <cell r="AC29">
            <v>119793.4</v>
          </cell>
          <cell r="AD29">
            <v>0</v>
          </cell>
          <cell r="AE29">
            <v>0</v>
          </cell>
          <cell r="AF29">
            <v>602936.78</v>
          </cell>
          <cell r="AG29">
            <v>0</v>
          </cell>
          <cell r="AH29">
            <v>0</v>
          </cell>
          <cell r="AI29">
            <v>164297.01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35222.99</v>
          </cell>
          <cell r="AO29">
            <v>0</v>
          </cell>
          <cell r="AP29">
            <v>22929.200000000001</v>
          </cell>
          <cell r="AQ29">
            <v>3250.61</v>
          </cell>
          <cell r="AR29">
            <v>0</v>
          </cell>
          <cell r="AS29">
            <v>3150.41</v>
          </cell>
          <cell r="AT29">
            <v>51616.490000000005</v>
          </cell>
          <cell r="AU29">
            <v>0</v>
          </cell>
          <cell r="AV29">
            <v>0</v>
          </cell>
          <cell r="AW29">
            <v>0</v>
          </cell>
          <cell r="AX29">
            <v>47643.81</v>
          </cell>
          <cell r="AY29">
            <v>0</v>
          </cell>
          <cell r="AZ29">
            <v>0</v>
          </cell>
          <cell r="BA29">
            <v>0</v>
          </cell>
          <cell r="BB29">
            <v>33309.96</v>
          </cell>
          <cell r="BC29">
            <v>3845686.04</v>
          </cell>
          <cell r="BD29">
            <v>923943.44000000006</v>
          </cell>
          <cell r="BE29">
            <v>1022906.75</v>
          </cell>
          <cell r="BF29">
            <v>26512617.440000001</v>
          </cell>
        </row>
        <row r="30">
          <cell r="G30" t="str">
            <v>05401</v>
          </cell>
          <cell r="H30">
            <v>3659142.36</v>
          </cell>
          <cell r="I30">
            <v>99551.05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678825.44000000006</v>
          </cell>
          <cell r="Q30">
            <v>24510.010000000002</v>
          </cell>
          <cell r="R30">
            <v>93213</v>
          </cell>
          <cell r="S30">
            <v>0</v>
          </cell>
          <cell r="T30">
            <v>0</v>
          </cell>
          <cell r="U30">
            <v>41325.300000000003</v>
          </cell>
          <cell r="V30">
            <v>83968.95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275155.94</v>
          </cell>
          <cell r="AC30">
            <v>141978.87</v>
          </cell>
          <cell r="AD30">
            <v>0</v>
          </cell>
          <cell r="AE30">
            <v>0</v>
          </cell>
          <cell r="AF30">
            <v>100206.83</v>
          </cell>
          <cell r="AG30">
            <v>0</v>
          </cell>
          <cell r="AH30">
            <v>0</v>
          </cell>
          <cell r="AI30">
            <v>7220.74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38434</v>
          </cell>
          <cell r="AQ30">
            <v>0</v>
          </cell>
          <cell r="AR30">
            <v>0</v>
          </cell>
          <cell r="AS30">
            <v>0</v>
          </cell>
          <cell r="AT30">
            <v>5562.84</v>
          </cell>
          <cell r="AU30">
            <v>0</v>
          </cell>
          <cell r="AV30">
            <v>0</v>
          </cell>
          <cell r="AW30">
            <v>52691.719999999994</v>
          </cell>
          <cell r="AX30">
            <v>70138.340000000011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1570041.31</v>
          </cell>
          <cell r="BD30">
            <v>401752.60000000003</v>
          </cell>
          <cell r="BE30">
            <v>261878.36</v>
          </cell>
          <cell r="BF30">
            <v>7605597.6599999992</v>
          </cell>
        </row>
        <row r="31">
          <cell r="G31" t="str">
            <v>05402</v>
          </cell>
          <cell r="H31">
            <v>6264869.6199999992</v>
          </cell>
          <cell r="I31">
            <v>10040199.360000001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2444054.23</v>
          </cell>
          <cell r="Q31">
            <v>15851.48</v>
          </cell>
          <cell r="R31">
            <v>507093.04999999993</v>
          </cell>
          <cell r="S31">
            <v>0</v>
          </cell>
          <cell r="T31">
            <v>0</v>
          </cell>
          <cell r="U31">
            <v>0</v>
          </cell>
          <cell r="V31">
            <v>337376.55999999994</v>
          </cell>
          <cell r="W31">
            <v>74234.320000000007</v>
          </cell>
          <cell r="X31">
            <v>9157</v>
          </cell>
          <cell r="Y31">
            <v>0</v>
          </cell>
          <cell r="Z31">
            <v>80292.740000000005</v>
          </cell>
          <cell r="AA31">
            <v>0</v>
          </cell>
          <cell r="AB31">
            <v>432862.35000000009</v>
          </cell>
          <cell r="AC31">
            <v>108476.75</v>
          </cell>
          <cell r="AD31">
            <v>24878</v>
          </cell>
          <cell r="AE31">
            <v>0</v>
          </cell>
          <cell r="AF31">
            <v>764873.58000000007</v>
          </cell>
          <cell r="AG31">
            <v>0</v>
          </cell>
          <cell r="AH31">
            <v>0</v>
          </cell>
          <cell r="AI31">
            <v>67464.56</v>
          </cell>
          <cell r="AJ31">
            <v>0</v>
          </cell>
          <cell r="AK31">
            <v>0</v>
          </cell>
          <cell r="AL31">
            <v>109.28999999999999</v>
          </cell>
          <cell r="AM31">
            <v>21233.09</v>
          </cell>
          <cell r="AN31">
            <v>86062.37000000001</v>
          </cell>
          <cell r="AO31">
            <v>0</v>
          </cell>
          <cell r="AP31">
            <v>38784.14</v>
          </cell>
          <cell r="AQ31">
            <v>210219.99999999997</v>
          </cell>
          <cell r="AR31">
            <v>0</v>
          </cell>
          <cell r="AS31">
            <v>0</v>
          </cell>
          <cell r="AT31">
            <v>26075.09</v>
          </cell>
          <cell r="AU31">
            <v>0</v>
          </cell>
          <cell r="AV31">
            <v>0</v>
          </cell>
          <cell r="AW31">
            <v>0</v>
          </cell>
          <cell r="AX31">
            <v>32228.6</v>
          </cell>
          <cell r="AY31">
            <v>0</v>
          </cell>
          <cell r="AZ31">
            <v>0</v>
          </cell>
          <cell r="BA31">
            <v>0</v>
          </cell>
          <cell r="BB31">
            <v>70445.06</v>
          </cell>
          <cell r="BC31">
            <v>2422880.09</v>
          </cell>
          <cell r="BD31">
            <v>581357.52999999991</v>
          </cell>
          <cell r="BE31">
            <v>549041.09</v>
          </cell>
          <cell r="BF31">
            <v>25210119.949999999</v>
          </cell>
        </row>
        <row r="32">
          <cell r="G32" t="str">
            <v>06037</v>
          </cell>
          <cell r="H32">
            <v>122117122.69</v>
          </cell>
          <cell r="I32">
            <v>3034726.2100000004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22278738.310000002</v>
          </cell>
          <cell r="Q32">
            <v>588764.09000000008</v>
          </cell>
          <cell r="R32">
            <v>4222841</v>
          </cell>
          <cell r="S32">
            <v>0</v>
          </cell>
          <cell r="T32">
            <v>0</v>
          </cell>
          <cell r="U32">
            <v>0</v>
          </cell>
          <cell r="V32">
            <v>7140083.0599999987</v>
          </cell>
          <cell r="W32">
            <v>976280.08</v>
          </cell>
          <cell r="X32">
            <v>188051.13</v>
          </cell>
          <cell r="Y32">
            <v>0</v>
          </cell>
          <cell r="Z32">
            <v>0</v>
          </cell>
          <cell r="AA32">
            <v>0</v>
          </cell>
          <cell r="AB32">
            <v>6619092.7200000016</v>
          </cell>
          <cell r="AC32">
            <v>1135428.1600000001</v>
          </cell>
          <cell r="AD32">
            <v>0</v>
          </cell>
          <cell r="AE32">
            <v>0</v>
          </cell>
          <cell r="AF32">
            <v>5029125.5900000017</v>
          </cell>
          <cell r="AG32">
            <v>0</v>
          </cell>
          <cell r="AH32">
            <v>0</v>
          </cell>
          <cell r="AI32">
            <v>1111309.6399999999</v>
          </cell>
          <cell r="AJ32">
            <v>0</v>
          </cell>
          <cell r="AK32">
            <v>0</v>
          </cell>
          <cell r="AL32">
            <v>0</v>
          </cell>
          <cell r="AM32">
            <v>357210.04000000004</v>
          </cell>
          <cell r="AN32">
            <v>2133719.14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40364.159999999996</v>
          </cell>
          <cell r="AT32">
            <v>180963.91999999998</v>
          </cell>
          <cell r="AU32">
            <v>0</v>
          </cell>
          <cell r="AV32">
            <v>0</v>
          </cell>
          <cell r="AW32">
            <v>0</v>
          </cell>
          <cell r="AX32">
            <v>921274.2699999999</v>
          </cell>
          <cell r="AY32">
            <v>0</v>
          </cell>
          <cell r="AZ32">
            <v>0</v>
          </cell>
          <cell r="BA32">
            <v>119794.33000000002</v>
          </cell>
          <cell r="BB32">
            <v>714893.1399999999</v>
          </cell>
          <cell r="BC32">
            <v>34573098.690000005</v>
          </cell>
          <cell r="BD32">
            <v>7403254.5800000001</v>
          </cell>
          <cell r="BE32">
            <v>7320254.1999999993</v>
          </cell>
          <cell r="BF32">
            <v>228206389.14999995</v>
          </cell>
        </row>
        <row r="33">
          <cell r="G33" t="str">
            <v>06098</v>
          </cell>
          <cell r="H33">
            <v>9950156.4000000004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1500834.55</v>
          </cell>
          <cell r="Q33">
            <v>24638</v>
          </cell>
          <cell r="R33">
            <v>304483.73</v>
          </cell>
          <cell r="S33">
            <v>0</v>
          </cell>
          <cell r="T33">
            <v>0</v>
          </cell>
          <cell r="U33">
            <v>0</v>
          </cell>
          <cell r="V33">
            <v>213537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166804.25</v>
          </cell>
          <cell r="AC33">
            <v>19257.030000000002</v>
          </cell>
          <cell r="AD33">
            <v>0</v>
          </cell>
          <cell r="AE33">
            <v>0</v>
          </cell>
          <cell r="AF33">
            <v>181277.79000000004</v>
          </cell>
          <cell r="AG33">
            <v>0</v>
          </cell>
          <cell r="AH33">
            <v>0</v>
          </cell>
          <cell r="AI33">
            <v>70863.510000000024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12500.61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17097.650000000001</v>
          </cell>
          <cell r="AU33">
            <v>0</v>
          </cell>
          <cell r="AV33">
            <v>0</v>
          </cell>
          <cell r="AW33">
            <v>0</v>
          </cell>
          <cell r="AX33">
            <v>1594.28</v>
          </cell>
          <cell r="AY33">
            <v>0</v>
          </cell>
          <cell r="AZ33">
            <v>0</v>
          </cell>
          <cell r="BA33">
            <v>0</v>
          </cell>
          <cell r="BB33">
            <v>91777.09</v>
          </cell>
          <cell r="BC33">
            <v>2858708.83</v>
          </cell>
          <cell r="BD33">
            <v>535311.56999999995</v>
          </cell>
          <cell r="BE33">
            <v>916761.47</v>
          </cell>
          <cell r="BF33">
            <v>16865603.759999998</v>
          </cell>
        </row>
        <row r="34">
          <cell r="G34" t="str">
            <v>06101</v>
          </cell>
          <cell r="H34">
            <v>8913101.5600000024</v>
          </cell>
          <cell r="I34">
            <v>116280.45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1150697.47</v>
          </cell>
          <cell r="Q34">
            <v>13314.47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219568.89</v>
          </cell>
          <cell r="W34">
            <v>0</v>
          </cell>
          <cell r="X34">
            <v>4638.0600000000004</v>
          </cell>
          <cell r="Y34">
            <v>0</v>
          </cell>
          <cell r="Z34">
            <v>0</v>
          </cell>
          <cell r="AA34">
            <v>0</v>
          </cell>
          <cell r="AB34">
            <v>137151.66</v>
          </cell>
          <cell r="AC34">
            <v>61019.44999999999</v>
          </cell>
          <cell r="AD34">
            <v>0</v>
          </cell>
          <cell r="AE34">
            <v>0</v>
          </cell>
          <cell r="AF34">
            <v>264477.65999999997</v>
          </cell>
          <cell r="AG34">
            <v>0</v>
          </cell>
          <cell r="AH34">
            <v>0</v>
          </cell>
          <cell r="AI34">
            <v>41347.619999999995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21856.39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13429.08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147530.47</v>
          </cell>
          <cell r="BA34">
            <v>0</v>
          </cell>
          <cell r="BB34">
            <v>58702.16</v>
          </cell>
          <cell r="BC34">
            <v>2288891.04</v>
          </cell>
          <cell r="BD34">
            <v>415629.61</v>
          </cell>
          <cell r="BE34">
            <v>375004.18</v>
          </cell>
          <cell r="BF34">
            <v>14242640.220000003</v>
          </cell>
        </row>
        <row r="35">
          <cell r="G35" t="str">
            <v>06103</v>
          </cell>
          <cell r="H35">
            <v>836755.37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79897.58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42830.66</v>
          </cell>
          <cell r="AC35">
            <v>6627.3799999999992</v>
          </cell>
          <cell r="AD35">
            <v>0</v>
          </cell>
          <cell r="AE35">
            <v>0</v>
          </cell>
          <cell r="AF35">
            <v>33785.240000000005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337917.78</v>
          </cell>
          <cell r="BD35">
            <v>76017.47</v>
          </cell>
          <cell r="BE35">
            <v>123857.54</v>
          </cell>
          <cell r="BF35">
            <v>1537689.02</v>
          </cell>
        </row>
        <row r="36">
          <cell r="G36" t="str">
            <v>06112</v>
          </cell>
          <cell r="H36">
            <v>15570291.579999998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2920688.41</v>
          </cell>
          <cell r="Q36">
            <v>78461</v>
          </cell>
          <cell r="R36">
            <v>911299.00000000012</v>
          </cell>
          <cell r="S36">
            <v>0</v>
          </cell>
          <cell r="T36">
            <v>0</v>
          </cell>
          <cell r="U36">
            <v>0</v>
          </cell>
          <cell r="V36">
            <v>1019997.8899999998</v>
          </cell>
          <cell r="W36">
            <v>8782.64</v>
          </cell>
          <cell r="X36">
            <v>19024</v>
          </cell>
          <cell r="Y36">
            <v>0</v>
          </cell>
          <cell r="Z36">
            <v>0</v>
          </cell>
          <cell r="AA36">
            <v>0</v>
          </cell>
          <cell r="AB36">
            <v>503205.69</v>
          </cell>
          <cell r="AC36">
            <v>131736.80000000002</v>
          </cell>
          <cell r="AD36">
            <v>0</v>
          </cell>
          <cell r="AE36">
            <v>0</v>
          </cell>
          <cell r="AF36">
            <v>540481.51</v>
          </cell>
          <cell r="AG36">
            <v>0</v>
          </cell>
          <cell r="AH36">
            <v>0</v>
          </cell>
          <cell r="AI36">
            <v>75078.91</v>
          </cell>
          <cell r="AJ36">
            <v>0</v>
          </cell>
          <cell r="AK36">
            <v>0</v>
          </cell>
          <cell r="AL36">
            <v>0</v>
          </cell>
          <cell r="AM36">
            <v>2885.9500000000003</v>
          </cell>
          <cell r="AN36">
            <v>85521.91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46902.439999999988</v>
          </cell>
          <cell r="AU36">
            <v>0</v>
          </cell>
          <cell r="AV36">
            <v>0</v>
          </cell>
          <cell r="AW36">
            <v>0</v>
          </cell>
          <cell r="AX36">
            <v>172394.90999999997</v>
          </cell>
          <cell r="AY36">
            <v>0</v>
          </cell>
          <cell r="AZ36">
            <v>0</v>
          </cell>
          <cell r="BA36">
            <v>0</v>
          </cell>
          <cell r="BB36">
            <v>358223.89</v>
          </cell>
          <cell r="BC36">
            <v>4318899.3600000003</v>
          </cell>
          <cell r="BD36">
            <v>1039109.75</v>
          </cell>
          <cell r="BE36">
            <v>1408362.1800000002</v>
          </cell>
          <cell r="BF36">
            <v>29211347.820000004</v>
          </cell>
        </row>
        <row r="37">
          <cell r="G37" t="str">
            <v>06114</v>
          </cell>
          <cell r="H37">
            <v>136512756.29999998</v>
          </cell>
          <cell r="I37">
            <v>4478291.59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28605925.329999998</v>
          </cell>
          <cell r="Q37">
            <v>515358.39</v>
          </cell>
          <cell r="R37">
            <v>4420939.0700000012</v>
          </cell>
          <cell r="S37">
            <v>0</v>
          </cell>
          <cell r="T37">
            <v>0</v>
          </cell>
          <cell r="U37">
            <v>0</v>
          </cell>
          <cell r="V37">
            <v>8721097.2399999984</v>
          </cell>
          <cell r="W37">
            <v>589947.9</v>
          </cell>
          <cell r="X37">
            <v>184895.74</v>
          </cell>
          <cell r="Y37">
            <v>0</v>
          </cell>
          <cell r="Z37">
            <v>4184723.04</v>
          </cell>
          <cell r="AA37">
            <v>71552.640000000014</v>
          </cell>
          <cell r="AB37">
            <v>4784510.72</v>
          </cell>
          <cell r="AC37">
            <v>588516.17000000004</v>
          </cell>
          <cell r="AD37">
            <v>0</v>
          </cell>
          <cell r="AE37">
            <v>0</v>
          </cell>
          <cell r="AF37">
            <v>5057619.6199999992</v>
          </cell>
          <cell r="AG37">
            <v>0</v>
          </cell>
          <cell r="AH37">
            <v>0</v>
          </cell>
          <cell r="AI37">
            <v>2184837.9100000006</v>
          </cell>
          <cell r="AJ37">
            <v>0</v>
          </cell>
          <cell r="AK37">
            <v>0</v>
          </cell>
          <cell r="AL37">
            <v>0</v>
          </cell>
          <cell r="AM37">
            <v>524481.93999999994</v>
          </cell>
          <cell r="AN37">
            <v>3591303.68</v>
          </cell>
          <cell r="AO37">
            <v>0</v>
          </cell>
          <cell r="AP37">
            <v>72652.37</v>
          </cell>
          <cell r="AQ37">
            <v>0</v>
          </cell>
          <cell r="AR37">
            <v>100705.91</v>
          </cell>
          <cell r="AS37">
            <v>62699.009999999995</v>
          </cell>
          <cell r="AT37">
            <v>763024.10999999987</v>
          </cell>
          <cell r="AU37">
            <v>1303.5</v>
          </cell>
          <cell r="AV37">
            <v>0</v>
          </cell>
          <cell r="AW37">
            <v>0</v>
          </cell>
          <cell r="AX37">
            <v>144905.41000000003</v>
          </cell>
          <cell r="AY37">
            <v>0</v>
          </cell>
          <cell r="AZ37">
            <v>0</v>
          </cell>
          <cell r="BA37">
            <v>104261.09999999999</v>
          </cell>
          <cell r="BB37">
            <v>247315.25</v>
          </cell>
          <cell r="BC37">
            <v>31872206.229999997</v>
          </cell>
          <cell r="BD37">
            <v>7030798.8299999991</v>
          </cell>
          <cell r="BE37">
            <v>11245050.669999998</v>
          </cell>
          <cell r="BF37">
            <v>256661679.66999993</v>
          </cell>
        </row>
        <row r="38">
          <cell r="G38" t="str">
            <v>06117</v>
          </cell>
          <cell r="H38">
            <v>33942428.20000001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6330965.4199999999</v>
          </cell>
          <cell r="Q38">
            <v>133997.17000000001</v>
          </cell>
          <cell r="R38">
            <v>873317.80999999994</v>
          </cell>
          <cell r="S38">
            <v>0</v>
          </cell>
          <cell r="T38">
            <v>0</v>
          </cell>
          <cell r="U38">
            <v>0</v>
          </cell>
          <cell r="V38">
            <v>1599318.5800000003</v>
          </cell>
          <cell r="W38">
            <v>21695.23</v>
          </cell>
          <cell r="X38">
            <v>26214.720000000001</v>
          </cell>
          <cell r="Y38">
            <v>0</v>
          </cell>
          <cell r="Z38">
            <v>0</v>
          </cell>
          <cell r="AA38">
            <v>0</v>
          </cell>
          <cell r="AB38">
            <v>466249.7</v>
          </cell>
          <cell r="AC38">
            <v>108975.50000000001</v>
          </cell>
          <cell r="AD38">
            <v>0</v>
          </cell>
          <cell r="AE38">
            <v>0</v>
          </cell>
          <cell r="AF38">
            <v>484155.53000000009</v>
          </cell>
          <cell r="AG38">
            <v>0</v>
          </cell>
          <cell r="AH38">
            <v>0</v>
          </cell>
          <cell r="AI38">
            <v>287222.98</v>
          </cell>
          <cell r="AJ38">
            <v>0</v>
          </cell>
          <cell r="AK38">
            <v>0</v>
          </cell>
          <cell r="AL38">
            <v>0</v>
          </cell>
          <cell r="AM38">
            <v>31204.850000000002</v>
          </cell>
          <cell r="AN38">
            <v>87001.14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19381.52</v>
          </cell>
          <cell r="AT38">
            <v>53877.359999999993</v>
          </cell>
          <cell r="AU38">
            <v>0</v>
          </cell>
          <cell r="AV38">
            <v>0</v>
          </cell>
          <cell r="AW38">
            <v>0</v>
          </cell>
          <cell r="AX38">
            <v>161126.71999999997</v>
          </cell>
          <cell r="AY38">
            <v>0</v>
          </cell>
          <cell r="AZ38">
            <v>0</v>
          </cell>
          <cell r="BA38">
            <v>0</v>
          </cell>
          <cell r="BB38">
            <v>928436.64999999991</v>
          </cell>
          <cell r="BC38">
            <v>7910948.5399999982</v>
          </cell>
          <cell r="BD38">
            <v>1707132.84</v>
          </cell>
          <cell r="BE38">
            <v>2725457.5200000005</v>
          </cell>
          <cell r="BF38">
            <v>57899107.980000019</v>
          </cell>
        </row>
        <row r="39">
          <cell r="G39" t="str">
            <v>06119</v>
          </cell>
          <cell r="H39">
            <v>64051779.539999999</v>
          </cell>
          <cell r="I39">
            <v>6723796.5599999996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11588056.910000004</v>
          </cell>
          <cell r="Q39">
            <v>232324.11000000002</v>
          </cell>
          <cell r="R39">
            <v>2506942.44</v>
          </cell>
          <cell r="S39">
            <v>0</v>
          </cell>
          <cell r="T39">
            <v>0</v>
          </cell>
          <cell r="U39">
            <v>0</v>
          </cell>
          <cell r="V39">
            <v>5975244.8900000015</v>
          </cell>
          <cell r="W39">
            <v>0</v>
          </cell>
          <cell r="X39">
            <v>59208.28</v>
          </cell>
          <cell r="Y39">
            <v>0</v>
          </cell>
          <cell r="Z39">
            <v>0</v>
          </cell>
          <cell r="AA39">
            <v>0</v>
          </cell>
          <cell r="AB39">
            <v>1463602.64</v>
          </cell>
          <cell r="AC39">
            <v>222351.66999999998</v>
          </cell>
          <cell r="AD39">
            <v>0</v>
          </cell>
          <cell r="AE39">
            <v>0</v>
          </cell>
          <cell r="AF39">
            <v>2075807.8699999999</v>
          </cell>
          <cell r="AG39">
            <v>0</v>
          </cell>
          <cell r="AH39">
            <v>0</v>
          </cell>
          <cell r="AI39">
            <v>296537.99</v>
          </cell>
          <cell r="AJ39">
            <v>0</v>
          </cell>
          <cell r="AK39">
            <v>0</v>
          </cell>
          <cell r="AL39">
            <v>0</v>
          </cell>
          <cell r="AM39">
            <v>114552.34</v>
          </cell>
          <cell r="AN39">
            <v>698219.03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120725.01999999999</v>
          </cell>
          <cell r="AU39">
            <v>0</v>
          </cell>
          <cell r="AV39">
            <v>0</v>
          </cell>
          <cell r="AW39">
            <v>0</v>
          </cell>
          <cell r="AX39">
            <v>1226578.6600000001</v>
          </cell>
          <cell r="AY39">
            <v>0</v>
          </cell>
          <cell r="AZ39">
            <v>533522.20000000007</v>
          </cell>
          <cell r="BA39">
            <v>0</v>
          </cell>
          <cell r="BB39">
            <v>14163.059999999998</v>
          </cell>
          <cell r="BC39">
            <v>17021542.079999998</v>
          </cell>
          <cell r="BD39">
            <v>3158245.83</v>
          </cell>
          <cell r="BE39">
            <v>7494981.7699999996</v>
          </cell>
          <cell r="BF39">
            <v>125578182.88999999</v>
          </cell>
        </row>
        <row r="40">
          <cell r="G40" t="str">
            <v>06122</v>
          </cell>
          <cell r="H40">
            <v>11325411.180000002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1431568.81</v>
          </cell>
          <cell r="Q40">
            <v>68717.820000000007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442889.51</v>
          </cell>
          <cell r="W40">
            <v>237091.04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226971.68</v>
          </cell>
          <cell r="AC40">
            <v>48605.77</v>
          </cell>
          <cell r="AD40">
            <v>0</v>
          </cell>
          <cell r="AE40">
            <v>0</v>
          </cell>
          <cell r="AF40">
            <v>279149.66000000003</v>
          </cell>
          <cell r="AG40">
            <v>0</v>
          </cell>
          <cell r="AH40">
            <v>0</v>
          </cell>
          <cell r="AI40">
            <v>64186.68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60967.359999999993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73587.72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83960.73</v>
          </cell>
          <cell r="BA40">
            <v>0</v>
          </cell>
          <cell r="BB40">
            <v>0</v>
          </cell>
          <cell r="BC40">
            <v>3478356.2099999995</v>
          </cell>
          <cell r="BD40">
            <v>544633.33000000007</v>
          </cell>
          <cell r="BE40">
            <v>432102.94</v>
          </cell>
          <cell r="BF40">
            <v>18798200.440000001</v>
          </cell>
        </row>
        <row r="41">
          <cell r="G41" t="str">
            <v>07002</v>
          </cell>
          <cell r="H41">
            <v>3100824.1200000006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389295.94</v>
          </cell>
          <cell r="Q41">
            <v>36472.82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297188.77999999997</v>
          </cell>
          <cell r="W41">
            <v>0</v>
          </cell>
          <cell r="X41">
            <v>4342.95</v>
          </cell>
          <cell r="Y41">
            <v>0</v>
          </cell>
          <cell r="Z41">
            <v>0</v>
          </cell>
          <cell r="AA41">
            <v>0</v>
          </cell>
          <cell r="AB41">
            <v>104489.60999999999</v>
          </cell>
          <cell r="AC41">
            <v>57320.97</v>
          </cell>
          <cell r="AD41">
            <v>0</v>
          </cell>
          <cell r="AE41">
            <v>0</v>
          </cell>
          <cell r="AF41">
            <v>119572.39</v>
          </cell>
          <cell r="AG41">
            <v>0</v>
          </cell>
          <cell r="AH41">
            <v>0</v>
          </cell>
          <cell r="AI41">
            <v>26503.279999999999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5388.04</v>
          </cell>
          <cell r="AU41">
            <v>0</v>
          </cell>
          <cell r="AV41">
            <v>0</v>
          </cell>
          <cell r="AW41">
            <v>0</v>
          </cell>
          <cell r="AX41">
            <v>118802.39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1027309.39</v>
          </cell>
          <cell r="BD41">
            <v>215148.00000000003</v>
          </cell>
          <cell r="BE41">
            <v>238264.92000000007</v>
          </cell>
          <cell r="BF41">
            <v>5740923.5999999996</v>
          </cell>
        </row>
        <row r="42">
          <cell r="G42" t="str">
            <v>07035</v>
          </cell>
          <cell r="H42">
            <v>230184.24000000002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24670.65</v>
          </cell>
          <cell r="Q42">
            <v>0</v>
          </cell>
          <cell r="R42">
            <v>7751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19872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866.14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153632.33000000002</v>
          </cell>
          <cell r="BD42">
            <v>2739.03</v>
          </cell>
          <cell r="BE42">
            <v>91176.459999999992</v>
          </cell>
          <cell r="BF42">
            <v>530891.85000000009</v>
          </cell>
        </row>
        <row r="43">
          <cell r="G43" t="str">
            <v>08122</v>
          </cell>
          <cell r="H43">
            <v>37331559.210000001</v>
          </cell>
          <cell r="I43">
            <v>165053.54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7661978.6099999994</v>
          </cell>
          <cell r="Q43">
            <v>299378.21000000002</v>
          </cell>
          <cell r="R43">
            <v>1455705.48</v>
          </cell>
          <cell r="S43">
            <v>0</v>
          </cell>
          <cell r="T43">
            <v>0</v>
          </cell>
          <cell r="U43">
            <v>0</v>
          </cell>
          <cell r="V43">
            <v>1623835.1800000002</v>
          </cell>
          <cell r="W43">
            <v>86568.37000000001</v>
          </cell>
          <cell r="X43">
            <v>73839</v>
          </cell>
          <cell r="Y43">
            <v>0</v>
          </cell>
          <cell r="Z43">
            <v>0</v>
          </cell>
          <cell r="AA43">
            <v>0</v>
          </cell>
          <cell r="AB43">
            <v>2134492.64</v>
          </cell>
          <cell r="AC43">
            <v>503222.99</v>
          </cell>
          <cell r="AD43">
            <v>0</v>
          </cell>
          <cell r="AE43">
            <v>0</v>
          </cell>
          <cell r="AF43">
            <v>1082763.2600000002</v>
          </cell>
          <cell r="AG43">
            <v>0</v>
          </cell>
          <cell r="AH43">
            <v>0</v>
          </cell>
          <cell r="AI43">
            <v>295273.25</v>
          </cell>
          <cell r="AJ43">
            <v>0</v>
          </cell>
          <cell r="AK43">
            <v>0</v>
          </cell>
          <cell r="AL43">
            <v>0</v>
          </cell>
          <cell r="AM43">
            <v>44002.17</v>
          </cell>
          <cell r="AN43">
            <v>295811.23000000004</v>
          </cell>
          <cell r="AO43">
            <v>0</v>
          </cell>
          <cell r="AP43">
            <v>57150.63</v>
          </cell>
          <cell r="AQ43">
            <v>0</v>
          </cell>
          <cell r="AR43">
            <v>0</v>
          </cell>
          <cell r="AS43">
            <v>0</v>
          </cell>
          <cell r="AT43">
            <v>62586.020000000011</v>
          </cell>
          <cell r="AU43">
            <v>0</v>
          </cell>
          <cell r="AV43">
            <v>0</v>
          </cell>
          <cell r="AW43">
            <v>0</v>
          </cell>
          <cell r="AX43">
            <v>52024.039999999994</v>
          </cell>
          <cell r="AY43">
            <v>0</v>
          </cell>
          <cell r="AZ43">
            <v>0</v>
          </cell>
          <cell r="BA43">
            <v>10491.470000000001</v>
          </cell>
          <cell r="BB43">
            <v>36203.160000000003</v>
          </cell>
          <cell r="BC43">
            <v>10945217.169999996</v>
          </cell>
          <cell r="BD43">
            <v>2597201.2599999998</v>
          </cell>
          <cell r="BE43">
            <v>2296504.6800000006</v>
          </cell>
          <cell r="BF43">
            <v>69110861.569999993</v>
          </cell>
        </row>
        <row r="44">
          <cell r="G44" t="str">
            <v>08130</v>
          </cell>
          <cell r="H44">
            <v>3615406.149999999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448332.61</v>
          </cell>
          <cell r="Q44">
            <v>27323.06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278056.03999999992</v>
          </cell>
          <cell r="W44">
            <v>45292.12</v>
          </cell>
          <cell r="X44">
            <v>2753.42</v>
          </cell>
          <cell r="Y44">
            <v>0</v>
          </cell>
          <cell r="Z44">
            <v>0</v>
          </cell>
          <cell r="AA44">
            <v>0</v>
          </cell>
          <cell r="AB44">
            <v>68555.060000000012</v>
          </cell>
          <cell r="AC44">
            <v>23256.13</v>
          </cell>
          <cell r="AD44">
            <v>0</v>
          </cell>
          <cell r="AE44">
            <v>0</v>
          </cell>
          <cell r="AF44">
            <v>96073.16</v>
          </cell>
          <cell r="AG44">
            <v>0</v>
          </cell>
          <cell r="AH44">
            <v>0</v>
          </cell>
          <cell r="AI44">
            <v>10224.790000000001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976.61</v>
          </cell>
          <cell r="AT44">
            <v>6597.2899999999991</v>
          </cell>
          <cell r="AU44">
            <v>0</v>
          </cell>
          <cell r="AV44">
            <v>0</v>
          </cell>
          <cell r="AW44">
            <v>0</v>
          </cell>
          <cell r="AX44">
            <v>35697.19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936585.6599999998</v>
          </cell>
          <cell r="BD44">
            <v>265789.07999999996</v>
          </cell>
          <cell r="BE44">
            <v>331667.55</v>
          </cell>
          <cell r="BF44">
            <v>6192585.919999999</v>
          </cell>
        </row>
        <row r="45">
          <cell r="G45" t="str">
            <v>08401</v>
          </cell>
          <cell r="H45">
            <v>6560428.2700000033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1091151.2399999995</v>
          </cell>
          <cell r="Q45">
            <v>20089.72</v>
          </cell>
          <cell r="R45">
            <v>242096.34</v>
          </cell>
          <cell r="S45">
            <v>0</v>
          </cell>
          <cell r="T45">
            <v>0</v>
          </cell>
          <cell r="U45">
            <v>0</v>
          </cell>
          <cell r="V45">
            <v>347102.48</v>
          </cell>
          <cell r="W45">
            <v>0</v>
          </cell>
          <cell r="X45">
            <v>12732.89</v>
          </cell>
          <cell r="Y45">
            <v>0</v>
          </cell>
          <cell r="Z45">
            <v>0</v>
          </cell>
          <cell r="AA45">
            <v>0</v>
          </cell>
          <cell r="AB45">
            <v>265333.01</v>
          </cell>
          <cell r="AC45">
            <v>68781.919999999998</v>
          </cell>
          <cell r="AD45">
            <v>0</v>
          </cell>
          <cell r="AE45">
            <v>0</v>
          </cell>
          <cell r="AF45">
            <v>289665.77</v>
          </cell>
          <cell r="AG45">
            <v>0</v>
          </cell>
          <cell r="AH45">
            <v>0</v>
          </cell>
          <cell r="AI45">
            <v>31715.02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19288.7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10527.98</v>
          </cell>
          <cell r="AU45">
            <v>0</v>
          </cell>
          <cell r="AV45">
            <v>0</v>
          </cell>
          <cell r="AW45">
            <v>0</v>
          </cell>
          <cell r="AX45">
            <v>121276.28000000001</v>
          </cell>
          <cell r="AY45">
            <v>0</v>
          </cell>
          <cell r="AZ45">
            <v>0</v>
          </cell>
          <cell r="BA45">
            <v>0</v>
          </cell>
          <cell r="BB45">
            <v>575.79</v>
          </cell>
          <cell r="BC45">
            <v>2013460.3799999997</v>
          </cell>
          <cell r="BD45">
            <v>518004.87999999995</v>
          </cell>
          <cell r="BE45">
            <v>706750.2</v>
          </cell>
          <cell r="BF45">
            <v>12318980.869999999</v>
          </cell>
        </row>
        <row r="46">
          <cell r="G46" t="str">
            <v>08402</v>
          </cell>
          <cell r="H46">
            <v>5098053.5200000005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639242.68000000005</v>
          </cell>
          <cell r="Q46">
            <v>27323.06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161122.42999999996</v>
          </cell>
          <cell r="W46">
            <v>0</v>
          </cell>
          <cell r="X46">
            <v>5732</v>
          </cell>
          <cell r="Y46">
            <v>0</v>
          </cell>
          <cell r="Z46">
            <v>0</v>
          </cell>
          <cell r="AA46">
            <v>0</v>
          </cell>
          <cell r="AB46">
            <v>202610.43000000002</v>
          </cell>
          <cell r="AC46">
            <v>23192.510000000002</v>
          </cell>
          <cell r="AD46">
            <v>0</v>
          </cell>
          <cell r="AE46">
            <v>0</v>
          </cell>
          <cell r="AF46">
            <v>121258.27000000002</v>
          </cell>
          <cell r="AG46">
            <v>0</v>
          </cell>
          <cell r="AH46">
            <v>0</v>
          </cell>
          <cell r="AI46">
            <v>1325.28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10193.19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1310049.3899999999</v>
          </cell>
          <cell r="BD46">
            <v>307353.12</v>
          </cell>
          <cell r="BE46">
            <v>105981.24</v>
          </cell>
          <cell r="BF46">
            <v>8013437.1199999992</v>
          </cell>
        </row>
        <row r="47">
          <cell r="G47" t="str">
            <v>08404</v>
          </cell>
          <cell r="H47">
            <v>11080283.1</v>
          </cell>
          <cell r="I47">
            <v>494290.38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1652509.3199999998</v>
          </cell>
          <cell r="Q47">
            <v>51413.369999999995</v>
          </cell>
          <cell r="R47">
            <v>361475.64</v>
          </cell>
          <cell r="S47">
            <v>0</v>
          </cell>
          <cell r="T47">
            <v>0</v>
          </cell>
          <cell r="U47">
            <v>0</v>
          </cell>
          <cell r="V47">
            <v>461408.22000000009</v>
          </cell>
          <cell r="W47">
            <v>135240.18</v>
          </cell>
          <cell r="X47">
            <v>17803</v>
          </cell>
          <cell r="Y47">
            <v>0</v>
          </cell>
          <cell r="Z47">
            <v>0</v>
          </cell>
          <cell r="AA47">
            <v>0</v>
          </cell>
          <cell r="AB47">
            <v>606268.7999999997</v>
          </cell>
          <cell r="AC47">
            <v>57397.21</v>
          </cell>
          <cell r="AD47">
            <v>0</v>
          </cell>
          <cell r="AE47">
            <v>0</v>
          </cell>
          <cell r="AF47">
            <v>454734.04000000004</v>
          </cell>
          <cell r="AG47">
            <v>0</v>
          </cell>
          <cell r="AH47">
            <v>0</v>
          </cell>
          <cell r="AI47">
            <v>100195.52</v>
          </cell>
          <cell r="AJ47">
            <v>0</v>
          </cell>
          <cell r="AK47">
            <v>0</v>
          </cell>
          <cell r="AL47">
            <v>0</v>
          </cell>
          <cell r="AM47">
            <v>23159.8</v>
          </cell>
          <cell r="AN47">
            <v>162381.47</v>
          </cell>
          <cell r="AO47">
            <v>0</v>
          </cell>
          <cell r="AP47">
            <v>0</v>
          </cell>
          <cell r="AQ47">
            <v>35042.57</v>
          </cell>
          <cell r="AR47">
            <v>0</v>
          </cell>
          <cell r="AS47">
            <v>0</v>
          </cell>
          <cell r="AT47">
            <v>38245.08</v>
          </cell>
          <cell r="AU47">
            <v>0</v>
          </cell>
          <cell r="AV47">
            <v>0</v>
          </cell>
          <cell r="AW47">
            <v>0</v>
          </cell>
          <cell r="AX47">
            <v>5818.4100000000008</v>
          </cell>
          <cell r="AY47">
            <v>0</v>
          </cell>
          <cell r="AZ47">
            <v>2881.44</v>
          </cell>
          <cell r="BA47">
            <v>115150.20999999999</v>
          </cell>
          <cell r="BB47">
            <v>10149.540000000001</v>
          </cell>
          <cell r="BC47">
            <v>3287268.9900000007</v>
          </cell>
          <cell r="BD47">
            <v>724668.54</v>
          </cell>
          <cell r="BE47">
            <v>3466408.45</v>
          </cell>
          <cell r="BF47">
            <v>23344193.280000001</v>
          </cell>
        </row>
        <row r="48">
          <cell r="G48" t="str">
            <v>08458</v>
          </cell>
          <cell r="H48">
            <v>25835770.109999992</v>
          </cell>
          <cell r="I48">
            <v>106340.55000000002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4632242.3200000012</v>
          </cell>
          <cell r="Q48">
            <v>103800</v>
          </cell>
          <cell r="R48">
            <v>913432.03</v>
          </cell>
          <cell r="S48">
            <v>0</v>
          </cell>
          <cell r="T48">
            <v>0</v>
          </cell>
          <cell r="U48">
            <v>0</v>
          </cell>
          <cell r="V48">
            <v>1418888.7099999997</v>
          </cell>
          <cell r="W48">
            <v>50112.369999999995</v>
          </cell>
          <cell r="X48">
            <v>42524.56</v>
          </cell>
          <cell r="Y48">
            <v>0</v>
          </cell>
          <cell r="Z48">
            <v>0</v>
          </cell>
          <cell r="AA48">
            <v>0</v>
          </cell>
          <cell r="AB48">
            <v>1126824.3599999999</v>
          </cell>
          <cell r="AC48">
            <v>257967.05</v>
          </cell>
          <cell r="AD48">
            <v>0</v>
          </cell>
          <cell r="AE48">
            <v>0</v>
          </cell>
          <cell r="AF48">
            <v>1061240.95</v>
          </cell>
          <cell r="AG48">
            <v>484454.27999999991</v>
          </cell>
          <cell r="AH48">
            <v>0</v>
          </cell>
          <cell r="AI48">
            <v>217254.75999999998</v>
          </cell>
          <cell r="AJ48">
            <v>0</v>
          </cell>
          <cell r="AK48">
            <v>0</v>
          </cell>
          <cell r="AL48">
            <v>0</v>
          </cell>
          <cell r="AM48">
            <v>36077.269999999997</v>
          </cell>
          <cell r="AN48">
            <v>181388.45</v>
          </cell>
          <cell r="AO48">
            <v>0</v>
          </cell>
          <cell r="AP48">
            <v>84133.73000000001</v>
          </cell>
          <cell r="AQ48">
            <v>12159.169999999998</v>
          </cell>
          <cell r="AR48">
            <v>0</v>
          </cell>
          <cell r="AS48">
            <v>0</v>
          </cell>
          <cell r="AT48">
            <v>53782.780000000006</v>
          </cell>
          <cell r="AU48">
            <v>0</v>
          </cell>
          <cell r="AV48">
            <v>0</v>
          </cell>
          <cell r="AW48">
            <v>0</v>
          </cell>
          <cell r="AX48">
            <v>359503.96000000008</v>
          </cell>
          <cell r="AY48">
            <v>0</v>
          </cell>
          <cell r="AZ48">
            <v>0</v>
          </cell>
          <cell r="BA48">
            <v>0</v>
          </cell>
          <cell r="BB48">
            <v>53712.86</v>
          </cell>
          <cell r="BC48">
            <v>7102205.6099999994</v>
          </cell>
          <cell r="BD48">
            <v>2134899.7199999997</v>
          </cell>
          <cell r="BE48">
            <v>1629409.98</v>
          </cell>
          <cell r="BF48">
            <v>47898125.579999998</v>
          </cell>
        </row>
        <row r="49">
          <cell r="G49" t="str">
            <v>09013</v>
          </cell>
          <cell r="H49">
            <v>1686762.3100000005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153045.53</v>
          </cell>
          <cell r="Q49">
            <v>12620.35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106048.44999999998</v>
          </cell>
          <cell r="AC49">
            <v>143308.49</v>
          </cell>
          <cell r="AD49">
            <v>36827.879999999997</v>
          </cell>
          <cell r="AE49">
            <v>0</v>
          </cell>
          <cell r="AF49">
            <v>69147.56</v>
          </cell>
          <cell r="AG49">
            <v>0</v>
          </cell>
          <cell r="AH49">
            <v>0</v>
          </cell>
          <cell r="AI49">
            <v>13445.869999999997</v>
          </cell>
          <cell r="AJ49">
            <v>0</v>
          </cell>
          <cell r="AK49">
            <v>0</v>
          </cell>
          <cell r="AL49">
            <v>0</v>
          </cell>
          <cell r="AM49">
            <v>11116.23</v>
          </cell>
          <cell r="AN49">
            <v>93816.939999999988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1492.46</v>
          </cell>
          <cell r="AU49">
            <v>0</v>
          </cell>
          <cell r="AV49">
            <v>0</v>
          </cell>
          <cell r="AW49">
            <v>0</v>
          </cell>
          <cell r="AX49">
            <v>95334.05</v>
          </cell>
          <cell r="AY49">
            <v>0</v>
          </cell>
          <cell r="AZ49">
            <v>23069.78</v>
          </cell>
          <cell r="BA49">
            <v>0</v>
          </cell>
          <cell r="BB49">
            <v>3341.58</v>
          </cell>
          <cell r="BC49">
            <v>440560.25</v>
          </cell>
          <cell r="BD49">
            <v>145507.47000000003</v>
          </cell>
          <cell r="BE49">
            <v>177924.72999999998</v>
          </cell>
          <cell r="BF49">
            <v>3213369.9300000006</v>
          </cell>
        </row>
        <row r="50">
          <cell r="G50" t="str">
            <v>09075</v>
          </cell>
          <cell r="H50">
            <v>3879435.22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521591.42</v>
          </cell>
          <cell r="Q50">
            <v>23677.81</v>
          </cell>
          <cell r="R50">
            <v>149793.62</v>
          </cell>
          <cell r="S50">
            <v>0</v>
          </cell>
          <cell r="T50">
            <v>0</v>
          </cell>
          <cell r="U50">
            <v>0</v>
          </cell>
          <cell r="V50">
            <v>142978.44</v>
          </cell>
          <cell r="W50">
            <v>46953.630000000005</v>
          </cell>
          <cell r="X50">
            <v>8303.2000000000007</v>
          </cell>
          <cell r="Y50">
            <v>0</v>
          </cell>
          <cell r="Z50">
            <v>0</v>
          </cell>
          <cell r="AA50">
            <v>0</v>
          </cell>
          <cell r="AB50">
            <v>325144.61</v>
          </cell>
          <cell r="AC50">
            <v>128439.51999999997</v>
          </cell>
          <cell r="AD50">
            <v>92174.35</v>
          </cell>
          <cell r="AE50">
            <v>0</v>
          </cell>
          <cell r="AF50">
            <v>235076.95000000004</v>
          </cell>
          <cell r="AG50">
            <v>0</v>
          </cell>
          <cell r="AH50">
            <v>0</v>
          </cell>
          <cell r="AI50">
            <v>49843.29</v>
          </cell>
          <cell r="AJ50">
            <v>0</v>
          </cell>
          <cell r="AK50">
            <v>0</v>
          </cell>
          <cell r="AL50">
            <v>0</v>
          </cell>
          <cell r="AM50">
            <v>54157.25</v>
          </cell>
          <cell r="AN50">
            <v>267247.62999999995</v>
          </cell>
          <cell r="AO50">
            <v>0</v>
          </cell>
          <cell r="AP50">
            <v>0</v>
          </cell>
          <cell r="AQ50">
            <v>0</v>
          </cell>
          <cell r="AR50">
            <v>6045</v>
          </cell>
          <cell r="AS50">
            <v>0</v>
          </cell>
          <cell r="AT50">
            <v>6330.85</v>
          </cell>
          <cell r="AU50">
            <v>0</v>
          </cell>
          <cell r="AV50">
            <v>0</v>
          </cell>
          <cell r="AW50">
            <v>0</v>
          </cell>
          <cell r="AX50">
            <v>1926.6100000000001</v>
          </cell>
          <cell r="AY50">
            <v>0</v>
          </cell>
          <cell r="AZ50">
            <v>0</v>
          </cell>
          <cell r="BA50">
            <v>36706.720000000001</v>
          </cell>
          <cell r="BB50">
            <v>17168.46</v>
          </cell>
          <cell r="BC50">
            <v>1618577.3599999999</v>
          </cell>
          <cell r="BD50">
            <v>487055.76999999996</v>
          </cell>
          <cell r="BE50">
            <v>190527.55999999997</v>
          </cell>
          <cell r="BF50">
            <v>8289155.2699999986</v>
          </cell>
        </row>
        <row r="51">
          <cell r="G51" t="str">
            <v>09102</v>
          </cell>
          <cell r="H51">
            <v>172847.27000000002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1077.18</v>
          </cell>
          <cell r="Q51">
            <v>0</v>
          </cell>
          <cell r="R51">
            <v>7089.72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43636.070000000007</v>
          </cell>
          <cell r="AC51">
            <v>19134.489999999998</v>
          </cell>
          <cell r="AD51">
            <v>0</v>
          </cell>
          <cell r="AE51">
            <v>0</v>
          </cell>
          <cell r="AF51">
            <v>6595.77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390</v>
          </cell>
          <cell r="AN51">
            <v>7393.65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241114.68000000002</v>
          </cell>
          <cell r="BD51">
            <v>34087.859999999993</v>
          </cell>
          <cell r="BE51">
            <v>81568.690000000017</v>
          </cell>
          <cell r="BF51">
            <v>614935.38000000012</v>
          </cell>
        </row>
        <row r="52">
          <cell r="G52" t="str">
            <v>09206</v>
          </cell>
          <cell r="H52">
            <v>29649190.900000002</v>
          </cell>
          <cell r="I52">
            <v>463496.04000000004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4551771.6400000006</v>
          </cell>
          <cell r="Q52">
            <v>184378.47</v>
          </cell>
          <cell r="R52">
            <v>964802.17999999993</v>
          </cell>
          <cell r="S52">
            <v>0</v>
          </cell>
          <cell r="T52">
            <v>0</v>
          </cell>
          <cell r="U52">
            <v>0</v>
          </cell>
          <cell r="V52">
            <v>1988312.2900000005</v>
          </cell>
          <cell r="W52">
            <v>343131.94999999995</v>
          </cell>
          <cell r="X52">
            <v>56585.43</v>
          </cell>
          <cell r="Y52">
            <v>0</v>
          </cell>
          <cell r="Z52">
            <v>0</v>
          </cell>
          <cell r="AA52">
            <v>0</v>
          </cell>
          <cell r="AB52">
            <v>1092500.7400000002</v>
          </cell>
          <cell r="AC52">
            <v>147370.34</v>
          </cell>
          <cell r="AD52">
            <v>358475.44999999995</v>
          </cell>
          <cell r="AE52">
            <v>0</v>
          </cell>
          <cell r="AF52">
            <v>1381164.2499999998</v>
          </cell>
          <cell r="AG52">
            <v>94351.84</v>
          </cell>
          <cell r="AH52">
            <v>13690.810000000001</v>
          </cell>
          <cell r="AI52">
            <v>457171.72000000003</v>
          </cell>
          <cell r="AJ52">
            <v>0</v>
          </cell>
          <cell r="AK52">
            <v>0</v>
          </cell>
          <cell r="AL52">
            <v>0</v>
          </cell>
          <cell r="AM52">
            <v>156712.63</v>
          </cell>
          <cell r="AN52">
            <v>969635.82000000018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48677.060000000005</v>
          </cell>
          <cell r="AU52">
            <v>0</v>
          </cell>
          <cell r="AV52">
            <v>0</v>
          </cell>
          <cell r="AW52">
            <v>0</v>
          </cell>
          <cell r="AX52">
            <v>186083.52</v>
          </cell>
          <cell r="AY52">
            <v>0</v>
          </cell>
          <cell r="AZ52">
            <v>0</v>
          </cell>
          <cell r="BA52">
            <v>284226.2</v>
          </cell>
          <cell r="BB52">
            <v>84283.72</v>
          </cell>
          <cell r="BC52">
            <v>7269153.7299999986</v>
          </cell>
          <cell r="BD52">
            <v>2242800.5300000003</v>
          </cell>
          <cell r="BE52">
            <v>1322172.78</v>
          </cell>
          <cell r="BF52">
            <v>54310140.040000021</v>
          </cell>
        </row>
        <row r="53">
          <cell r="G53" t="str">
            <v>09207</v>
          </cell>
          <cell r="H53">
            <v>1056887.54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69959.73000000001</v>
          </cell>
          <cell r="Q53">
            <v>0</v>
          </cell>
          <cell r="R53">
            <v>22545.15</v>
          </cell>
          <cell r="S53">
            <v>0</v>
          </cell>
          <cell r="T53">
            <v>0</v>
          </cell>
          <cell r="U53">
            <v>0</v>
          </cell>
          <cell r="V53">
            <v>38333.229999999996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57121.249999999993</v>
          </cell>
          <cell r="AC53">
            <v>17030.37</v>
          </cell>
          <cell r="AD53">
            <v>0</v>
          </cell>
          <cell r="AE53">
            <v>0</v>
          </cell>
          <cell r="AF53">
            <v>28741.010000000002</v>
          </cell>
          <cell r="AG53">
            <v>0</v>
          </cell>
          <cell r="AH53">
            <v>0</v>
          </cell>
          <cell r="AI53">
            <v>1331.11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3000</v>
          </cell>
          <cell r="AS53">
            <v>0</v>
          </cell>
          <cell r="AT53">
            <v>928.9</v>
          </cell>
          <cell r="AU53">
            <v>0</v>
          </cell>
          <cell r="AV53">
            <v>0</v>
          </cell>
          <cell r="AW53">
            <v>0</v>
          </cell>
          <cell r="AX53">
            <v>31396.789999999997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478835.98999999993</v>
          </cell>
          <cell r="BD53">
            <v>98156.5</v>
          </cell>
          <cell r="BE53">
            <v>101734.41999999998</v>
          </cell>
          <cell r="BF53">
            <v>2006001.99</v>
          </cell>
        </row>
        <row r="54">
          <cell r="G54" t="str">
            <v>09209</v>
          </cell>
          <cell r="H54">
            <v>2290942.0200000009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280680.33</v>
          </cell>
          <cell r="Q54">
            <v>12620.35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61044.73</v>
          </cell>
          <cell r="AC54">
            <v>48132.170000000006</v>
          </cell>
          <cell r="AD54">
            <v>0</v>
          </cell>
          <cell r="AE54">
            <v>0</v>
          </cell>
          <cell r="AF54">
            <v>67184.760000000009</v>
          </cell>
          <cell r="AG54">
            <v>0</v>
          </cell>
          <cell r="AH54">
            <v>0</v>
          </cell>
          <cell r="AI54">
            <v>1023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19208.18</v>
          </cell>
          <cell r="AO54">
            <v>0</v>
          </cell>
          <cell r="AP54">
            <v>0</v>
          </cell>
          <cell r="AQ54">
            <v>0</v>
          </cell>
          <cell r="AR54">
            <v>11922.569999999998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51317.030000000006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929911.09000000008</v>
          </cell>
          <cell r="BD54">
            <v>140565.76000000001</v>
          </cell>
          <cell r="BE54">
            <v>202707.73000000004</v>
          </cell>
          <cell r="BF54">
            <v>4117259.7200000011</v>
          </cell>
        </row>
        <row r="55">
          <cell r="G55" t="str">
            <v>10003</v>
          </cell>
          <cell r="H55">
            <v>416192.23000000004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28383.68</v>
          </cell>
          <cell r="Q55">
            <v>0</v>
          </cell>
          <cell r="R55">
            <v>9009.26</v>
          </cell>
          <cell r="S55">
            <v>0</v>
          </cell>
          <cell r="T55">
            <v>0</v>
          </cell>
          <cell r="U55">
            <v>7202.26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50343.91</v>
          </cell>
          <cell r="AC55">
            <v>21259.32</v>
          </cell>
          <cell r="AD55">
            <v>0</v>
          </cell>
          <cell r="AE55">
            <v>0</v>
          </cell>
          <cell r="AF55">
            <v>12790.07</v>
          </cell>
          <cell r="AG55">
            <v>0</v>
          </cell>
          <cell r="AH55">
            <v>0</v>
          </cell>
          <cell r="AI55">
            <v>1348.31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779.51</v>
          </cell>
          <cell r="AP55">
            <v>11373.439999999999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328541.71000000008</v>
          </cell>
          <cell r="BD55">
            <v>57058.619999999995</v>
          </cell>
          <cell r="BE55">
            <v>153039.53999999998</v>
          </cell>
          <cell r="BF55">
            <v>1097321.8600000001</v>
          </cell>
        </row>
        <row r="56">
          <cell r="G56" t="str">
            <v>10050</v>
          </cell>
          <cell r="H56">
            <v>1248958.24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139399.77000000002</v>
          </cell>
          <cell r="Q56">
            <v>0</v>
          </cell>
          <cell r="R56">
            <v>73040.820000000007</v>
          </cell>
          <cell r="S56">
            <v>0</v>
          </cell>
          <cell r="T56">
            <v>0</v>
          </cell>
          <cell r="U56">
            <v>0</v>
          </cell>
          <cell r="V56">
            <v>130413.37999999999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104243.88</v>
          </cell>
          <cell r="AC56">
            <v>87327.16</v>
          </cell>
          <cell r="AD56">
            <v>0</v>
          </cell>
          <cell r="AE56">
            <v>0</v>
          </cell>
          <cell r="AF56">
            <v>49159.39</v>
          </cell>
          <cell r="AG56">
            <v>0</v>
          </cell>
          <cell r="AH56">
            <v>0</v>
          </cell>
          <cell r="AI56">
            <v>22934.739999999998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4741.53</v>
          </cell>
          <cell r="AS56">
            <v>0</v>
          </cell>
          <cell r="AT56">
            <v>4169.7700000000004</v>
          </cell>
          <cell r="AU56">
            <v>0</v>
          </cell>
          <cell r="AV56">
            <v>0</v>
          </cell>
          <cell r="AW56">
            <v>0</v>
          </cell>
          <cell r="AX56">
            <v>5000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652044.44000000006</v>
          </cell>
          <cell r="BD56">
            <v>159015.15000000002</v>
          </cell>
          <cell r="BE56">
            <v>123130.56999999998</v>
          </cell>
          <cell r="BF56">
            <v>2803578.8399999994</v>
          </cell>
        </row>
        <row r="57">
          <cell r="G57" t="str">
            <v>10065</v>
          </cell>
          <cell r="H57">
            <v>173387.77999999997</v>
          </cell>
          <cell r="I57">
            <v>216553.43999999997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82649.94</v>
          </cell>
          <cell r="Q57">
            <v>0</v>
          </cell>
          <cell r="R57">
            <v>37352.51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115909.06999999999</v>
          </cell>
          <cell r="AC57">
            <v>141869.71</v>
          </cell>
          <cell r="AD57">
            <v>0</v>
          </cell>
          <cell r="AE57">
            <v>0</v>
          </cell>
          <cell r="AF57">
            <v>112653.43</v>
          </cell>
          <cell r="AG57">
            <v>0</v>
          </cell>
          <cell r="AH57">
            <v>0</v>
          </cell>
          <cell r="AI57">
            <v>36671.19999999999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433.45</v>
          </cell>
          <cell r="AU57">
            <v>0</v>
          </cell>
          <cell r="AV57">
            <v>0</v>
          </cell>
          <cell r="AW57">
            <v>0</v>
          </cell>
          <cell r="AX57">
            <v>5781.72</v>
          </cell>
          <cell r="AY57">
            <v>0</v>
          </cell>
          <cell r="AZ57">
            <v>0</v>
          </cell>
          <cell r="BA57">
            <v>0</v>
          </cell>
          <cell r="BB57">
            <v>4137.08</v>
          </cell>
          <cell r="BC57">
            <v>284336.59999999998</v>
          </cell>
          <cell r="BD57">
            <v>55938.070000000007</v>
          </cell>
          <cell r="BE57">
            <v>293844.46999999997</v>
          </cell>
          <cell r="BF57">
            <v>1561518.4699999997</v>
          </cell>
        </row>
        <row r="58">
          <cell r="G58" t="str">
            <v>10070</v>
          </cell>
          <cell r="H58">
            <v>1776645.7200000002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195114.75000000003</v>
          </cell>
          <cell r="Q58">
            <v>8665.91</v>
          </cell>
          <cell r="R58">
            <v>100345.96999999999</v>
          </cell>
          <cell r="S58">
            <v>0</v>
          </cell>
          <cell r="T58">
            <v>0</v>
          </cell>
          <cell r="U58">
            <v>34928.620000000003</v>
          </cell>
          <cell r="V58">
            <v>45606.6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144982.87999999998</v>
          </cell>
          <cell r="AC58">
            <v>124973.52999999997</v>
          </cell>
          <cell r="AD58">
            <v>0</v>
          </cell>
          <cell r="AE58">
            <v>0</v>
          </cell>
          <cell r="AF58">
            <v>74042.78</v>
          </cell>
          <cell r="AG58">
            <v>0</v>
          </cell>
          <cell r="AH58">
            <v>0</v>
          </cell>
          <cell r="AI58">
            <v>35994.74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20822.3</v>
          </cell>
          <cell r="AP58">
            <v>45633.52</v>
          </cell>
          <cell r="AQ58">
            <v>0</v>
          </cell>
          <cell r="AR58">
            <v>5545.69</v>
          </cell>
          <cell r="AS58">
            <v>0</v>
          </cell>
          <cell r="AT58">
            <v>2058.08</v>
          </cell>
          <cell r="AU58">
            <v>0</v>
          </cell>
          <cell r="AV58">
            <v>0</v>
          </cell>
          <cell r="AW58">
            <v>0</v>
          </cell>
          <cell r="AX58">
            <v>492</v>
          </cell>
          <cell r="AY58">
            <v>0</v>
          </cell>
          <cell r="AZ58">
            <v>0</v>
          </cell>
          <cell r="BA58">
            <v>0</v>
          </cell>
          <cell r="BB58">
            <v>7299</v>
          </cell>
          <cell r="BC58">
            <v>715972.19000000029</v>
          </cell>
          <cell r="BD58">
            <v>186479.83999999997</v>
          </cell>
          <cell r="BE58">
            <v>179695.75999999998</v>
          </cell>
          <cell r="BF58">
            <v>3705299.88</v>
          </cell>
        </row>
        <row r="59">
          <cell r="G59" t="str">
            <v>10309</v>
          </cell>
          <cell r="H59">
            <v>2112677.9300000002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198095.25</v>
          </cell>
          <cell r="Q59">
            <v>1960.4099999999999</v>
          </cell>
          <cell r="R59">
            <v>66964</v>
          </cell>
          <cell r="S59">
            <v>0</v>
          </cell>
          <cell r="T59">
            <v>0</v>
          </cell>
          <cell r="U59">
            <v>0</v>
          </cell>
          <cell r="V59">
            <v>146166.04999999999</v>
          </cell>
          <cell r="W59">
            <v>0</v>
          </cell>
          <cell r="X59">
            <v>3888.95</v>
          </cell>
          <cell r="Y59">
            <v>0</v>
          </cell>
          <cell r="Z59">
            <v>0</v>
          </cell>
          <cell r="AA59">
            <v>0</v>
          </cell>
          <cell r="AB59">
            <v>132603.26999999999</v>
          </cell>
          <cell r="AC59">
            <v>177768.02000000002</v>
          </cell>
          <cell r="AD59">
            <v>0</v>
          </cell>
          <cell r="AE59">
            <v>0</v>
          </cell>
          <cell r="AF59">
            <v>95738.05</v>
          </cell>
          <cell r="AG59">
            <v>0</v>
          </cell>
          <cell r="AH59">
            <v>0</v>
          </cell>
          <cell r="AI59">
            <v>36609.839999999997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9548.2099999999991</v>
          </cell>
          <cell r="AS59">
            <v>0</v>
          </cell>
          <cell r="AT59">
            <v>876.03</v>
          </cell>
          <cell r="AU59">
            <v>1781.1599999999999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73087.049999999988</v>
          </cell>
          <cell r="BC59">
            <v>767865.24000000022</v>
          </cell>
          <cell r="BD59">
            <v>211860.88</v>
          </cell>
          <cell r="BE59">
            <v>230591.81</v>
          </cell>
          <cell r="BF59">
            <v>4268082.1499999994</v>
          </cell>
        </row>
        <row r="60">
          <cell r="G60" t="str">
            <v>11001</v>
          </cell>
          <cell r="H60">
            <v>87500881.63000001</v>
          </cell>
          <cell r="I60">
            <v>163795.97000000003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13512526.779999999</v>
          </cell>
          <cell r="Q60">
            <v>424784.93</v>
          </cell>
          <cell r="R60">
            <v>2455427.46</v>
          </cell>
          <cell r="S60">
            <v>0</v>
          </cell>
          <cell r="T60">
            <v>0</v>
          </cell>
          <cell r="U60">
            <v>0</v>
          </cell>
          <cell r="V60">
            <v>3879711.9899999993</v>
          </cell>
          <cell r="W60">
            <v>0</v>
          </cell>
          <cell r="X60">
            <v>170122.18999999997</v>
          </cell>
          <cell r="Y60">
            <v>0</v>
          </cell>
          <cell r="Z60">
            <v>0</v>
          </cell>
          <cell r="AA60">
            <v>0</v>
          </cell>
          <cell r="AB60">
            <v>5381927.6499999994</v>
          </cell>
          <cell r="AC60">
            <v>461288.04</v>
          </cell>
          <cell r="AD60">
            <v>321576.73999999993</v>
          </cell>
          <cell r="AE60">
            <v>0</v>
          </cell>
          <cell r="AF60">
            <v>4490784.2999999989</v>
          </cell>
          <cell r="AG60">
            <v>0</v>
          </cell>
          <cell r="AH60">
            <v>0</v>
          </cell>
          <cell r="AI60">
            <v>999498.1399999999</v>
          </cell>
          <cell r="AJ60">
            <v>0</v>
          </cell>
          <cell r="AK60">
            <v>0</v>
          </cell>
          <cell r="AL60">
            <v>0</v>
          </cell>
          <cell r="AM60">
            <v>725943.79000000015</v>
          </cell>
          <cell r="AN60">
            <v>4040086.99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72278.53</v>
          </cell>
          <cell r="AT60">
            <v>127835.33999999998</v>
          </cell>
          <cell r="AU60">
            <v>0</v>
          </cell>
          <cell r="AV60">
            <v>0</v>
          </cell>
          <cell r="AW60">
            <v>229543</v>
          </cell>
          <cell r="AX60">
            <v>350984.50999999989</v>
          </cell>
          <cell r="AY60">
            <v>0</v>
          </cell>
          <cell r="AZ60">
            <v>0</v>
          </cell>
          <cell r="BA60">
            <v>0</v>
          </cell>
          <cell r="BB60">
            <v>248729.22000000003</v>
          </cell>
          <cell r="BC60">
            <v>21905062.599999998</v>
          </cell>
          <cell r="BD60">
            <v>6811913.4099999983</v>
          </cell>
          <cell r="BE60">
            <v>6309178.9499999993</v>
          </cell>
          <cell r="BF60">
            <v>160583882.16</v>
          </cell>
        </row>
        <row r="61">
          <cell r="G61" t="str">
            <v>11051</v>
          </cell>
          <cell r="H61">
            <v>10216601.219999995</v>
          </cell>
          <cell r="I61">
            <v>47377.19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1595929.8599999999</v>
          </cell>
          <cell r="Q61">
            <v>87438.950000000012</v>
          </cell>
          <cell r="R61">
            <v>370960</v>
          </cell>
          <cell r="S61">
            <v>0</v>
          </cell>
          <cell r="T61">
            <v>0</v>
          </cell>
          <cell r="U61">
            <v>0</v>
          </cell>
          <cell r="V61">
            <v>557137.79</v>
          </cell>
          <cell r="W61">
            <v>40472.649999999994</v>
          </cell>
          <cell r="X61">
            <v>25786.25</v>
          </cell>
          <cell r="Y61">
            <v>0</v>
          </cell>
          <cell r="Z61">
            <v>0</v>
          </cell>
          <cell r="AA61">
            <v>0</v>
          </cell>
          <cell r="AB61">
            <v>821667.52</v>
          </cell>
          <cell r="AC61">
            <v>61273.439999999995</v>
          </cell>
          <cell r="AD61">
            <v>156704.98000000001</v>
          </cell>
          <cell r="AE61">
            <v>0</v>
          </cell>
          <cell r="AF61">
            <v>564851.48</v>
          </cell>
          <cell r="AG61">
            <v>105992.26999999999</v>
          </cell>
          <cell r="AH61">
            <v>28534</v>
          </cell>
          <cell r="AI61">
            <v>87323.909999999989</v>
          </cell>
          <cell r="AJ61">
            <v>0</v>
          </cell>
          <cell r="AK61">
            <v>0</v>
          </cell>
          <cell r="AL61">
            <v>0</v>
          </cell>
          <cell r="AM61">
            <v>43915.839999999997</v>
          </cell>
          <cell r="AN61">
            <v>542824.41999999993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2504.83</v>
          </cell>
          <cell r="AU61">
            <v>0</v>
          </cell>
          <cell r="AV61">
            <v>0</v>
          </cell>
          <cell r="AW61">
            <v>0</v>
          </cell>
          <cell r="AX61">
            <v>34581.53</v>
          </cell>
          <cell r="AY61">
            <v>0</v>
          </cell>
          <cell r="AZ61">
            <v>0</v>
          </cell>
          <cell r="BA61">
            <v>0</v>
          </cell>
          <cell r="BB61">
            <v>1752.67</v>
          </cell>
          <cell r="BC61">
            <v>3382475.6300000004</v>
          </cell>
          <cell r="BD61">
            <v>933121.44</v>
          </cell>
          <cell r="BE61">
            <v>1290282.3099999998</v>
          </cell>
          <cell r="BF61">
            <v>20999510.179999992</v>
          </cell>
        </row>
        <row r="62">
          <cell r="G62" t="str">
            <v>11054</v>
          </cell>
          <cell r="H62">
            <v>160873.04999999996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25603.72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106887.29999999999</v>
          </cell>
          <cell r="BD62">
            <v>0</v>
          </cell>
          <cell r="BE62">
            <v>80493.77</v>
          </cell>
          <cell r="BF62">
            <v>373857.83999999997</v>
          </cell>
        </row>
        <row r="63">
          <cell r="G63" t="str">
            <v>11056</v>
          </cell>
          <cell r="H63">
            <v>924245.63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51971.57</v>
          </cell>
          <cell r="Q63">
            <v>4227.82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95805.86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37475.599999999991</v>
          </cell>
          <cell r="AC63">
            <v>21545.23</v>
          </cell>
          <cell r="AD63">
            <v>0</v>
          </cell>
          <cell r="AE63">
            <v>0</v>
          </cell>
          <cell r="AF63">
            <v>19912.940000000002</v>
          </cell>
          <cell r="AG63">
            <v>0</v>
          </cell>
          <cell r="AH63">
            <v>0</v>
          </cell>
          <cell r="AI63">
            <v>1967.26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115.45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15019.41</v>
          </cell>
          <cell r="BC63">
            <v>597851.30999999994</v>
          </cell>
          <cell r="BD63">
            <v>73482.800000000017</v>
          </cell>
          <cell r="BE63">
            <v>78275.679999999993</v>
          </cell>
          <cell r="BF63">
            <v>1921896.5599999996</v>
          </cell>
        </row>
        <row r="64">
          <cell r="G64" t="str">
            <v>12110</v>
          </cell>
          <cell r="H64">
            <v>2097452.5100000002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266774.73</v>
          </cell>
          <cell r="Q64">
            <v>12086.98</v>
          </cell>
          <cell r="R64">
            <v>66832.91</v>
          </cell>
          <cell r="S64">
            <v>0</v>
          </cell>
          <cell r="T64">
            <v>0</v>
          </cell>
          <cell r="U64">
            <v>0</v>
          </cell>
          <cell r="V64">
            <v>198568.75000000003</v>
          </cell>
          <cell r="W64">
            <v>26767.360000000001</v>
          </cell>
          <cell r="X64">
            <v>11905.029999999999</v>
          </cell>
          <cell r="Y64">
            <v>0</v>
          </cell>
          <cell r="Z64">
            <v>0</v>
          </cell>
          <cell r="AA64">
            <v>0</v>
          </cell>
          <cell r="AB64">
            <v>46224.22</v>
          </cell>
          <cell r="AC64">
            <v>33951.369999999995</v>
          </cell>
          <cell r="AD64">
            <v>0</v>
          </cell>
          <cell r="AE64">
            <v>0</v>
          </cell>
          <cell r="AF64">
            <v>69611.760000000009</v>
          </cell>
          <cell r="AG64">
            <v>0</v>
          </cell>
          <cell r="AH64">
            <v>0</v>
          </cell>
          <cell r="AI64">
            <v>29095.84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3059.13</v>
          </cell>
          <cell r="AO64">
            <v>0</v>
          </cell>
          <cell r="AP64">
            <v>0</v>
          </cell>
          <cell r="AQ64">
            <v>0</v>
          </cell>
          <cell r="AR64">
            <v>7507.02</v>
          </cell>
          <cell r="AS64">
            <v>2858.99</v>
          </cell>
          <cell r="AT64">
            <v>3819.0199999999995</v>
          </cell>
          <cell r="AU64">
            <v>3660.55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880537.76000000013</v>
          </cell>
          <cell r="BD64">
            <v>173879.25</v>
          </cell>
          <cell r="BE64">
            <v>277369.22000000003</v>
          </cell>
          <cell r="BF64">
            <v>4211962.4000000004</v>
          </cell>
        </row>
        <row r="65">
          <cell r="G65" t="str">
            <v>13073</v>
          </cell>
          <cell r="H65">
            <v>10663693.659999998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999796.79000000015</v>
          </cell>
          <cell r="Q65">
            <v>22843.870000000003</v>
          </cell>
          <cell r="R65">
            <v>505635.87000000005</v>
          </cell>
          <cell r="S65">
            <v>0</v>
          </cell>
          <cell r="T65">
            <v>0</v>
          </cell>
          <cell r="U65">
            <v>0</v>
          </cell>
          <cell r="V65">
            <v>1270572.27</v>
          </cell>
          <cell r="W65">
            <v>0</v>
          </cell>
          <cell r="X65">
            <v>41912.44</v>
          </cell>
          <cell r="Y65">
            <v>0</v>
          </cell>
          <cell r="Z65">
            <v>0</v>
          </cell>
          <cell r="AA65">
            <v>0</v>
          </cell>
          <cell r="AB65">
            <v>819245.76000000024</v>
          </cell>
          <cell r="AC65">
            <v>252538.47000000003</v>
          </cell>
          <cell r="AD65">
            <v>275896.92</v>
          </cell>
          <cell r="AE65">
            <v>0</v>
          </cell>
          <cell r="AF65">
            <v>497720.42000000004</v>
          </cell>
          <cell r="AG65">
            <v>0</v>
          </cell>
          <cell r="AH65">
            <v>0</v>
          </cell>
          <cell r="AI65">
            <v>286952.92000000004</v>
          </cell>
          <cell r="AJ65">
            <v>0</v>
          </cell>
          <cell r="AK65">
            <v>0</v>
          </cell>
          <cell r="AL65">
            <v>0</v>
          </cell>
          <cell r="AM65">
            <v>206217.95</v>
          </cell>
          <cell r="AN65">
            <v>705630.87000000011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199679.61000000004</v>
          </cell>
          <cell r="AY65">
            <v>0</v>
          </cell>
          <cell r="AZ65">
            <v>0</v>
          </cell>
          <cell r="BA65">
            <v>0</v>
          </cell>
          <cell r="BB65">
            <v>11432.26</v>
          </cell>
          <cell r="BC65">
            <v>3489542.6399999997</v>
          </cell>
          <cell r="BD65">
            <v>1238144.5099999998</v>
          </cell>
          <cell r="BE65">
            <v>790261.86</v>
          </cell>
          <cell r="BF65">
            <v>22277719.089999996</v>
          </cell>
        </row>
        <row r="66">
          <cell r="G66" t="str">
            <v>13144</v>
          </cell>
          <cell r="H66">
            <v>15986428.480000002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2109380.2599999998</v>
          </cell>
          <cell r="Q66">
            <v>39000</v>
          </cell>
          <cell r="R66">
            <v>458464.54000000004</v>
          </cell>
          <cell r="S66">
            <v>0</v>
          </cell>
          <cell r="T66">
            <v>0</v>
          </cell>
          <cell r="U66">
            <v>0</v>
          </cell>
          <cell r="V66">
            <v>1009968.8</v>
          </cell>
          <cell r="W66">
            <v>83906.43</v>
          </cell>
          <cell r="X66">
            <v>33237.19</v>
          </cell>
          <cell r="Y66">
            <v>0</v>
          </cell>
          <cell r="Z66">
            <v>0</v>
          </cell>
          <cell r="AA66">
            <v>0</v>
          </cell>
          <cell r="AB66">
            <v>677749.79</v>
          </cell>
          <cell r="AC66">
            <v>403277.86</v>
          </cell>
          <cell r="AD66">
            <v>244872.68999999997</v>
          </cell>
          <cell r="AE66">
            <v>0</v>
          </cell>
          <cell r="AF66">
            <v>777527.24000000011</v>
          </cell>
          <cell r="AG66">
            <v>0</v>
          </cell>
          <cell r="AH66">
            <v>0</v>
          </cell>
          <cell r="AI66">
            <v>156376.85999999999</v>
          </cell>
          <cell r="AJ66">
            <v>0</v>
          </cell>
          <cell r="AK66">
            <v>0</v>
          </cell>
          <cell r="AL66">
            <v>0</v>
          </cell>
          <cell r="AM66">
            <v>64954.03</v>
          </cell>
          <cell r="AN66">
            <v>853497.51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125569.47</v>
          </cell>
          <cell r="AU66">
            <v>0</v>
          </cell>
          <cell r="AV66">
            <v>0</v>
          </cell>
          <cell r="AW66">
            <v>0</v>
          </cell>
          <cell r="AX66">
            <v>22764.499999999996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4354576.29</v>
          </cell>
          <cell r="BD66">
            <v>1556308.5899999999</v>
          </cell>
          <cell r="BE66">
            <v>1048681.5700000003</v>
          </cell>
          <cell r="BF66">
            <v>30006542.100000001</v>
          </cell>
        </row>
        <row r="67">
          <cell r="G67" t="str">
            <v>13146</v>
          </cell>
          <cell r="H67">
            <v>5313221.0199999996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805135.82000000018</v>
          </cell>
          <cell r="Q67">
            <v>22761.360000000001</v>
          </cell>
          <cell r="R67">
            <v>182199.42</v>
          </cell>
          <cell r="S67">
            <v>0</v>
          </cell>
          <cell r="T67">
            <v>0</v>
          </cell>
          <cell r="U67">
            <v>0</v>
          </cell>
          <cell r="V67">
            <v>280613.98</v>
          </cell>
          <cell r="W67">
            <v>0</v>
          </cell>
          <cell r="X67">
            <v>16255.17</v>
          </cell>
          <cell r="Y67">
            <v>0</v>
          </cell>
          <cell r="Z67">
            <v>0</v>
          </cell>
          <cell r="AA67">
            <v>0</v>
          </cell>
          <cell r="AB67">
            <v>343403.64000000007</v>
          </cell>
          <cell r="AC67">
            <v>96708.459999999992</v>
          </cell>
          <cell r="AD67">
            <v>175233.34000000003</v>
          </cell>
          <cell r="AE67">
            <v>22.619999999999997</v>
          </cell>
          <cell r="AF67">
            <v>333117.52000000008</v>
          </cell>
          <cell r="AG67">
            <v>0</v>
          </cell>
          <cell r="AH67">
            <v>0</v>
          </cell>
          <cell r="AI67">
            <v>139606.96999999997</v>
          </cell>
          <cell r="AJ67">
            <v>0</v>
          </cell>
          <cell r="AK67">
            <v>0</v>
          </cell>
          <cell r="AL67">
            <v>0</v>
          </cell>
          <cell r="AM67">
            <v>64038.26</v>
          </cell>
          <cell r="AN67">
            <v>267304.40999999997</v>
          </cell>
          <cell r="AO67">
            <v>0</v>
          </cell>
          <cell r="AP67">
            <v>0</v>
          </cell>
          <cell r="AQ67">
            <v>877.5</v>
          </cell>
          <cell r="AR67">
            <v>7837.86</v>
          </cell>
          <cell r="AS67">
            <v>0</v>
          </cell>
          <cell r="AT67">
            <v>8289.35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1418686.2799999996</v>
          </cell>
          <cell r="BD67">
            <v>566903.35</v>
          </cell>
          <cell r="BE67">
            <v>342108.33999999997</v>
          </cell>
          <cell r="BF67">
            <v>10384324.669999998</v>
          </cell>
        </row>
        <row r="68">
          <cell r="G68" t="str">
            <v>13151</v>
          </cell>
          <cell r="H68">
            <v>1549713.6400000006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174056.16</v>
          </cell>
          <cell r="Q68">
            <v>0</v>
          </cell>
          <cell r="R68">
            <v>57237.65</v>
          </cell>
          <cell r="S68">
            <v>0</v>
          </cell>
          <cell r="T68">
            <v>0</v>
          </cell>
          <cell r="U68">
            <v>0</v>
          </cell>
          <cell r="V68">
            <v>155055.91</v>
          </cell>
          <cell r="W68">
            <v>0</v>
          </cell>
          <cell r="X68">
            <v>1169.75</v>
          </cell>
          <cell r="Y68">
            <v>0</v>
          </cell>
          <cell r="Z68">
            <v>0</v>
          </cell>
          <cell r="AA68">
            <v>0</v>
          </cell>
          <cell r="AB68">
            <v>59328.909999999996</v>
          </cell>
          <cell r="AC68">
            <v>32819.149999999994</v>
          </cell>
          <cell r="AD68">
            <v>0</v>
          </cell>
          <cell r="AE68">
            <v>0</v>
          </cell>
          <cell r="AF68">
            <v>38933.279999999999</v>
          </cell>
          <cell r="AG68">
            <v>0</v>
          </cell>
          <cell r="AH68">
            <v>0</v>
          </cell>
          <cell r="AI68">
            <v>2703.11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479299.97999999992</v>
          </cell>
          <cell r="BD68">
            <v>132210.31</v>
          </cell>
          <cell r="BE68">
            <v>249593.70999999996</v>
          </cell>
          <cell r="BF68">
            <v>2932121.56</v>
          </cell>
        </row>
        <row r="69">
          <cell r="G69" t="str">
            <v>13156</v>
          </cell>
          <cell r="H69">
            <v>2762867.76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386589.08</v>
          </cell>
          <cell r="Q69">
            <v>4500</v>
          </cell>
          <cell r="R69">
            <v>82101</v>
          </cell>
          <cell r="S69">
            <v>0</v>
          </cell>
          <cell r="T69">
            <v>0</v>
          </cell>
          <cell r="U69">
            <v>0</v>
          </cell>
          <cell r="V69">
            <v>144302.78</v>
          </cell>
          <cell r="W69">
            <v>0</v>
          </cell>
          <cell r="X69">
            <v>11138</v>
          </cell>
          <cell r="Y69">
            <v>0</v>
          </cell>
          <cell r="Z69">
            <v>0</v>
          </cell>
          <cell r="AA69">
            <v>0</v>
          </cell>
          <cell r="AB69">
            <v>638408.55999999994</v>
          </cell>
          <cell r="AC69">
            <v>18288.52</v>
          </cell>
          <cell r="AD69">
            <v>0</v>
          </cell>
          <cell r="AE69">
            <v>0</v>
          </cell>
          <cell r="AF69">
            <v>129592.59999999999</v>
          </cell>
          <cell r="AG69">
            <v>0</v>
          </cell>
          <cell r="AH69">
            <v>0</v>
          </cell>
          <cell r="AI69">
            <v>23798.54</v>
          </cell>
          <cell r="AJ69">
            <v>0</v>
          </cell>
          <cell r="AK69">
            <v>0</v>
          </cell>
          <cell r="AL69">
            <v>0</v>
          </cell>
          <cell r="AM69">
            <v>12742</v>
          </cell>
          <cell r="AN69">
            <v>68901</v>
          </cell>
          <cell r="AO69">
            <v>0</v>
          </cell>
          <cell r="AP69">
            <v>0</v>
          </cell>
          <cell r="AQ69">
            <v>0</v>
          </cell>
          <cell r="AR69">
            <v>106.99</v>
          </cell>
          <cell r="AS69">
            <v>0</v>
          </cell>
          <cell r="AT69">
            <v>4473.7699999999995</v>
          </cell>
          <cell r="AU69">
            <v>0</v>
          </cell>
          <cell r="AV69">
            <v>0</v>
          </cell>
          <cell r="AW69">
            <v>0</v>
          </cell>
          <cell r="AX69">
            <v>26560.38</v>
          </cell>
          <cell r="AY69">
            <v>0</v>
          </cell>
          <cell r="AZ69">
            <v>0</v>
          </cell>
          <cell r="BA69">
            <v>0</v>
          </cell>
          <cell r="BB69">
            <v>4573.74</v>
          </cell>
          <cell r="BC69">
            <v>1241474.7800000003</v>
          </cell>
          <cell r="BD69">
            <v>372343.42</v>
          </cell>
          <cell r="BE69">
            <v>281212.19</v>
          </cell>
          <cell r="BF69">
            <v>6213975.1100000003</v>
          </cell>
        </row>
        <row r="70">
          <cell r="G70" t="str">
            <v>13160</v>
          </cell>
          <cell r="H70">
            <v>7631633.6600000011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918000</v>
          </cell>
          <cell r="Q70">
            <v>36600</v>
          </cell>
          <cell r="R70">
            <v>260522.14</v>
          </cell>
          <cell r="S70">
            <v>0</v>
          </cell>
          <cell r="T70">
            <v>0</v>
          </cell>
          <cell r="U70">
            <v>0</v>
          </cell>
          <cell r="V70">
            <v>362247.69</v>
          </cell>
          <cell r="W70">
            <v>0</v>
          </cell>
          <cell r="X70">
            <v>19762.47</v>
          </cell>
          <cell r="Y70">
            <v>0</v>
          </cell>
          <cell r="Z70">
            <v>0</v>
          </cell>
          <cell r="AA70">
            <v>0</v>
          </cell>
          <cell r="AB70">
            <v>527181.43999999994</v>
          </cell>
          <cell r="AC70">
            <v>102485.06999999999</v>
          </cell>
          <cell r="AD70">
            <v>94090.129999999976</v>
          </cell>
          <cell r="AE70">
            <v>0</v>
          </cell>
          <cell r="AF70">
            <v>491018.55</v>
          </cell>
          <cell r="AG70">
            <v>0</v>
          </cell>
          <cell r="AH70">
            <v>0</v>
          </cell>
          <cell r="AI70">
            <v>683.38</v>
          </cell>
          <cell r="AJ70">
            <v>0</v>
          </cell>
          <cell r="AK70">
            <v>0</v>
          </cell>
          <cell r="AL70">
            <v>0</v>
          </cell>
          <cell r="AM70">
            <v>64095.31</v>
          </cell>
          <cell r="AN70">
            <v>591575.3600000001</v>
          </cell>
          <cell r="AO70">
            <v>0</v>
          </cell>
          <cell r="AP70">
            <v>0</v>
          </cell>
          <cell r="AQ70">
            <v>156771.22</v>
          </cell>
          <cell r="AR70">
            <v>0</v>
          </cell>
          <cell r="AS70">
            <v>0</v>
          </cell>
          <cell r="AT70">
            <v>15070.65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2243583.3499999992</v>
          </cell>
          <cell r="BD70">
            <v>687021.17999999982</v>
          </cell>
          <cell r="BE70">
            <v>733038.64999999991</v>
          </cell>
          <cell r="BF70">
            <v>14935380.250000004</v>
          </cell>
        </row>
        <row r="71">
          <cell r="G71" t="str">
            <v>13161</v>
          </cell>
          <cell r="H71">
            <v>43246677.520000011</v>
          </cell>
          <cell r="I71">
            <v>330787.06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7086975.7500000009</v>
          </cell>
          <cell r="Q71">
            <v>194791.27000000002</v>
          </cell>
          <cell r="R71">
            <v>1529557.6</v>
          </cell>
          <cell r="S71">
            <v>0</v>
          </cell>
          <cell r="T71">
            <v>0</v>
          </cell>
          <cell r="U71">
            <v>0</v>
          </cell>
          <cell r="V71">
            <v>2429865.0700000003</v>
          </cell>
          <cell r="W71">
            <v>0</v>
          </cell>
          <cell r="X71">
            <v>114048.55</v>
          </cell>
          <cell r="Y71">
            <v>0</v>
          </cell>
          <cell r="Z71">
            <v>650072.06999999995</v>
          </cell>
          <cell r="AA71">
            <v>0</v>
          </cell>
          <cell r="AB71">
            <v>1390392.6100000003</v>
          </cell>
          <cell r="AC71">
            <v>440040.17999999993</v>
          </cell>
          <cell r="AD71">
            <v>152224.99999999997</v>
          </cell>
          <cell r="AE71">
            <v>0</v>
          </cell>
          <cell r="AF71">
            <v>2120501.85</v>
          </cell>
          <cell r="AG71">
            <v>0</v>
          </cell>
          <cell r="AH71">
            <v>0</v>
          </cell>
          <cell r="AI71">
            <v>990931.06</v>
          </cell>
          <cell r="AJ71">
            <v>0</v>
          </cell>
          <cell r="AK71">
            <v>0</v>
          </cell>
          <cell r="AL71">
            <v>0</v>
          </cell>
          <cell r="AM71">
            <v>95653.540000000008</v>
          </cell>
          <cell r="AN71">
            <v>686513.51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216729.23999999996</v>
          </cell>
          <cell r="AU71">
            <v>0</v>
          </cell>
          <cell r="AV71">
            <v>0</v>
          </cell>
          <cell r="AW71">
            <v>0</v>
          </cell>
          <cell r="AX71">
            <v>75208.11</v>
          </cell>
          <cell r="AY71">
            <v>0</v>
          </cell>
          <cell r="AZ71">
            <v>172932.62999999998</v>
          </cell>
          <cell r="BA71">
            <v>0</v>
          </cell>
          <cell r="BB71">
            <v>0</v>
          </cell>
          <cell r="BC71">
            <v>10120574.159999996</v>
          </cell>
          <cell r="BD71">
            <v>3568296.2600000002</v>
          </cell>
          <cell r="BE71">
            <v>3338747.07</v>
          </cell>
          <cell r="BF71">
            <v>78951520.110000014</v>
          </cell>
        </row>
        <row r="72">
          <cell r="G72" t="str">
            <v>13165</v>
          </cell>
          <cell r="H72">
            <v>12359601.749999998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1562174.83</v>
          </cell>
          <cell r="Q72">
            <v>13201.4</v>
          </cell>
          <cell r="R72">
            <v>429254</v>
          </cell>
          <cell r="S72">
            <v>0</v>
          </cell>
          <cell r="T72">
            <v>0</v>
          </cell>
          <cell r="U72">
            <v>0</v>
          </cell>
          <cell r="V72">
            <v>801159.46999999974</v>
          </cell>
          <cell r="W72">
            <v>87469.439999999988</v>
          </cell>
          <cell r="X72">
            <v>23866</v>
          </cell>
          <cell r="Y72">
            <v>0</v>
          </cell>
          <cell r="Z72">
            <v>0</v>
          </cell>
          <cell r="AA72">
            <v>0</v>
          </cell>
          <cell r="AB72">
            <v>677716.54999999981</v>
          </cell>
          <cell r="AC72">
            <v>143615.80000000002</v>
          </cell>
          <cell r="AD72">
            <v>38194.589999999997</v>
          </cell>
          <cell r="AE72">
            <v>0</v>
          </cell>
          <cell r="AF72">
            <v>498562.63999999996</v>
          </cell>
          <cell r="AG72">
            <v>128604.87000000001</v>
          </cell>
          <cell r="AH72">
            <v>0</v>
          </cell>
          <cell r="AI72">
            <v>48152.52</v>
          </cell>
          <cell r="AJ72">
            <v>0</v>
          </cell>
          <cell r="AK72">
            <v>0</v>
          </cell>
          <cell r="AL72">
            <v>0</v>
          </cell>
          <cell r="AM72">
            <v>31736.960000000003</v>
          </cell>
          <cell r="AN72">
            <v>163797.93000000005</v>
          </cell>
          <cell r="AO72">
            <v>0</v>
          </cell>
          <cell r="AP72">
            <v>0</v>
          </cell>
          <cell r="AQ72">
            <v>0</v>
          </cell>
          <cell r="AR72">
            <v>30165.29</v>
          </cell>
          <cell r="AS72">
            <v>0</v>
          </cell>
          <cell r="AT72">
            <v>20551.620000000003</v>
          </cell>
          <cell r="AU72">
            <v>0</v>
          </cell>
          <cell r="AV72">
            <v>0</v>
          </cell>
          <cell r="AW72">
            <v>0</v>
          </cell>
          <cell r="AX72">
            <v>59351.350000000006</v>
          </cell>
          <cell r="AY72">
            <v>0</v>
          </cell>
          <cell r="AZ72">
            <v>0</v>
          </cell>
          <cell r="BA72">
            <v>0</v>
          </cell>
          <cell r="BB72">
            <v>9805.99</v>
          </cell>
          <cell r="BC72">
            <v>3294841.55</v>
          </cell>
          <cell r="BD72">
            <v>886984.63000000012</v>
          </cell>
          <cell r="BE72">
            <v>917259.78</v>
          </cell>
          <cell r="BF72">
            <v>22226068.960000001</v>
          </cell>
        </row>
        <row r="73">
          <cell r="G73" t="str">
            <v>13167</v>
          </cell>
          <cell r="H73">
            <v>1250957.9199999992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103824.8</v>
          </cell>
          <cell r="Q73">
            <v>0</v>
          </cell>
          <cell r="R73">
            <v>27194.629999999997</v>
          </cell>
          <cell r="S73">
            <v>0</v>
          </cell>
          <cell r="T73">
            <v>0</v>
          </cell>
          <cell r="U73">
            <v>0</v>
          </cell>
          <cell r="V73">
            <v>193117.01000000004</v>
          </cell>
          <cell r="W73">
            <v>0</v>
          </cell>
          <cell r="X73">
            <v>1098.77</v>
          </cell>
          <cell r="Y73">
            <v>0</v>
          </cell>
          <cell r="Z73">
            <v>0</v>
          </cell>
          <cell r="AA73">
            <v>0</v>
          </cell>
          <cell r="AB73">
            <v>54681.929999999993</v>
          </cell>
          <cell r="AC73">
            <v>7948.52</v>
          </cell>
          <cell r="AD73">
            <v>0</v>
          </cell>
          <cell r="AE73">
            <v>0</v>
          </cell>
          <cell r="AF73">
            <v>23517.050000000003</v>
          </cell>
          <cell r="AG73">
            <v>0</v>
          </cell>
          <cell r="AH73">
            <v>0</v>
          </cell>
          <cell r="AI73">
            <v>12451.56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5947.77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39123.89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712351.69000000018</v>
          </cell>
          <cell r="BD73">
            <v>135638.97999999998</v>
          </cell>
          <cell r="BE73">
            <v>228446.55000000002</v>
          </cell>
          <cell r="BF73">
            <v>2796301.0699999989</v>
          </cell>
        </row>
        <row r="74">
          <cell r="G74" t="str">
            <v>13301</v>
          </cell>
          <cell r="H74">
            <v>4127066.11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864795.28999999992</v>
          </cell>
          <cell r="Q74">
            <v>23105</v>
          </cell>
          <cell r="R74">
            <v>144098</v>
          </cell>
          <cell r="S74">
            <v>0</v>
          </cell>
          <cell r="T74">
            <v>0</v>
          </cell>
          <cell r="U74">
            <v>32887</v>
          </cell>
          <cell r="V74">
            <v>396867.7</v>
          </cell>
          <cell r="W74">
            <v>0</v>
          </cell>
          <cell r="X74">
            <v>12632</v>
          </cell>
          <cell r="Y74">
            <v>0</v>
          </cell>
          <cell r="Z74">
            <v>0</v>
          </cell>
          <cell r="AA74">
            <v>0</v>
          </cell>
          <cell r="AB74">
            <v>119882.70999999999</v>
          </cell>
          <cell r="AC74">
            <v>253717.83999999997</v>
          </cell>
          <cell r="AD74">
            <v>0</v>
          </cell>
          <cell r="AE74">
            <v>0</v>
          </cell>
          <cell r="AF74">
            <v>148648.36000000002</v>
          </cell>
          <cell r="AG74">
            <v>0</v>
          </cell>
          <cell r="AH74">
            <v>0</v>
          </cell>
          <cell r="AI74">
            <v>59650.350000000006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37616.94</v>
          </cell>
          <cell r="AP74">
            <v>338018.93</v>
          </cell>
          <cell r="AQ74">
            <v>7057.62</v>
          </cell>
          <cell r="AR74">
            <v>33592.58</v>
          </cell>
          <cell r="AS74">
            <v>0</v>
          </cell>
          <cell r="AT74">
            <v>6131.2</v>
          </cell>
          <cell r="AU74">
            <v>0</v>
          </cell>
          <cell r="AV74">
            <v>0</v>
          </cell>
          <cell r="AW74">
            <v>0</v>
          </cell>
          <cell r="AX74">
            <v>49968.109999999993</v>
          </cell>
          <cell r="AY74">
            <v>0</v>
          </cell>
          <cell r="AZ74">
            <v>0</v>
          </cell>
          <cell r="BA74">
            <v>0</v>
          </cell>
          <cell r="BB74">
            <v>965.44</v>
          </cell>
          <cell r="BC74">
            <v>1548003.8299999998</v>
          </cell>
          <cell r="BD74">
            <v>347030.79</v>
          </cell>
          <cell r="BE74">
            <v>435336.59</v>
          </cell>
          <cell r="BF74">
            <v>8987072.3900000006</v>
          </cell>
        </row>
        <row r="75">
          <cell r="G75" t="str">
            <v>14005</v>
          </cell>
          <cell r="H75">
            <v>17226953.710000001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3532195.83</v>
          </cell>
          <cell r="Q75">
            <v>95785.37</v>
          </cell>
          <cell r="R75">
            <v>726020.37999999989</v>
          </cell>
          <cell r="S75">
            <v>0</v>
          </cell>
          <cell r="T75">
            <v>0</v>
          </cell>
          <cell r="U75">
            <v>0</v>
          </cell>
          <cell r="V75">
            <v>1379379.7400000002</v>
          </cell>
          <cell r="W75">
            <v>179203.32</v>
          </cell>
          <cell r="X75">
            <v>48709</v>
          </cell>
          <cell r="Y75">
            <v>0</v>
          </cell>
          <cell r="Z75">
            <v>348124.24</v>
          </cell>
          <cell r="AA75">
            <v>0</v>
          </cell>
          <cell r="AB75">
            <v>1125564.69</v>
          </cell>
          <cell r="AC75">
            <v>715574.87000000011</v>
          </cell>
          <cell r="AD75">
            <v>59930</v>
          </cell>
          <cell r="AE75">
            <v>0</v>
          </cell>
          <cell r="AF75">
            <v>966961.20999999985</v>
          </cell>
          <cell r="AG75">
            <v>250813.57</v>
          </cell>
          <cell r="AH75">
            <v>0</v>
          </cell>
          <cell r="AI75">
            <v>1690033.3</v>
          </cell>
          <cell r="AJ75">
            <v>0</v>
          </cell>
          <cell r="AK75">
            <v>0</v>
          </cell>
          <cell r="AL75">
            <v>0</v>
          </cell>
          <cell r="AM75">
            <v>52234.26</v>
          </cell>
          <cell r="AN75">
            <v>281187.68</v>
          </cell>
          <cell r="AO75">
            <v>0</v>
          </cell>
          <cell r="AP75">
            <v>31792.840000000004</v>
          </cell>
          <cell r="AQ75">
            <v>131523.19</v>
          </cell>
          <cell r="AR75">
            <v>0</v>
          </cell>
          <cell r="AS75">
            <v>0</v>
          </cell>
          <cell r="AT75">
            <v>32000.890000000003</v>
          </cell>
          <cell r="AU75">
            <v>0</v>
          </cell>
          <cell r="AV75">
            <v>0</v>
          </cell>
          <cell r="AW75">
            <v>0</v>
          </cell>
          <cell r="AX75">
            <v>392473.69</v>
          </cell>
          <cell r="AY75">
            <v>0</v>
          </cell>
          <cell r="AZ75">
            <v>0</v>
          </cell>
          <cell r="BA75">
            <v>84259.64</v>
          </cell>
          <cell r="BB75">
            <v>0</v>
          </cell>
          <cell r="BC75">
            <v>5217036.8699999992</v>
          </cell>
          <cell r="BD75">
            <v>1793950.81</v>
          </cell>
          <cell r="BE75">
            <v>882591.16999999993</v>
          </cell>
          <cell r="BF75">
            <v>37244300.270000011</v>
          </cell>
        </row>
        <row r="76">
          <cell r="G76" t="str">
            <v>14028</v>
          </cell>
          <cell r="H76">
            <v>8534146.9700000044</v>
          </cell>
          <cell r="I76">
            <v>282406.27999999997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1430946.1199999994</v>
          </cell>
          <cell r="Q76">
            <v>42701</v>
          </cell>
          <cell r="R76">
            <v>363176.4</v>
          </cell>
          <cell r="S76">
            <v>0</v>
          </cell>
          <cell r="T76">
            <v>0</v>
          </cell>
          <cell r="U76">
            <v>0</v>
          </cell>
          <cell r="V76">
            <v>608681.27</v>
          </cell>
          <cell r="W76">
            <v>0</v>
          </cell>
          <cell r="X76">
            <v>18623</v>
          </cell>
          <cell r="Y76">
            <v>0</v>
          </cell>
          <cell r="Z76">
            <v>0</v>
          </cell>
          <cell r="AA76">
            <v>0</v>
          </cell>
          <cell r="AB76">
            <v>741083.37</v>
          </cell>
          <cell r="AC76">
            <v>168376.38999999998</v>
          </cell>
          <cell r="AD76">
            <v>0</v>
          </cell>
          <cell r="AE76">
            <v>0</v>
          </cell>
          <cell r="AF76">
            <v>424945.80000000005</v>
          </cell>
          <cell r="AG76">
            <v>0</v>
          </cell>
          <cell r="AH76">
            <v>0</v>
          </cell>
          <cell r="AI76">
            <v>105404.59999999999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37830.21</v>
          </cell>
          <cell r="AO76">
            <v>0</v>
          </cell>
          <cell r="AP76">
            <v>16352.32</v>
          </cell>
          <cell r="AQ76">
            <v>0</v>
          </cell>
          <cell r="AR76">
            <v>0</v>
          </cell>
          <cell r="AS76">
            <v>0</v>
          </cell>
          <cell r="AT76">
            <v>17209.12</v>
          </cell>
          <cell r="AU76">
            <v>0</v>
          </cell>
          <cell r="AV76">
            <v>0</v>
          </cell>
          <cell r="AW76">
            <v>0</v>
          </cell>
          <cell r="AX76">
            <v>84684.42</v>
          </cell>
          <cell r="AY76">
            <v>0</v>
          </cell>
          <cell r="AZ76">
            <v>0</v>
          </cell>
          <cell r="BA76">
            <v>0</v>
          </cell>
          <cell r="BB76">
            <v>109902.01999999999</v>
          </cell>
          <cell r="BC76">
            <v>2994340.35</v>
          </cell>
          <cell r="BD76">
            <v>773826.16999999981</v>
          </cell>
          <cell r="BE76">
            <v>1113050.7</v>
          </cell>
          <cell r="BF76">
            <v>17867686.510000002</v>
          </cell>
        </row>
        <row r="77">
          <cell r="G77" t="str">
            <v>14064</v>
          </cell>
          <cell r="H77">
            <v>3423562.5699999994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593341.94000000006</v>
          </cell>
          <cell r="Q77">
            <v>19878.900000000001</v>
          </cell>
          <cell r="R77">
            <v>169181.91999999998</v>
          </cell>
          <cell r="S77">
            <v>0</v>
          </cell>
          <cell r="T77">
            <v>0</v>
          </cell>
          <cell r="U77">
            <v>0</v>
          </cell>
          <cell r="V77">
            <v>191758.08000000002</v>
          </cell>
          <cell r="W77">
            <v>47023.55</v>
          </cell>
          <cell r="X77">
            <v>4288.1499999999996</v>
          </cell>
          <cell r="Y77">
            <v>0</v>
          </cell>
          <cell r="Z77">
            <v>0</v>
          </cell>
          <cell r="AA77">
            <v>0</v>
          </cell>
          <cell r="AB77">
            <v>137302.22</v>
          </cell>
          <cell r="AC77">
            <v>35967.15</v>
          </cell>
          <cell r="AD77">
            <v>0</v>
          </cell>
          <cell r="AE77">
            <v>0</v>
          </cell>
          <cell r="AF77">
            <v>181390.06</v>
          </cell>
          <cell r="AG77">
            <v>0</v>
          </cell>
          <cell r="AH77">
            <v>0</v>
          </cell>
          <cell r="AI77">
            <v>6479.54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7680.9</v>
          </cell>
          <cell r="AU77">
            <v>0</v>
          </cell>
          <cell r="AV77">
            <v>0</v>
          </cell>
          <cell r="AW77">
            <v>0</v>
          </cell>
          <cell r="AX77">
            <v>921.31999999999994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1310768.17</v>
          </cell>
          <cell r="BD77">
            <v>299327.63</v>
          </cell>
          <cell r="BE77">
            <v>468974.99999999994</v>
          </cell>
          <cell r="BF77">
            <v>6897847.0999999996</v>
          </cell>
        </row>
        <row r="78">
          <cell r="G78" t="str">
            <v>14065</v>
          </cell>
          <cell r="H78">
            <v>1545608.1199999999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253013.55</v>
          </cell>
          <cell r="Q78">
            <v>13614.95</v>
          </cell>
          <cell r="R78">
            <v>52872.35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112927.73000000001</v>
          </cell>
          <cell r="AC78">
            <v>27568.370000000003</v>
          </cell>
          <cell r="AD78">
            <v>0</v>
          </cell>
          <cell r="AE78">
            <v>0</v>
          </cell>
          <cell r="AF78">
            <v>61948.49</v>
          </cell>
          <cell r="AG78">
            <v>0</v>
          </cell>
          <cell r="AH78">
            <v>0</v>
          </cell>
          <cell r="AI78">
            <v>14639.77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2427.73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75117.87999999999</v>
          </cell>
          <cell r="BB78">
            <v>0</v>
          </cell>
          <cell r="BC78">
            <v>570050.6100000001</v>
          </cell>
          <cell r="BD78">
            <v>141878.33999999997</v>
          </cell>
          <cell r="BE78">
            <v>195099.83</v>
          </cell>
          <cell r="BF78">
            <v>3066767.7199999997</v>
          </cell>
        </row>
        <row r="79">
          <cell r="G79" t="str">
            <v>14066</v>
          </cell>
          <cell r="H79">
            <v>6688437.4800000023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1186495.2599999998</v>
          </cell>
          <cell r="Q79">
            <v>53278.98</v>
          </cell>
          <cell r="R79">
            <v>253465.21000000002</v>
          </cell>
          <cell r="S79">
            <v>0</v>
          </cell>
          <cell r="T79">
            <v>0</v>
          </cell>
          <cell r="U79">
            <v>0</v>
          </cell>
          <cell r="V79">
            <v>493610.32000000007</v>
          </cell>
          <cell r="W79">
            <v>94800.23000000001</v>
          </cell>
          <cell r="X79">
            <v>8450</v>
          </cell>
          <cell r="Y79">
            <v>0</v>
          </cell>
          <cell r="Z79">
            <v>0</v>
          </cell>
          <cell r="AA79">
            <v>0</v>
          </cell>
          <cell r="AB79">
            <v>292394.92999999993</v>
          </cell>
          <cell r="AC79">
            <v>20867.79</v>
          </cell>
          <cell r="AD79">
            <v>0</v>
          </cell>
          <cell r="AE79">
            <v>0</v>
          </cell>
          <cell r="AF79">
            <v>184490.68</v>
          </cell>
          <cell r="AG79">
            <v>0</v>
          </cell>
          <cell r="AH79">
            <v>0</v>
          </cell>
          <cell r="AI79">
            <v>46875.239999999991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15038.86</v>
          </cell>
          <cell r="AO79">
            <v>0</v>
          </cell>
          <cell r="AP79">
            <v>0</v>
          </cell>
          <cell r="AQ79">
            <v>0</v>
          </cell>
          <cell r="AR79">
            <v>35636.11</v>
          </cell>
          <cell r="AS79">
            <v>0</v>
          </cell>
          <cell r="AT79">
            <v>11349.060000000001</v>
          </cell>
          <cell r="AU79">
            <v>1083.94</v>
          </cell>
          <cell r="AV79">
            <v>0</v>
          </cell>
          <cell r="AW79">
            <v>0</v>
          </cell>
          <cell r="AX79">
            <v>88006.32</v>
          </cell>
          <cell r="AY79">
            <v>0</v>
          </cell>
          <cell r="AZ79">
            <v>67260.459999999992</v>
          </cell>
          <cell r="BA79">
            <v>0</v>
          </cell>
          <cell r="BB79">
            <v>0</v>
          </cell>
          <cell r="BC79">
            <v>1923707.14</v>
          </cell>
          <cell r="BD79">
            <v>419407.97</v>
          </cell>
          <cell r="BE79">
            <v>462651.18000000005</v>
          </cell>
          <cell r="BF79">
            <v>12347307.160000002</v>
          </cell>
        </row>
        <row r="80">
          <cell r="G80" t="str">
            <v>14068</v>
          </cell>
          <cell r="H80">
            <v>7750178.3400000008</v>
          </cell>
          <cell r="I80">
            <v>35074.699999999997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1482045.58</v>
          </cell>
          <cell r="Q80">
            <v>78764.530000000013</v>
          </cell>
          <cell r="R80">
            <v>342828.68000000005</v>
          </cell>
          <cell r="S80">
            <v>0</v>
          </cell>
          <cell r="T80">
            <v>0</v>
          </cell>
          <cell r="U80">
            <v>0</v>
          </cell>
          <cell r="V80">
            <v>928022.7699999999</v>
          </cell>
          <cell r="W80">
            <v>173065.02</v>
          </cell>
          <cell r="X80">
            <v>13364.119999999999</v>
          </cell>
          <cell r="Y80">
            <v>0</v>
          </cell>
          <cell r="Z80">
            <v>0</v>
          </cell>
          <cell r="AA80">
            <v>0</v>
          </cell>
          <cell r="AB80">
            <v>250670.53999999998</v>
          </cell>
          <cell r="AC80">
            <v>73668.149999999994</v>
          </cell>
          <cell r="AD80">
            <v>0</v>
          </cell>
          <cell r="AE80">
            <v>0</v>
          </cell>
          <cell r="AF80">
            <v>379354.49</v>
          </cell>
          <cell r="AG80">
            <v>0</v>
          </cell>
          <cell r="AH80">
            <v>0</v>
          </cell>
          <cell r="AI80">
            <v>63576.29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107257.4</v>
          </cell>
          <cell r="AO80">
            <v>0</v>
          </cell>
          <cell r="AP80">
            <v>0</v>
          </cell>
          <cell r="AQ80">
            <v>0</v>
          </cell>
          <cell r="AR80">
            <v>45445</v>
          </cell>
          <cell r="AS80">
            <v>0</v>
          </cell>
          <cell r="AT80">
            <v>7345.9000000000015</v>
          </cell>
          <cell r="AU80">
            <v>0</v>
          </cell>
          <cell r="AV80">
            <v>0</v>
          </cell>
          <cell r="AW80">
            <v>0</v>
          </cell>
          <cell r="AX80">
            <v>65296.29</v>
          </cell>
          <cell r="AY80">
            <v>0</v>
          </cell>
          <cell r="AZ80">
            <v>0</v>
          </cell>
          <cell r="BA80">
            <v>0</v>
          </cell>
          <cell r="BB80">
            <v>1176.4100000000001</v>
          </cell>
          <cell r="BC80">
            <v>2451033.5300000007</v>
          </cell>
          <cell r="BD80">
            <v>718030.66</v>
          </cell>
          <cell r="BE80">
            <v>689804.41999999993</v>
          </cell>
          <cell r="BF80">
            <v>15656002.819999998</v>
          </cell>
        </row>
        <row r="81">
          <cell r="G81" t="str">
            <v>14077</v>
          </cell>
          <cell r="H81">
            <v>1996285.5900000005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165270.43000000002</v>
          </cell>
          <cell r="Q81">
            <v>10210.740000000002</v>
          </cell>
          <cell r="R81">
            <v>41978.259999999995</v>
          </cell>
          <cell r="S81">
            <v>0</v>
          </cell>
          <cell r="T81">
            <v>0</v>
          </cell>
          <cell r="U81">
            <v>36080</v>
          </cell>
          <cell r="V81">
            <v>79868.87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133022.65999999997</v>
          </cell>
          <cell r="AC81">
            <v>99024.749999999985</v>
          </cell>
          <cell r="AD81">
            <v>0</v>
          </cell>
          <cell r="AE81">
            <v>0</v>
          </cell>
          <cell r="AF81">
            <v>65046.78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42005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90447.37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866030.59</v>
          </cell>
          <cell r="BD81">
            <v>216488.17</v>
          </cell>
          <cell r="BE81">
            <v>91683.02</v>
          </cell>
          <cell r="BF81">
            <v>3933442.2300000004</v>
          </cell>
        </row>
        <row r="82">
          <cell r="G82" t="str">
            <v>14097</v>
          </cell>
          <cell r="H82">
            <v>1248620.9300000002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126736.24</v>
          </cell>
          <cell r="Q82">
            <v>8392.5300000000007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174417.99</v>
          </cell>
          <cell r="W82">
            <v>0</v>
          </cell>
          <cell r="X82">
            <v>2229</v>
          </cell>
          <cell r="Y82">
            <v>0</v>
          </cell>
          <cell r="Z82">
            <v>0</v>
          </cell>
          <cell r="AA82">
            <v>0</v>
          </cell>
          <cell r="AB82">
            <v>66601.02</v>
          </cell>
          <cell r="AC82">
            <v>152994.96</v>
          </cell>
          <cell r="AD82">
            <v>0</v>
          </cell>
          <cell r="AE82">
            <v>0</v>
          </cell>
          <cell r="AF82">
            <v>62201.96</v>
          </cell>
          <cell r="AG82">
            <v>0</v>
          </cell>
          <cell r="AH82">
            <v>0</v>
          </cell>
          <cell r="AI82">
            <v>28924.589999999997</v>
          </cell>
          <cell r="AJ82">
            <v>0</v>
          </cell>
          <cell r="AK82">
            <v>0</v>
          </cell>
          <cell r="AL82">
            <v>0</v>
          </cell>
          <cell r="AM82">
            <v>3258.7200000000003</v>
          </cell>
          <cell r="AN82">
            <v>32103.82</v>
          </cell>
          <cell r="AO82">
            <v>0</v>
          </cell>
          <cell r="AP82">
            <v>8821.4699999999993</v>
          </cell>
          <cell r="AQ82">
            <v>0</v>
          </cell>
          <cell r="AR82">
            <v>0</v>
          </cell>
          <cell r="AS82">
            <v>0</v>
          </cell>
          <cell r="AT82">
            <v>500</v>
          </cell>
          <cell r="AU82">
            <v>0</v>
          </cell>
          <cell r="AV82">
            <v>0</v>
          </cell>
          <cell r="AW82">
            <v>0</v>
          </cell>
          <cell r="AX82">
            <v>57535.24</v>
          </cell>
          <cell r="AY82">
            <v>0</v>
          </cell>
          <cell r="AZ82">
            <v>0</v>
          </cell>
          <cell r="BA82">
            <v>88726.390000000014</v>
          </cell>
          <cell r="BB82">
            <v>0</v>
          </cell>
          <cell r="BC82">
            <v>712871.8</v>
          </cell>
          <cell r="BD82">
            <v>186747.12</v>
          </cell>
          <cell r="BE82">
            <v>232942.93000000002</v>
          </cell>
          <cell r="BF82">
            <v>3194626.7100000004</v>
          </cell>
        </row>
        <row r="83">
          <cell r="G83" t="str">
            <v>14099</v>
          </cell>
          <cell r="H83">
            <v>1023013.71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97838.78</v>
          </cell>
          <cell r="Q83">
            <v>2561.4699999999998</v>
          </cell>
          <cell r="R83">
            <v>29462.87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59729.31</v>
          </cell>
          <cell r="AC83">
            <v>6190.26</v>
          </cell>
          <cell r="AD83">
            <v>0</v>
          </cell>
          <cell r="AE83">
            <v>0</v>
          </cell>
          <cell r="AF83">
            <v>25236.43</v>
          </cell>
          <cell r="AG83">
            <v>0</v>
          </cell>
          <cell r="AH83">
            <v>0</v>
          </cell>
          <cell r="AI83">
            <v>6827.9499999999989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2262.46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1113.26</v>
          </cell>
          <cell r="AU83">
            <v>0</v>
          </cell>
          <cell r="AV83">
            <v>0</v>
          </cell>
          <cell r="AW83">
            <v>0</v>
          </cell>
          <cell r="AX83">
            <v>13659.880000000001</v>
          </cell>
          <cell r="AY83">
            <v>0</v>
          </cell>
          <cell r="AZ83">
            <v>0</v>
          </cell>
          <cell r="BA83">
            <v>0</v>
          </cell>
          <cell r="BB83">
            <v>28937.739999999998</v>
          </cell>
          <cell r="BC83">
            <v>372785.29000000004</v>
          </cell>
          <cell r="BD83">
            <v>68023.360000000001</v>
          </cell>
          <cell r="BE83">
            <v>32073.809999999998</v>
          </cell>
          <cell r="BF83">
            <v>1769716.58</v>
          </cell>
        </row>
        <row r="84">
          <cell r="G84" t="str">
            <v>14104</v>
          </cell>
          <cell r="H84">
            <v>344236.07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54303.62</v>
          </cell>
          <cell r="Q84">
            <v>0</v>
          </cell>
          <cell r="R84">
            <v>13251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22627.53</v>
          </cell>
          <cell r="AC84">
            <v>17549.82</v>
          </cell>
          <cell r="AD84">
            <v>0</v>
          </cell>
          <cell r="AE84">
            <v>0</v>
          </cell>
          <cell r="AF84">
            <v>18351.63</v>
          </cell>
          <cell r="AG84">
            <v>0</v>
          </cell>
          <cell r="AH84">
            <v>0</v>
          </cell>
          <cell r="AI84">
            <v>824.91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498.09000000000003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110585.25999999998</v>
          </cell>
          <cell r="BD84">
            <v>35081.520000000004</v>
          </cell>
          <cell r="BE84">
            <v>569.15</v>
          </cell>
          <cell r="BF84">
            <v>617878.6</v>
          </cell>
        </row>
        <row r="85">
          <cell r="G85" t="str">
            <v>14117</v>
          </cell>
          <cell r="H85">
            <v>1270426.0499999998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67695.26999999999</v>
          </cell>
          <cell r="Q85">
            <v>0</v>
          </cell>
          <cell r="R85">
            <v>25077</v>
          </cell>
          <cell r="S85">
            <v>0</v>
          </cell>
          <cell r="T85">
            <v>0</v>
          </cell>
          <cell r="U85">
            <v>0</v>
          </cell>
          <cell r="V85">
            <v>127642.61</v>
          </cell>
          <cell r="W85">
            <v>6417.4</v>
          </cell>
          <cell r="X85">
            <v>727</v>
          </cell>
          <cell r="Y85">
            <v>0</v>
          </cell>
          <cell r="Z85">
            <v>0</v>
          </cell>
          <cell r="AA85">
            <v>0</v>
          </cell>
          <cell r="AB85">
            <v>18184</v>
          </cell>
          <cell r="AC85">
            <v>21711</v>
          </cell>
          <cell r="AD85">
            <v>0</v>
          </cell>
          <cell r="AE85">
            <v>0</v>
          </cell>
          <cell r="AF85">
            <v>22464.38</v>
          </cell>
          <cell r="AG85">
            <v>0</v>
          </cell>
          <cell r="AH85">
            <v>0</v>
          </cell>
          <cell r="AI85">
            <v>3035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1233.58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498999.43000000005</v>
          </cell>
          <cell r="BD85">
            <v>94972.430000000008</v>
          </cell>
          <cell r="BE85">
            <v>60423.19</v>
          </cell>
          <cell r="BF85">
            <v>2219008.34</v>
          </cell>
        </row>
        <row r="86">
          <cell r="G86" t="str">
            <v>14172</v>
          </cell>
          <cell r="H86">
            <v>3774334.9799999995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660031.05000000005</v>
          </cell>
          <cell r="Q86">
            <v>4233.04</v>
          </cell>
          <cell r="R86">
            <v>146183.78999999998</v>
          </cell>
          <cell r="S86">
            <v>0</v>
          </cell>
          <cell r="T86">
            <v>0</v>
          </cell>
          <cell r="U86">
            <v>0</v>
          </cell>
          <cell r="V86">
            <v>216895.99</v>
          </cell>
          <cell r="W86">
            <v>38292.26</v>
          </cell>
          <cell r="X86">
            <v>4993</v>
          </cell>
          <cell r="Y86">
            <v>0</v>
          </cell>
          <cell r="Z86">
            <v>0</v>
          </cell>
          <cell r="AA86">
            <v>0</v>
          </cell>
          <cell r="AB86">
            <v>235750.03</v>
          </cell>
          <cell r="AC86">
            <v>47439.839999999997</v>
          </cell>
          <cell r="AD86">
            <v>42611.539999999994</v>
          </cell>
          <cell r="AE86">
            <v>0</v>
          </cell>
          <cell r="AF86">
            <v>187149.99</v>
          </cell>
          <cell r="AG86">
            <v>0</v>
          </cell>
          <cell r="AH86">
            <v>0</v>
          </cell>
          <cell r="AI86">
            <v>180676.53999999998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54314.78</v>
          </cell>
          <cell r="AO86">
            <v>0</v>
          </cell>
          <cell r="AP86">
            <v>16382</v>
          </cell>
          <cell r="AQ86">
            <v>0</v>
          </cell>
          <cell r="AR86">
            <v>14155</v>
          </cell>
          <cell r="AS86">
            <v>0</v>
          </cell>
          <cell r="AT86">
            <v>5455.99</v>
          </cell>
          <cell r="AU86">
            <v>0</v>
          </cell>
          <cell r="AV86">
            <v>0</v>
          </cell>
          <cell r="AW86">
            <v>0</v>
          </cell>
          <cell r="AX86">
            <v>17169.41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1355356.5699999998</v>
          </cell>
          <cell r="BD86">
            <v>343255.58</v>
          </cell>
          <cell r="BE86">
            <v>353790.86</v>
          </cell>
          <cell r="BF86">
            <v>7698472.2400000012</v>
          </cell>
        </row>
        <row r="87">
          <cell r="G87" t="str">
            <v>14400</v>
          </cell>
          <cell r="H87">
            <v>1651315.5999999999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344227.72000000003</v>
          </cell>
          <cell r="Q87">
            <v>20266.54</v>
          </cell>
          <cell r="R87">
            <v>51971.119999999995</v>
          </cell>
          <cell r="S87">
            <v>0</v>
          </cell>
          <cell r="T87">
            <v>0</v>
          </cell>
          <cell r="U87">
            <v>0</v>
          </cell>
          <cell r="V87">
            <v>110458.04000000001</v>
          </cell>
          <cell r="W87">
            <v>0</v>
          </cell>
          <cell r="X87">
            <v>1679.27</v>
          </cell>
          <cell r="Y87">
            <v>0</v>
          </cell>
          <cell r="Z87">
            <v>0</v>
          </cell>
          <cell r="AA87">
            <v>0</v>
          </cell>
          <cell r="AB87">
            <v>472459.06999999989</v>
          </cell>
          <cell r="AC87">
            <v>10824.24</v>
          </cell>
          <cell r="AD87">
            <v>0</v>
          </cell>
          <cell r="AE87">
            <v>0</v>
          </cell>
          <cell r="AF87">
            <v>77442.73000000001</v>
          </cell>
          <cell r="AG87">
            <v>0</v>
          </cell>
          <cell r="AH87">
            <v>0</v>
          </cell>
          <cell r="AI87">
            <v>2412.8900000000003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12000.5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11995.07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1015696.4900000001</v>
          </cell>
          <cell r="BD87">
            <v>154677.83000000002</v>
          </cell>
          <cell r="BE87">
            <v>143189.29</v>
          </cell>
          <cell r="BF87">
            <v>4080616.4000000004</v>
          </cell>
        </row>
        <row r="88">
          <cell r="G88" t="str">
            <v>15201</v>
          </cell>
          <cell r="H88">
            <v>27764014.089999996</v>
          </cell>
          <cell r="I88">
            <v>1157819.3400000003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5400920.5899999989</v>
          </cell>
          <cell r="Q88">
            <v>286785.16000000003</v>
          </cell>
          <cell r="R88">
            <v>1152393.3999999999</v>
          </cell>
          <cell r="S88">
            <v>0</v>
          </cell>
          <cell r="T88">
            <v>0</v>
          </cell>
          <cell r="U88">
            <v>211758.65</v>
          </cell>
          <cell r="V88">
            <v>1481036.1500000001</v>
          </cell>
          <cell r="W88">
            <v>130355.68000000002</v>
          </cell>
          <cell r="X88">
            <v>37057.47</v>
          </cell>
          <cell r="Y88">
            <v>0</v>
          </cell>
          <cell r="Z88">
            <v>0</v>
          </cell>
          <cell r="AA88">
            <v>0</v>
          </cell>
          <cell r="AB88">
            <v>862695.97</v>
          </cell>
          <cell r="AC88">
            <v>142304.4</v>
          </cell>
          <cell r="AD88">
            <v>0</v>
          </cell>
          <cell r="AE88">
            <v>0</v>
          </cell>
          <cell r="AF88">
            <v>912808.67</v>
          </cell>
          <cell r="AG88">
            <v>0</v>
          </cell>
          <cell r="AH88">
            <v>0</v>
          </cell>
          <cell r="AI88">
            <v>151611.97999999998</v>
          </cell>
          <cell r="AJ88">
            <v>0</v>
          </cell>
          <cell r="AK88">
            <v>0</v>
          </cell>
          <cell r="AL88">
            <v>0</v>
          </cell>
          <cell r="AM88">
            <v>21516.02</v>
          </cell>
          <cell r="AN88">
            <v>137459.64000000001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8863.5500000000011</v>
          </cell>
          <cell r="AT88">
            <v>49169.499999999993</v>
          </cell>
          <cell r="AU88">
            <v>0</v>
          </cell>
          <cell r="AV88">
            <v>1088557.92</v>
          </cell>
          <cell r="AW88">
            <v>0</v>
          </cell>
          <cell r="AX88">
            <v>92451.23</v>
          </cell>
          <cell r="AY88">
            <v>0</v>
          </cell>
          <cell r="AZ88">
            <v>0</v>
          </cell>
          <cell r="BA88">
            <v>0</v>
          </cell>
          <cell r="BB88">
            <v>161735.87</v>
          </cell>
          <cell r="BC88">
            <v>8062094.2000000011</v>
          </cell>
          <cell r="BD88">
            <v>1912204.6300000001</v>
          </cell>
          <cell r="BE88">
            <v>1740931.85</v>
          </cell>
          <cell r="BF88">
            <v>52966545.959999986</v>
          </cell>
        </row>
        <row r="89">
          <cell r="G89" t="str">
            <v>15204</v>
          </cell>
          <cell r="H89">
            <v>5102373.4899999993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807425.94</v>
          </cell>
          <cell r="Q89">
            <v>32000</v>
          </cell>
          <cell r="R89">
            <v>164892.54999999999</v>
          </cell>
          <cell r="S89">
            <v>0</v>
          </cell>
          <cell r="T89">
            <v>0</v>
          </cell>
          <cell r="U89">
            <v>0</v>
          </cell>
          <cell r="V89">
            <v>121446.56</v>
          </cell>
          <cell r="W89">
            <v>0</v>
          </cell>
          <cell r="X89">
            <v>8036.13</v>
          </cell>
          <cell r="Y89">
            <v>0</v>
          </cell>
          <cell r="Z89">
            <v>0</v>
          </cell>
          <cell r="AA89">
            <v>0</v>
          </cell>
          <cell r="AB89">
            <v>168332.82</v>
          </cell>
          <cell r="AC89">
            <v>37681.31</v>
          </cell>
          <cell r="AD89">
            <v>0</v>
          </cell>
          <cell r="AE89">
            <v>0</v>
          </cell>
          <cell r="AF89">
            <v>152844.76999999999</v>
          </cell>
          <cell r="AG89">
            <v>109931.93000000001</v>
          </cell>
          <cell r="AH89">
            <v>0</v>
          </cell>
          <cell r="AI89">
            <v>34711.17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31213.32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10881.15</v>
          </cell>
          <cell r="AU89">
            <v>0</v>
          </cell>
          <cell r="AV89">
            <v>0</v>
          </cell>
          <cell r="AW89">
            <v>0</v>
          </cell>
          <cell r="AX89">
            <v>3738.52</v>
          </cell>
          <cell r="AY89">
            <v>0</v>
          </cell>
          <cell r="AZ89">
            <v>7193.2</v>
          </cell>
          <cell r="BA89">
            <v>0</v>
          </cell>
          <cell r="BB89">
            <v>0</v>
          </cell>
          <cell r="BC89">
            <v>1984695.8200000003</v>
          </cell>
          <cell r="BD89">
            <v>275606.17</v>
          </cell>
          <cell r="BE89">
            <v>335323.05000000005</v>
          </cell>
          <cell r="BF89">
            <v>9388327.9000000004</v>
          </cell>
        </row>
        <row r="90">
          <cell r="G90" t="str">
            <v>15206</v>
          </cell>
          <cell r="H90">
            <v>7915884.3499999987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1598172.48</v>
          </cell>
          <cell r="Q90">
            <v>29500</v>
          </cell>
          <cell r="R90">
            <v>333041.87</v>
          </cell>
          <cell r="S90">
            <v>0</v>
          </cell>
          <cell r="T90">
            <v>0</v>
          </cell>
          <cell r="U90">
            <v>0</v>
          </cell>
          <cell r="V90">
            <v>586795.10999999987</v>
          </cell>
          <cell r="W90">
            <v>0</v>
          </cell>
          <cell r="X90">
            <v>9247.8799999999992</v>
          </cell>
          <cell r="Y90">
            <v>0</v>
          </cell>
          <cell r="Z90">
            <v>0</v>
          </cell>
          <cell r="AA90">
            <v>0</v>
          </cell>
          <cell r="AB90">
            <v>185888.62</v>
          </cell>
          <cell r="AC90">
            <v>68822</v>
          </cell>
          <cell r="AD90">
            <v>0</v>
          </cell>
          <cell r="AE90">
            <v>0</v>
          </cell>
          <cell r="AF90">
            <v>201297.34999999998</v>
          </cell>
          <cell r="AG90">
            <v>0</v>
          </cell>
          <cell r="AH90">
            <v>0</v>
          </cell>
          <cell r="AI90">
            <v>32604.17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14079.21</v>
          </cell>
          <cell r="AO90">
            <v>0</v>
          </cell>
          <cell r="AP90">
            <v>0</v>
          </cell>
          <cell r="AQ90">
            <v>0</v>
          </cell>
          <cell r="AR90">
            <v>56846.729999999996</v>
          </cell>
          <cell r="AS90">
            <v>0</v>
          </cell>
          <cell r="AT90">
            <v>14056.57</v>
          </cell>
          <cell r="AU90">
            <v>0</v>
          </cell>
          <cell r="AV90">
            <v>0</v>
          </cell>
          <cell r="AW90">
            <v>0</v>
          </cell>
          <cell r="AX90">
            <v>900</v>
          </cell>
          <cell r="AY90">
            <v>0</v>
          </cell>
          <cell r="AZ90">
            <v>0</v>
          </cell>
          <cell r="BA90">
            <v>0</v>
          </cell>
          <cell r="BB90">
            <v>11370.24</v>
          </cell>
          <cell r="BC90">
            <v>2798256.7500000005</v>
          </cell>
          <cell r="BD90">
            <v>508229</v>
          </cell>
          <cell r="BE90">
            <v>826095.16</v>
          </cell>
          <cell r="BF90">
            <v>15191087.489999998</v>
          </cell>
        </row>
        <row r="91">
          <cell r="G91" t="str">
            <v>16020</v>
          </cell>
          <cell r="H91">
            <v>304244.26000000007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87250.709999999992</v>
          </cell>
          <cell r="Q91">
            <v>2608.2600000000002</v>
          </cell>
          <cell r="R91">
            <v>5767</v>
          </cell>
          <cell r="S91">
            <v>0</v>
          </cell>
          <cell r="T91">
            <v>0</v>
          </cell>
          <cell r="U91">
            <v>7209.93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33217</v>
          </cell>
          <cell r="AC91">
            <v>31298</v>
          </cell>
          <cell r="AD91">
            <v>0</v>
          </cell>
          <cell r="AE91">
            <v>0</v>
          </cell>
          <cell r="AF91">
            <v>7520.4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300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356384.74</v>
          </cell>
          <cell r="BD91">
            <v>76709.079999999987</v>
          </cell>
          <cell r="BE91">
            <v>35968.939999999995</v>
          </cell>
          <cell r="BF91">
            <v>948478.32</v>
          </cell>
        </row>
        <row r="92">
          <cell r="G92" t="str">
            <v>16046</v>
          </cell>
          <cell r="H92">
            <v>324341.15999999992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58999.160000000011</v>
          </cell>
          <cell r="Q92">
            <v>0</v>
          </cell>
          <cell r="R92">
            <v>13941.45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9766.74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31561.410000000003</v>
          </cell>
          <cell r="AC92">
            <v>7713.8400000000011</v>
          </cell>
          <cell r="AD92">
            <v>0</v>
          </cell>
          <cell r="AE92">
            <v>0</v>
          </cell>
          <cell r="AF92">
            <v>11386.87</v>
          </cell>
          <cell r="AG92">
            <v>0</v>
          </cell>
          <cell r="AH92">
            <v>0</v>
          </cell>
          <cell r="AI92">
            <v>976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302</v>
          </cell>
          <cell r="AU92">
            <v>0</v>
          </cell>
          <cell r="AV92">
            <v>0</v>
          </cell>
          <cell r="AW92">
            <v>0</v>
          </cell>
          <cell r="AX92">
            <v>34564.869999999995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256082.94000000009</v>
          </cell>
          <cell r="BD92">
            <v>41049.759999999995</v>
          </cell>
          <cell r="BE92">
            <v>76648.489999999976</v>
          </cell>
          <cell r="BF92">
            <v>867334.69000000006</v>
          </cell>
        </row>
        <row r="93">
          <cell r="G93" t="str">
            <v>16048</v>
          </cell>
          <cell r="H93">
            <v>1474505.4199999997</v>
          </cell>
          <cell r="I93">
            <v>1252183.42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313953.59999999992</v>
          </cell>
          <cell r="Q93">
            <v>0</v>
          </cell>
          <cell r="R93">
            <v>64767.35</v>
          </cell>
          <cell r="S93">
            <v>0</v>
          </cell>
          <cell r="T93">
            <v>0</v>
          </cell>
          <cell r="U93">
            <v>0</v>
          </cell>
          <cell r="V93">
            <v>74297.73</v>
          </cell>
          <cell r="W93">
            <v>339.90999999999997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89466.11</v>
          </cell>
          <cell r="AC93">
            <v>15404.939999999999</v>
          </cell>
          <cell r="AD93">
            <v>0</v>
          </cell>
          <cell r="AE93">
            <v>0</v>
          </cell>
          <cell r="AF93">
            <v>81775.409999999989</v>
          </cell>
          <cell r="AG93">
            <v>0</v>
          </cell>
          <cell r="AH93">
            <v>0</v>
          </cell>
          <cell r="AI93">
            <v>19996.64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17544.82</v>
          </cell>
          <cell r="AU93">
            <v>0</v>
          </cell>
          <cell r="AV93">
            <v>0</v>
          </cell>
          <cell r="AW93">
            <v>0</v>
          </cell>
          <cell r="AX93">
            <v>14144.849999999999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639906.81000000006</v>
          </cell>
          <cell r="BD93">
            <v>119256.75</v>
          </cell>
          <cell r="BE93">
            <v>207209.08000000002</v>
          </cell>
          <cell r="BF93">
            <v>4384752.84</v>
          </cell>
        </row>
        <row r="94">
          <cell r="G94" t="str">
            <v>16049</v>
          </cell>
          <cell r="H94">
            <v>5639634.870000001</v>
          </cell>
          <cell r="I94">
            <v>332597.90999999997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1377670.8100000003</v>
          </cell>
          <cell r="Q94">
            <v>50458.400000000001</v>
          </cell>
          <cell r="R94">
            <v>238804.43</v>
          </cell>
          <cell r="S94">
            <v>0</v>
          </cell>
          <cell r="T94">
            <v>0</v>
          </cell>
          <cell r="U94">
            <v>0</v>
          </cell>
          <cell r="V94">
            <v>220148.11</v>
          </cell>
          <cell r="W94">
            <v>0</v>
          </cell>
          <cell r="X94">
            <v>6608.0000000000009</v>
          </cell>
          <cell r="Y94">
            <v>0</v>
          </cell>
          <cell r="Z94">
            <v>0</v>
          </cell>
          <cell r="AA94">
            <v>0</v>
          </cell>
          <cell r="AB94">
            <v>191188.03000000003</v>
          </cell>
          <cell r="AC94">
            <v>56810.759999999995</v>
          </cell>
          <cell r="AD94">
            <v>0</v>
          </cell>
          <cell r="AE94">
            <v>0</v>
          </cell>
          <cell r="AF94">
            <v>286679.13000000012</v>
          </cell>
          <cell r="AG94">
            <v>0</v>
          </cell>
          <cell r="AH94">
            <v>0</v>
          </cell>
          <cell r="AI94">
            <v>50982.33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15267.189999999999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2472.75</v>
          </cell>
          <cell r="AT94">
            <v>8176.63</v>
          </cell>
          <cell r="AU94">
            <v>0</v>
          </cell>
          <cell r="AV94">
            <v>0</v>
          </cell>
          <cell r="AW94">
            <v>0</v>
          </cell>
          <cell r="AX94">
            <v>5113.7100000000009</v>
          </cell>
          <cell r="AY94">
            <v>0</v>
          </cell>
          <cell r="AZ94">
            <v>0</v>
          </cell>
          <cell r="BA94">
            <v>0</v>
          </cell>
          <cell r="BB94">
            <v>2842.94</v>
          </cell>
          <cell r="BC94">
            <v>2081269.0699999998</v>
          </cell>
          <cell r="BD94">
            <v>346435.51</v>
          </cell>
          <cell r="BE94">
            <v>895405.27000000014</v>
          </cell>
          <cell r="BF94">
            <v>11808565.850000003</v>
          </cell>
        </row>
        <row r="95">
          <cell r="G95" t="str">
            <v>16050</v>
          </cell>
          <cell r="H95">
            <v>6285997.7999999989</v>
          </cell>
          <cell r="I95">
            <v>217081.05999999997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1830157.1099999999</v>
          </cell>
          <cell r="Q95">
            <v>39321.929999999993</v>
          </cell>
          <cell r="R95">
            <v>288556.32</v>
          </cell>
          <cell r="S95">
            <v>0</v>
          </cell>
          <cell r="T95">
            <v>0</v>
          </cell>
          <cell r="U95">
            <v>0</v>
          </cell>
          <cell r="V95">
            <v>474796.58999999991</v>
          </cell>
          <cell r="W95">
            <v>0</v>
          </cell>
          <cell r="X95">
            <v>12561.999999999998</v>
          </cell>
          <cell r="Y95">
            <v>0</v>
          </cell>
          <cell r="Z95">
            <v>0</v>
          </cell>
          <cell r="AA95">
            <v>0</v>
          </cell>
          <cell r="AB95">
            <v>334737.56000000006</v>
          </cell>
          <cell r="AC95">
            <v>76882.350000000006</v>
          </cell>
          <cell r="AD95">
            <v>0</v>
          </cell>
          <cell r="AE95">
            <v>0</v>
          </cell>
          <cell r="AF95">
            <v>245735.30999999997</v>
          </cell>
          <cell r="AG95">
            <v>0</v>
          </cell>
          <cell r="AH95">
            <v>0</v>
          </cell>
          <cell r="AI95">
            <v>77811.89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12331.64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11903.419999999998</v>
          </cell>
          <cell r="AU95">
            <v>0</v>
          </cell>
          <cell r="AV95">
            <v>0</v>
          </cell>
          <cell r="AW95">
            <v>0</v>
          </cell>
          <cell r="AX95">
            <v>338356.31000000006</v>
          </cell>
          <cell r="AY95">
            <v>0</v>
          </cell>
          <cell r="AZ95">
            <v>0</v>
          </cell>
          <cell r="BA95">
            <v>0</v>
          </cell>
          <cell r="BB95">
            <v>12055.23</v>
          </cell>
          <cell r="BC95">
            <v>2235646.3000000003</v>
          </cell>
          <cell r="BD95">
            <v>404079.3600000001</v>
          </cell>
          <cell r="BE95">
            <v>602900.80000000005</v>
          </cell>
          <cell r="BF95">
            <v>13500912.980000002</v>
          </cell>
        </row>
        <row r="96">
          <cell r="G96" t="str">
            <v>17001</v>
          </cell>
          <cell r="H96">
            <v>289113009.39000005</v>
          </cell>
          <cell r="I96">
            <v>4041213.0999999996</v>
          </cell>
          <cell r="J96">
            <v>0</v>
          </cell>
          <cell r="K96">
            <v>106316.93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72667860.820000008</v>
          </cell>
          <cell r="Q96">
            <v>1861201.08</v>
          </cell>
          <cell r="R96">
            <v>11360791.760000002</v>
          </cell>
          <cell r="S96">
            <v>0</v>
          </cell>
          <cell r="T96">
            <v>0</v>
          </cell>
          <cell r="U96">
            <v>0</v>
          </cell>
          <cell r="V96">
            <v>8131484.8599999994</v>
          </cell>
          <cell r="W96">
            <v>516796.48999999993</v>
          </cell>
          <cell r="X96">
            <v>335172.26999999996</v>
          </cell>
          <cell r="Y96">
            <v>0</v>
          </cell>
          <cell r="Z96">
            <v>755550.75</v>
          </cell>
          <cell r="AA96">
            <v>7362.5300000000007</v>
          </cell>
          <cell r="AB96">
            <v>11658257.019999998</v>
          </cell>
          <cell r="AC96">
            <v>4806072.6599999992</v>
          </cell>
          <cell r="AD96">
            <v>97884.26999999999</v>
          </cell>
          <cell r="AE96">
            <v>0</v>
          </cell>
          <cell r="AF96">
            <v>8080630.5999999987</v>
          </cell>
          <cell r="AG96">
            <v>720416.95000000007</v>
          </cell>
          <cell r="AH96">
            <v>342496.93000000005</v>
          </cell>
          <cell r="AI96">
            <v>3684191.879999999</v>
          </cell>
          <cell r="AJ96">
            <v>0</v>
          </cell>
          <cell r="AK96">
            <v>3774816.09</v>
          </cell>
          <cell r="AL96">
            <v>323518.83</v>
          </cell>
          <cell r="AM96">
            <v>995438.46000000008</v>
          </cell>
          <cell r="AN96">
            <v>20924091.369999997</v>
          </cell>
          <cell r="AO96">
            <v>0</v>
          </cell>
          <cell r="AP96">
            <v>73753.279999999999</v>
          </cell>
          <cell r="AQ96">
            <v>0</v>
          </cell>
          <cell r="AR96">
            <v>0</v>
          </cell>
          <cell r="AS96">
            <v>51110.479999999989</v>
          </cell>
          <cell r="AT96">
            <v>456807.08999999997</v>
          </cell>
          <cell r="AU96">
            <v>87634.48000000001</v>
          </cell>
          <cell r="AV96">
            <v>0</v>
          </cell>
          <cell r="AW96">
            <v>0</v>
          </cell>
          <cell r="AX96">
            <v>27309051.519999996</v>
          </cell>
          <cell r="AY96">
            <v>671884.39</v>
          </cell>
          <cell r="AZ96">
            <v>0</v>
          </cell>
          <cell r="BA96">
            <v>233078.83000000002</v>
          </cell>
          <cell r="BB96">
            <v>388313.89</v>
          </cell>
          <cell r="BC96">
            <v>90832985.400000021</v>
          </cell>
          <cell r="BD96">
            <v>13100322.060000001</v>
          </cell>
          <cell r="BE96">
            <v>34173266.510000005</v>
          </cell>
          <cell r="BF96">
            <v>611682782.96999979</v>
          </cell>
        </row>
        <row r="97">
          <cell r="G97" t="str">
            <v>17210</v>
          </cell>
          <cell r="H97">
            <v>123110388.35000001</v>
          </cell>
          <cell r="I97">
            <v>1718537.0499999998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711314.09000000008</v>
          </cell>
          <cell r="O97">
            <v>0</v>
          </cell>
          <cell r="P97">
            <v>23026196.229999997</v>
          </cell>
          <cell r="Q97">
            <v>681169.86999999988</v>
          </cell>
          <cell r="R97">
            <v>4615432.17</v>
          </cell>
          <cell r="S97">
            <v>0</v>
          </cell>
          <cell r="T97">
            <v>0</v>
          </cell>
          <cell r="U97">
            <v>0</v>
          </cell>
          <cell r="V97">
            <v>5897382.1100000003</v>
          </cell>
          <cell r="W97">
            <v>248255.17000000004</v>
          </cell>
          <cell r="X97">
            <v>143689</v>
          </cell>
          <cell r="Y97">
            <v>0</v>
          </cell>
          <cell r="Z97">
            <v>0</v>
          </cell>
          <cell r="AA97">
            <v>0</v>
          </cell>
          <cell r="AB97">
            <v>4804283.1399999997</v>
          </cell>
          <cell r="AC97">
            <v>600302.16</v>
          </cell>
          <cell r="AD97">
            <v>0</v>
          </cell>
          <cell r="AE97">
            <v>0</v>
          </cell>
          <cell r="AF97">
            <v>4538732.2500000009</v>
          </cell>
          <cell r="AG97">
            <v>0</v>
          </cell>
          <cell r="AH97">
            <v>0</v>
          </cell>
          <cell r="AI97">
            <v>2772478.7400000012</v>
          </cell>
          <cell r="AJ97">
            <v>0</v>
          </cell>
          <cell r="AK97">
            <v>838662.78999999992</v>
          </cell>
          <cell r="AL97">
            <v>0</v>
          </cell>
          <cell r="AM97">
            <v>500984.32000000007</v>
          </cell>
          <cell r="AN97">
            <v>3922262.3299999996</v>
          </cell>
          <cell r="AO97">
            <v>0</v>
          </cell>
          <cell r="AP97">
            <v>70214.759999999995</v>
          </cell>
          <cell r="AQ97">
            <v>0</v>
          </cell>
          <cell r="AR97">
            <v>391140.71</v>
          </cell>
          <cell r="AS97">
            <v>153895.81</v>
          </cell>
          <cell r="AT97">
            <v>178284.55</v>
          </cell>
          <cell r="AU97">
            <v>0</v>
          </cell>
          <cell r="AV97">
            <v>0</v>
          </cell>
          <cell r="AW97">
            <v>2507.6</v>
          </cell>
          <cell r="AX97">
            <v>1418392.4299999995</v>
          </cell>
          <cell r="AY97">
            <v>0</v>
          </cell>
          <cell r="AZ97">
            <v>0</v>
          </cell>
          <cell r="BA97">
            <v>87652.160000000003</v>
          </cell>
          <cell r="BB97">
            <v>628559.77</v>
          </cell>
          <cell r="BC97">
            <v>25935235.469999995</v>
          </cell>
          <cell r="BD97">
            <v>7837370.6000000006</v>
          </cell>
          <cell r="BE97">
            <v>7649705.879999999</v>
          </cell>
          <cell r="BF97">
            <v>222483029.50999999</v>
          </cell>
        </row>
        <row r="98">
          <cell r="G98" t="str">
            <v>17216</v>
          </cell>
          <cell r="H98">
            <v>22946745.670000009</v>
          </cell>
          <cell r="I98">
            <v>12115.44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4748015.18</v>
          </cell>
          <cell r="Q98">
            <v>63610.65</v>
          </cell>
          <cell r="R98">
            <v>966875.18999999983</v>
          </cell>
          <cell r="S98">
            <v>0</v>
          </cell>
          <cell r="T98">
            <v>0</v>
          </cell>
          <cell r="U98">
            <v>0</v>
          </cell>
          <cell r="V98">
            <v>1633020.4200000004</v>
          </cell>
          <cell r="W98">
            <v>154153.63</v>
          </cell>
          <cell r="X98">
            <v>19944.010000000002</v>
          </cell>
          <cell r="Y98">
            <v>0</v>
          </cell>
          <cell r="Z98">
            <v>0</v>
          </cell>
          <cell r="AA98">
            <v>0</v>
          </cell>
          <cell r="AB98">
            <v>322038.59000000003</v>
          </cell>
          <cell r="AC98">
            <v>114741.18</v>
          </cell>
          <cell r="AD98">
            <v>0</v>
          </cell>
          <cell r="AE98">
            <v>0</v>
          </cell>
          <cell r="AF98">
            <v>556766.91999999993</v>
          </cell>
          <cell r="AG98">
            <v>0</v>
          </cell>
          <cell r="AH98">
            <v>0</v>
          </cell>
          <cell r="AI98">
            <v>442590.49000000005</v>
          </cell>
          <cell r="AJ98">
            <v>0</v>
          </cell>
          <cell r="AK98">
            <v>0</v>
          </cell>
          <cell r="AL98">
            <v>0</v>
          </cell>
          <cell r="AM98">
            <v>12240.099999999999</v>
          </cell>
          <cell r="AN98">
            <v>163091.90999999997</v>
          </cell>
          <cell r="AO98">
            <v>0</v>
          </cell>
          <cell r="AP98">
            <v>19322</v>
          </cell>
          <cell r="AQ98">
            <v>80381.320000000007</v>
          </cell>
          <cell r="AR98">
            <v>0</v>
          </cell>
          <cell r="AS98">
            <v>0</v>
          </cell>
          <cell r="AT98">
            <v>68077.319999999992</v>
          </cell>
          <cell r="AU98">
            <v>0</v>
          </cell>
          <cell r="AV98">
            <v>0</v>
          </cell>
          <cell r="AW98">
            <v>0</v>
          </cell>
          <cell r="AX98">
            <v>425466.67</v>
          </cell>
          <cell r="AY98">
            <v>0</v>
          </cell>
          <cell r="AZ98">
            <v>0</v>
          </cell>
          <cell r="BA98">
            <v>0</v>
          </cell>
          <cell r="BB98">
            <v>68700.06</v>
          </cell>
          <cell r="BC98">
            <v>6755658.290000001</v>
          </cell>
          <cell r="BD98">
            <v>1601119.67</v>
          </cell>
          <cell r="BE98">
            <v>2117572.3000000003</v>
          </cell>
          <cell r="BF98">
            <v>43292247.010000013</v>
          </cell>
        </row>
        <row r="99">
          <cell r="G99" t="str">
            <v>17400</v>
          </cell>
          <cell r="H99">
            <v>26348646.749999989</v>
          </cell>
          <cell r="I99">
            <v>36173.449999999997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4809582.8999999994</v>
          </cell>
          <cell r="Q99">
            <v>51504</v>
          </cell>
          <cell r="R99">
            <v>1022660.1</v>
          </cell>
          <cell r="S99">
            <v>0</v>
          </cell>
          <cell r="T99">
            <v>0</v>
          </cell>
          <cell r="U99">
            <v>0</v>
          </cell>
          <cell r="V99">
            <v>762310.36</v>
          </cell>
          <cell r="W99">
            <v>0</v>
          </cell>
          <cell r="X99">
            <v>12423.27</v>
          </cell>
          <cell r="Y99">
            <v>0</v>
          </cell>
          <cell r="Z99">
            <v>46378.99</v>
          </cell>
          <cell r="AA99">
            <v>0</v>
          </cell>
          <cell r="AB99">
            <v>93796.26999999999</v>
          </cell>
          <cell r="AC99">
            <v>32185.38</v>
          </cell>
          <cell r="AD99">
            <v>0</v>
          </cell>
          <cell r="AE99">
            <v>0</v>
          </cell>
          <cell r="AF99">
            <v>84759.260000000009</v>
          </cell>
          <cell r="AG99">
            <v>0</v>
          </cell>
          <cell r="AH99">
            <v>0</v>
          </cell>
          <cell r="AI99">
            <v>303923.60999999993</v>
          </cell>
          <cell r="AJ99">
            <v>0</v>
          </cell>
          <cell r="AK99">
            <v>0</v>
          </cell>
          <cell r="AL99">
            <v>0</v>
          </cell>
          <cell r="AM99">
            <v>2564.86</v>
          </cell>
          <cell r="AN99">
            <v>141283.04999999999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76035.83</v>
          </cell>
          <cell r="AT99">
            <v>39073.61</v>
          </cell>
          <cell r="AU99">
            <v>0</v>
          </cell>
          <cell r="AV99">
            <v>0</v>
          </cell>
          <cell r="AW99">
            <v>0</v>
          </cell>
          <cell r="AX99">
            <v>418626.8</v>
          </cell>
          <cell r="AY99">
            <v>0</v>
          </cell>
          <cell r="AZ99">
            <v>0</v>
          </cell>
          <cell r="BA99">
            <v>0</v>
          </cell>
          <cell r="BB99">
            <v>285023.90000000002</v>
          </cell>
          <cell r="BC99">
            <v>6764818.5300000003</v>
          </cell>
          <cell r="BD99">
            <v>1435489.71</v>
          </cell>
          <cell r="BE99">
            <v>1867916.46</v>
          </cell>
          <cell r="BF99">
            <v>44635177.089999981</v>
          </cell>
        </row>
        <row r="100">
          <cell r="G100" t="str">
            <v>17401</v>
          </cell>
          <cell r="H100">
            <v>106195875.04000002</v>
          </cell>
          <cell r="I100">
            <v>289839.79000000004</v>
          </cell>
          <cell r="J100">
            <v>0</v>
          </cell>
          <cell r="K100">
            <v>7938.52</v>
          </cell>
          <cell r="L100">
            <v>0</v>
          </cell>
          <cell r="M100">
            <v>0</v>
          </cell>
          <cell r="N100">
            <v>1143330.5</v>
          </cell>
          <cell r="O100">
            <v>0</v>
          </cell>
          <cell r="P100">
            <v>20646733.620000001</v>
          </cell>
          <cell r="Q100">
            <v>514947.88</v>
          </cell>
          <cell r="R100">
            <v>5037487.6700000009</v>
          </cell>
          <cell r="S100">
            <v>0</v>
          </cell>
          <cell r="T100">
            <v>0</v>
          </cell>
          <cell r="U100">
            <v>0</v>
          </cell>
          <cell r="V100">
            <v>4238997.7600000007</v>
          </cell>
          <cell r="W100">
            <v>416253.98000000004</v>
          </cell>
          <cell r="X100">
            <v>160551</v>
          </cell>
          <cell r="Y100">
            <v>0</v>
          </cell>
          <cell r="Z100">
            <v>3646621.89</v>
          </cell>
          <cell r="AA100">
            <v>65891</v>
          </cell>
          <cell r="AB100">
            <v>4460627.9899999993</v>
          </cell>
          <cell r="AC100">
            <v>559698.30000000005</v>
          </cell>
          <cell r="AD100">
            <v>0</v>
          </cell>
          <cell r="AE100">
            <v>0</v>
          </cell>
          <cell r="AF100">
            <v>4515030.05</v>
          </cell>
          <cell r="AG100">
            <v>0</v>
          </cell>
          <cell r="AH100">
            <v>0</v>
          </cell>
          <cell r="AI100">
            <v>1748943.0199999996</v>
          </cell>
          <cell r="AJ100">
            <v>0</v>
          </cell>
          <cell r="AK100">
            <v>0</v>
          </cell>
          <cell r="AL100">
            <v>0</v>
          </cell>
          <cell r="AM100">
            <v>605098.46999999974</v>
          </cell>
          <cell r="AN100">
            <v>3908914.88</v>
          </cell>
          <cell r="AO100">
            <v>0</v>
          </cell>
          <cell r="AP100">
            <v>62253.32</v>
          </cell>
          <cell r="AQ100">
            <v>1279652.6300000001</v>
          </cell>
          <cell r="AR100">
            <v>0</v>
          </cell>
          <cell r="AS100">
            <v>17107.14</v>
          </cell>
          <cell r="AT100">
            <v>158942.24</v>
          </cell>
          <cell r="AU100">
            <v>0</v>
          </cell>
          <cell r="AV100">
            <v>72886.83</v>
          </cell>
          <cell r="AW100">
            <v>57313.759999999995</v>
          </cell>
          <cell r="AX100">
            <v>758783.15999999992</v>
          </cell>
          <cell r="AY100">
            <v>0</v>
          </cell>
          <cell r="AZ100">
            <v>0</v>
          </cell>
          <cell r="BA100">
            <v>153930.70000000001</v>
          </cell>
          <cell r="BB100">
            <v>1076282.46</v>
          </cell>
          <cell r="BC100">
            <v>29443282.270000007</v>
          </cell>
          <cell r="BD100">
            <v>8464940.0500000007</v>
          </cell>
          <cell r="BE100">
            <v>6612743.6799999997</v>
          </cell>
          <cell r="BF100">
            <v>206320899.60000005</v>
          </cell>
        </row>
        <row r="101">
          <cell r="G101" t="str">
            <v>17402</v>
          </cell>
          <cell r="H101">
            <v>8656354.6799999978</v>
          </cell>
          <cell r="I101">
            <v>340534.07999999996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1427226.2299999997</v>
          </cell>
          <cell r="Q101">
            <v>14000.01</v>
          </cell>
          <cell r="R101">
            <v>310827.87999999995</v>
          </cell>
          <cell r="S101">
            <v>0</v>
          </cell>
          <cell r="T101">
            <v>0</v>
          </cell>
          <cell r="U101">
            <v>0</v>
          </cell>
          <cell r="V101">
            <v>394054.23000000004</v>
          </cell>
          <cell r="W101">
            <v>17897.620000000003</v>
          </cell>
          <cell r="X101">
            <v>8328.9</v>
          </cell>
          <cell r="Y101">
            <v>0</v>
          </cell>
          <cell r="Z101">
            <v>0</v>
          </cell>
          <cell r="AA101">
            <v>0</v>
          </cell>
          <cell r="AB101">
            <v>170848.41999999998</v>
          </cell>
          <cell r="AC101">
            <v>34671.430000000008</v>
          </cell>
          <cell r="AD101">
            <v>0</v>
          </cell>
          <cell r="AE101">
            <v>0</v>
          </cell>
          <cell r="AF101">
            <v>138089.78</v>
          </cell>
          <cell r="AG101">
            <v>0</v>
          </cell>
          <cell r="AH101">
            <v>0</v>
          </cell>
          <cell r="AI101">
            <v>78159.01999999999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35795.5</v>
          </cell>
          <cell r="AO101">
            <v>0</v>
          </cell>
          <cell r="AP101">
            <v>0</v>
          </cell>
          <cell r="AQ101">
            <v>0</v>
          </cell>
          <cell r="AR101">
            <v>34859.18</v>
          </cell>
          <cell r="AS101">
            <v>0</v>
          </cell>
          <cell r="AT101">
            <v>12488.560000000003</v>
          </cell>
          <cell r="AU101">
            <v>0</v>
          </cell>
          <cell r="AV101">
            <v>0</v>
          </cell>
          <cell r="AW101">
            <v>0</v>
          </cell>
          <cell r="AX101">
            <v>66741.56</v>
          </cell>
          <cell r="AY101">
            <v>0</v>
          </cell>
          <cell r="AZ101">
            <v>0</v>
          </cell>
          <cell r="BA101">
            <v>0</v>
          </cell>
          <cell r="BB101">
            <v>336.32</v>
          </cell>
          <cell r="BC101">
            <v>3316256.56</v>
          </cell>
          <cell r="BD101">
            <v>548436.31000000006</v>
          </cell>
          <cell r="BE101">
            <v>677112.90999999992</v>
          </cell>
          <cell r="BF101">
            <v>16283019.18</v>
          </cell>
        </row>
        <row r="102">
          <cell r="G102" t="str">
            <v>17403</v>
          </cell>
          <cell r="H102">
            <v>76412049.849999964</v>
          </cell>
          <cell r="I102">
            <v>485752.98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519660.57</v>
          </cell>
          <cell r="O102">
            <v>0</v>
          </cell>
          <cell r="P102">
            <v>24584084.179999996</v>
          </cell>
          <cell r="Q102">
            <v>367081.98</v>
          </cell>
          <cell r="R102">
            <v>3469887.14</v>
          </cell>
          <cell r="S102">
            <v>0</v>
          </cell>
          <cell r="T102">
            <v>0</v>
          </cell>
          <cell r="U102">
            <v>0</v>
          </cell>
          <cell r="V102">
            <v>4332463.9699999988</v>
          </cell>
          <cell r="W102">
            <v>656962.19000000018</v>
          </cell>
          <cell r="X102">
            <v>165208.00000000003</v>
          </cell>
          <cell r="Y102">
            <v>0</v>
          </cell>
          <cell r="Z102">
            <v>0</v>
          </cell>
          <cell r="AA102">
            <v>0</v>
          </cell>
          <cell r="AB102">
            <v>4084805.98</v>
          </cell>
          <cell r="AC102">
            <v>426671.45999999996</v>
          </cell>
          <cell r="AD102">
            <v>14747.37</v>
          </cell>
          <cell r="AE102">
            <v>0</v>
          </cell>
          <cell r="AF102">
            <v>3052909.08</v>
          </cell>
          <cell r="AG102">
            <v>0</v>
          </cell>
          <cell r="AH102">
            <v>0</v>
          </cell>
          <cell r="AI102">
            <v>2628757.5900000003</v>
          </cell>
          <cell r="AJ102">
            <v>0</v>
          </cell>
          <cell r="AK102">
            <v>744357.12999999989</v>
          </cell>
          <cell r="AL102">
            <v>0</v>
          </cell>
          <cell r="AM102">
            <v>349788.72</v>
          </cell>
          <cell r="AN102">
            <v>2025682.64</v>
          </cell>
          <cell r="AO102">
            <v>0</v>
          </cell>
          <cell r="AP102">
            <v>62436.670000000006</v>
          </cell>
          <cell r="AQ102">
            <v>459177.73000000004</v>
          </cell>
          <cell r="AR102">
            <v>17150.97</v>
          </cell>
          <cell r="AS102">
            <v>0</v>
          </cell>
          <cell r="AT102">
            <v>116793.25999999998</v>
          </cell>
          <cell r="AU102">
            <v>0</v>
          </cell>
          <cell r="AV102">
            <v>0</v>
          </cell>
          <cell r="AW102">
            <v>0</v>
          </cell>
          <cell r="AX102">
            <v>647816.88</v>
          </cell>
          <cell r="AY102">
            <v>0</v>
          </cell>
          <cell r="AZ102">
            <v>0</v>
          </cell>
          <cell r="BA102">
            <v>0</v>
          </cell>
          <cell r="BB102">
            <v>1724179.6300000001</v>
          </cell>
          <cell r="BC102">
            <v>19795857.430000003</v>
          </cell>
          <cell r="BD102">
            <v>5137189.0599999996</v>
          </cell>
          <cell r="BE102">
            <v>5888705.4800000004</v>
          </cell>
          <cell r="BF102">
            <v>158170177.93999994</v>
          </cell>
        </row>
        <row r="103">
          <cell r="G103" t="str">
            <v>17404</v>
          </cell>
          <cell r="H103">
            <v>903505.43000000017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134594.12</v>
          </cell>
          <cell r="Q103">
            <v>0</v>
          </cell>
          <cell r="R103">
            <v>19785.18</v>
          </cell>
          <cell r="S103">
            <v>0</v>
          </cell>
          <cell r="T103">
            <v>0</v>
          </cell>
          <cell r="U103">
            <v>0</v>
          </cell>
          <cell r="V103">
            <v>1176.19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48049.979999999996</v>
          </cell>
          <cell r="AC103">
            <v>16962.59</v>
          </cell>
          <cell r="AD103">
            <v>0</v>
          </cell>
          <cell r="AE103">
            <v>0</v>
          </cell>
          <cell r="AF103">
            <v>4169.24</v>
          </cell>
          <cell r="AG103">
            <v>0</v>
          </cell>
          <cell r="AH103">
            <v>0</v>
          </cell>
          <cell r="AI103">
            <v>76.48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780901.43</v>
          </cell>
          <cell r="BD103">
            <v>68376.070000000007</v>
          </cell>
          <cell r="BE103">
            <v>46657.490000000005</v>
          </cell>
          <cell r="BF103">
            <v>2024254.2000000002</v>
          </cell>
        </row>
        <row r="104">
          <cell r="G104" t="str">
            <v>17405</v>
          </cell>
          <cell r="H104">
            <v>117317577.98999999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1013985.2</v>
          </cell>
          <cell r="P104">
            <v>20603769.820000004</v>
          </cell>
          <cell r="Q104">
            <v>1063176.23</v>
          </cell>
          <cell r="R104">
            <v>3507327</v>
          </cell>
          <cell r="S104">
            <v>0</v>
          </cell>
          <cell r="T104">
            <v>0</v>
          </cell>
          <cell r="U104">
            <v>0</v>
          </cell>
          <cell r="V104">
            <v>4258832.870000001</v>
          </cell>
          <cell r="W104">
            <v>577321.63</v>
          </cell>
          <cell r="X104">
            <v>58726.6</v>
          </cell>
          <cell r="Y104">
            <v>0</v>
          </cell>
          <cell r="Z104">
            <v>686742.82</v>
          </cell>
          <cell r="AA104">
            <v>0</v>
          </cell>
          <cell r="AB104">
            <v>1617901.74</v>
          </cell>
          <cell r="AC104">
            <v>480179</v>
          </cell>
          <cell r="AD104">
            <v>0</v>
          </cell>
          <cell r="AE104">
            <v>0</v>
          </cell>
          <cell r="AF104">
            <v>1524144.0599999998</v>
          </cell>
          <cell r="AG104">
            <v>0</v>
          </cell>
          <cell r="AH104">
            <v>0</v>
          </cell>
          <cell r="AI104">
            <v>2312073.27</v>
          </cell>
          <cell r="AJ104">
            <v>0</v>
          </cell>
          <cell r="AK104">
            <v>828951.57000000018</v>
          </cell>
          <cell r="AL104">
            <v>0</v>
          </cell>
          <cell r="AM104">
            <v>392785.33</v>
          </cell>
          <cell r="AN104">
            <v>2494082.29</v>
          </cell>
          <cell r="AO104">
            <v>0</v>
          </cell>
          <cell r="AP104">
            <v>0</v>
          </cell>
          <cell r="AQ104">
            <v>102981.25</v>
          </cell>
          <cell r="AR104">
            <v>0</v>
          </cell>
          <cell r="AS104">
            <v>386802.91000000009</v>
          </cell>
          <cell r="AT104">
            <v>738468.97</v>
          </cell>
          <cell r="AU104">
            <v>0</v>
          </cell>
          <cell r="AV104">
            <v>0</v>
          </cell>
          <cell r="AW104">
            <v>0</v>
          </cell>
          <cell r="AX104">
            <v>2480815.0999999996</v>
          </cell>
          <cell r="AY104">
            <v>0</v>
          </cell>
          <cell r="AZ104">
            <v>0</v>
          </cell>
          <cell r="BA104">
            <v>7145708.8300000001</v>
          </cell>
          <cell r="BB104">
            <v>755981.46</v>
          </cell>
          <cell r="BC104">
            <v>27779900.459999997</v>
          </cell>
          <cell r="BD104">
            <v>5195117.2300000004</v>
          </cell>
          <cell r="BE104">
            <v>5941773.4499999993</v>
          </cell>
          <cell r="BF104">
            <v>209265127.07999998</v>
          </cell>
        </row>
        <row r="105">
          <cell r="G105" t="str">
            <v>17406</v>
          </cell>
          <cell r="H105">
            <v>17111860.91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279011.81999999995</v>
          </cell>
          <cell r="O105">
            <v>0</v>
          </cell>
          <cell r="P105">
            <v>2450957.0500000003</v>
          </cell>
          <cell r="Q105">
            <v>67570</v>
          </cell>
          <cell r="R105">
            <v>525159.01</v>
          </cell>
          <cell r="S105">
            <v>0</v>
          </cell>
          <cell r="T105">
            <v>0</v>
          </cell>
          <cell r="U105">
            <v>0</v>
          </cell>
          <cell r="V105">
            <v>378226.77999999997</v>
          </cell>
          <cell r="W105">
            <v>19553.509999999998</v>
          </cell>
          <cell r="X105">
            <v>31604.010000000002</v>
          </cell>
          <cell r="Y105">
            <v>0</v>
          </cell>
          <cell r="Z105">
            <v>0</v>
          </cell>
          <cell r="AA105">
            <v>0</v>
          </cell>
          <cell r="AB105">
            <v>1511313.21</v>
          </cell>
          <cell r="AC105">
            <v>96243.12</v>
          </cell>
          <cell r="AD105">
            <v>0</v>
          </cell>
          <cell r="AE105">
            <v>0</v>
          </cell>
          <cell r="AF105">
            <v>662536.47000000009</v>
          </cell>
          <cell r="AG105">
            <v>0</v>
          </cell>
          <cell r="AH105">
            <v>0</v>
          </cell>
          <cell r="AI105">
            <v>910448.57</v>
          </cell>
          <cell r="AJ105">
            <v>0</v>
          </cell>
          <cell r="AK105">
            <v>226368.55000000005</v>
          </cell>
          <cell r="AL105">
            <v>0</v>
          </cell>
          <cell r="AM105">
            <v>304014.13999999996</v>
          </cell>
          <cell r="AN105">
            <v>976527.15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3260.33</v>
          </cell>
          <cell r="AT105">
            <v>22785.699999999997</v>
          </cell>
          <cell r="AU105">
            <v>0</v>
          </cell>
          <cell r="AV105">
            <v>0</v>
          </cell>
          <cell r="AW105">
            <v>0</v>
          </cell>
          <cell r="AX105">
            <v>127368.87</v>
          </cell>
          <cell r="AY105">
            <v>0</v>
          </cell>
          <cell r="AZ105">
            <v>0</v>
          </cell>
          <cell r="BA105">
            <v>0</v>
          </cell>
          <cell r="BB105">
            <v>126359.15000000001</v>
          </cell>
          <cell r="BC105">
            <v>6196103.6000000015</v>
          </cell>
          <cell r="BD105">
            <v>1536207.51</v>
          </cell>
          <cell r="BE105">
            <v>1019452.5400000003</v>
          </cell>
          <cell r="BF105">
            <v>34582932.000000007</v>
          </cell>
        </row>
        <row r="106">
          <cell r="G106" t="str">
            <v>17407</v>
          </cell>
          <cell r="H106">
            <v>17763300.050000001</v>
          </cell>
          <cell r="I106">
            <v>555191.22000000009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2289503.8499999996</v>
          </cell>
          <cell r="Q106">
            <v>85844.459999999992</v>
          </cell>
          <cell r="R106">
            <v>667699</v>
          </cell>
          <cell r="S106">
            <v>0</v>
          </cell>
          <cell r="T106">
            <v>0</v>
          </cell>
          <cell r="U106">
            <v>0</v>
          </cell>
          <cell r="V106">
            <v>985621.58000000007</v>
          </cell>
          <cell r="W106">
            <v>90116.15</v>
          </cell>
          <cell r="X106">
            <v>13111.029999999999</v>
          </cell>
          <cell r="Y106">
            <v>0</v>
          </cell>
          <cell r="Z106">
            <v>0</v>
          </cell>
          <cell r="AA106">
            <v>0</v>
          </cell>
          <cell r="AB106">
            <v>183826.98999999996</v>
          </cell>
          <cell r="AC106">
            <v>59088.15</v>
          </cell>
          <cell r="AD106">
            <v>0</v>
          </cell>
          <cell r="AE106">
            <v>0</v>
          </cell>
          <cell r="AF106">
            <v>246462.46999999997</v>
          </cell>
          <cell r="AG106">
            <v>0</v>
          </cell>
          <cell r="AH106">
            <v>0</v>
          </cell>
          <cell r="AI106">
            <v>158388.87</v>
          </cell>
          <cell r="AJ106">
            <v>0</v>
          </cell>
          <cell r="AK106">
            <v>0</v>
          </cell>
          <cell r="AL106">
            <v>0</v>
          </cell>
          <cell r="AM106">
            <v>9677.0499999999993</v>
          </cell>
          <cell r="AN106">
            <v>105650.36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13354.14</v>
          </cell>
          <cell r="AT106">
            <v>31327.320000000003</v>
          </cell>
          <cell r="AU106">
            <v>0</v>
          </cell>
          <cell r="AV106">
            <v>0</v>
          </cell>
          <cell r="AW106">
            <v>0</v>
          </cell>
          <cell r="AX106">
            <v>280162.53000000003</v>
          </cell>
          <cell r="AY106">
            <v>0</v>
          </cell>
          <cell r="AZ106">
            <v>0</v>
          </cell>
          <cell r="BA106">
            <v>271450.31</v>
          </cell>
          <cell r="BB106">
            <v>46830.6</v>
          </cell>
          <cell r="BC106">
            <v>4534672.3299999982</v>
          </cell>
          <cell r="BD106">
            <v>817993.91</v>
          </cell>
          <cell r="BE106">
            <v>1660692.2300000002</v>
          </cell>
          <cell r="BF106">
            <v>30869964.599999994</v>
          </cell>
        </row>
        <row r="107">
          <cell r="G107" t="str">
            <v>17408</v>
          </cell>
          <cell r="H107">
            <v>87703761.859999955</v>
          </cell>
          <cell r="I107">
            <v>246047.06</v>
          </cell>
          <cell r="J107">
            <v>202</v>
          </cell>
          <cell r="K107">
            <v>0</v>
          </cell>
          <cell r="L107">
            <v>0</v>
          </cell>
          <cell r="M107">
            <v>0</v>
          </cell>
          <cell r="N107">
            <v>666209.80000000005</v>
          </cell>
          <cell r="O107">
            <v>0</v>
          </cell>
          <cell r="P107">
            <v>15346877.15</v>
          </cell>
          <cell r="Q107">
            <v>495292.74</v>
          </cell>
          <cell r="R107">
            <v>2966179.0900000003</v>
          </cell>
          <cell r="S107">
            <v>0</v>
          </cell>
          <cell r="T107">
            <v>0</v>
          </cell>
          <cell r="U107">
            <v>0</v>
          </cell>
          <cell r="V107">
            <v>5521216.0899999999</v>
          </cell>
          <cell r="W107">
            <v>496116.44</v>
          </cell>
          <cell r="X107">
            <v>99324.989999999991</v>
          </cell>
          <cell r="Y107">
            <v>0</v>
          </cell>
          <cell r="Z107">
            <v>0</v>
          </cell>
          <cell r="AA107">
            <v>0</v>
          </cell>
          <cell r="AB107">
            <v>2700099.6899999995</v>
          </cell>
          <cell r="AC107">
            <v>782380.12000000011</v>
          </cell>
          <cell r="AD107">
            <v>0</v>
          </cell>
          <cell r="AE107">
            <v>0</v>
          </cell>
          <cell r="AF107">
            <v>3348257.1700000004</v>
          </cell>
          <cell r="AG107">
            <v>0</v>
          </cell>
          <cell r="AH107">
            <v>0</v>
          </cell>
          <cell r="AI107">
            <v>956408.77</v>
          </cell>
          <cell r="AJ107">
            <v>0</v>
          </cell>
          <cell r="AK107">
            <v>505162.17000000004</v>
          </cell>
          <cell r="AL107">
            <v>0</v>
          </cell>
          <cell r="AM107">
            <v>276057.17</v>
          </cell>
          <cell r="AN107">
            <v>1887578.39</v>
          </cell>
          <cell r="AO107">
            <v>0</v>
          </cell>
          <cell r="AP107">
            <v>96996.19</v>
          </cell>
          <cell r="AQ107">
            <v>195284.77</v>
          </cell>
          <cell r="AR107">
            <v>0</v>
          </cell>
          <cell r="AS107">
            <v>17178.169999999998</v>
          </cell>
          <cell r="AT107">
            <v>129003.84</v>
          </cell>
          <cell r="AU107">
            <v>0</v>
          </cell>
          <cell r="AV107">
            <v>0</v>
          </cell>
          <cell r="AW107">
            <v>0</v>
          </cell>
          <cell r="AX107">
            <v>1055355.79</v>
          </cell>
          <cell r="AY107">
            <v>0</v>
          </cell>
          <cell r="AZ107">
            <v>0</v>
          </cell>
          <cell r="BA107">
            <v>0</v>
          </cell>
          <cell r="BB107">
            <v>1004057.64</v>
          </cell>
          <cell r="BC107">
            <v>17533434.559999995</v>
          </cell>
          <cell r="BD107">
            <v>5547568.1999999993</v>
          </cell>
          <cell r="BE107">
            <v>6406144.0600000005</v>
          </cell>
          <cell r="BF107">
            <v>155982193.91999996</v>
          </cell>
        </row>
        <row r="108">
          <cell r="G108" t="str">
            <v>17409</v>
          </cell>
          <cell r="H108">
            <v>41415758.949999988</v>
          </cell>
          <cell r="I108">
            <v>328088.07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7324937.7700000014</v>
          </cell>
          <cell r="Q108">
            <v>127650</v>
          </cell>
          <cell r="R108">
            <v>2439764.8400000003</v>
          </cell>
          <cell r="S108">
            <v>0</v>
          </cell>
          <cell r="T108">
            <v>0</v>
          </cell>
          <cell r="U108">
            <v>0</v>
          </cell>
          <cell r="V108">
            <v>1706561.13</v>
          </cell>
          <cell r="W108">
            <v>0</v>
          </cell>
          <cell r="X108">
            <v>24822</v>
          </cell>
          <cell r="Y108">
            <v>0</v>
          </cell>
          <cell r="Z108">
            <v>0</v>
          </cell>
          <cell r="AA108">
            <v>0</v>
          </cell>
          <cell r="AB108">
            <v>171723.18</v>
          </cell>
          <cell r="AC108">
            <v>135825.26999999999</v>
          </cell>
          <cell r="AD108">
            <v>0</v>
          </cell>
          <cell r="AE108">
            <v>0</v>
          </cell>
          <cell r="AF108">
            <v>511054.06</v>
          </cell>
          <cell r="AG108">
            <v>0</v>
          </cell>
          <cell r="AH108">
            <v>0</v>
          </cell>
          <cell r="AI108">
            <v>330665.53999999998</v>
          </cell>
          <cell r="AJ108">
            <v>0</v>
          </cell>
          <cell r="AK108">
            <v>0</v>
          </cell>
          <cell r="AL108">
            <v>0</v>
          </cell>
          <cell r="AM108">
            <v>26722.06</v>
          </cell>
          <cell r="AN108">
            <v>296030.01</v>
          </cell>
          <cell r="AO108">
            <v>0</v>
          </cell>
          <cell r="AP108">
            <v>0</v>
          </cell>
          <cell r="AQ108">
            <v>89015.24</v>
          </cell>
          <cell r="AR108">
            <v>9385.130000000001</v>
          </cell>
          <cell r="AS108">
            <v>22758.21</v>
          </cell>
          <cell r="AT108">
            <v>73452.17</v>
          </cell>
          <cell r="AU108">
            <v>0</v>
          </cell>
          <cell r="AV108">
            <v>0</v>
          </cell>
          <cell r="AW108">
            <v>0</v>
          </cell>
          <cell r="AX108">
            <v>625065.66000000015</v>
          </cell>
          <cell r="AY108">
            <v>0</v>
          </cell>
          <cell r="AZ108">
            <v>312983.03000000003</v>
          </cell>
          <cell r="BA108">
            <v>606494.93000000005</v>
          </cell>
          <cell r="BB108">
            <v>48895.360000000001</v>
          </cell>
          <cell r="BC108">
            <v>9707348.1399999987</v>
          </cell>
          <cell r="BD108">
            <v>1355055.16</v>
          </cell>
          <cell r="BE108">
            <v>3842951.3</v>
          </cell>
          <cell r="BF108">
            <v>71533007.210000008</v>
          </cell>
        </row>
        <row r="109">
          <cell r="G109" t="str">
            <v>17410</v>
          </cell>
          <cell r="H109">
            <v>31924632.91</v>
          </cell>
          <cell r="I109">
            <v>331009.5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5491803.5</v>
          </cell>
          <cell r="Q109">
            <v>226148.49</v>
          </cell>
          <cell r="R109">
            <v>1101779.99</v>
          </cell>
          <cell r="S109">
            <v>0</v>
          </cell>
          <cell r="T109">
            <v>0</v>
          </cell>
          <cell r="U109">
            <v>0</v>
          </cell>
          <cell r="V109">
            <v>1640772.9599999997</v>
          </cell>
          <cell r="W109">
            <v>128185.63</v>
          </cell>
          <cell r="X109">
            <v>14271.77</v>
          </cell>
          <cell r="Y109">
            <v>0</v>
          </cell>
          <cell r="Z109">
            <v>0</v>
          </cell>
          <cell r="AA109">
            <v>0</v>
          </cell>
          <cell r="AB109">
            <v>412348.41</v>
          </cell>
          <cell r="AC109">
            <v>107761.87000000001</v>
          </cell>
          <cell r="AD109">
            <v>0</v>
          </cell>
          <cell r="AE109">
            <v>0</v>
          </cell>
          <cell r="AF109">
            <v>297540.32999999996</v>
          </cell>
          <cell r="AG109">
            <v>0</v>
          </cell>
          <cell r="AH109">
            <v>0</v>
          </cell>
          <cell r="AI109">
            <v>259004.18</v>
          </cell>
          <cell r="AJ109">
            <v>0</v>
          </cell>
          <cell r="AK109">
            <v>0</v>
          </cell>
          <cell r="AL109">
            <v>0</v>
          </cell>
          <cell r="AM109">
            <v>20334.859999999997</v>
          </cell>
          <cell r="AN109">
            <v>72031.38</v>
          </cell>
          <cell r="AO109">
            <v>0</v>
          </cell>
          <cell r="AP109">
            <v>0</v>
          </cell>
          <cell r="AQ109">
            <v>0</v>
          </cell>
          <cell r="AR109">
            <v>68552.83</v>
          </cell>
          <cell r="AS109">
            <v>31268.28</v>
          </cell>
          <cell r="AT109">
            <v>64638.65</v>
          </cell>
          <cell r="AU109">
            <v>0</v>
          </cell>
          <cell r="AV109">
            <v>0</v>
          </cell>
          <cell r="AW109">
            <v>0</v>
          </cell>
          <cell r="AX109">
            <v>847235.32000000007</v>
          </cell>
          <cell r="AY109">
            <v>0</v>
          </cell>
          <cell r="AZ109">
            <v>0</v>
          </cell>
          <cell r="BA109">
            <v>0</v>
          </cell>
          <cell r="BB109">
            <v>379287.64</v>
          </cell>
          <cell r="BC109">
            <v>9384701.5099999998</v>
          </cell>
          <cell r="BD109">
            <v>1692561.6600000001</v>
          </cell>
          <cell r="BE109">
            <v>2549667.62</v>
          </cell>
          <cell r="BF109">
            <v>57045539.289999999</v>
          </cell>
        </row>
        <row r="110">
          <cell r="G110" t="str">
            <v>17411</v>
          </cell>
          <cell r="H110">
            <v>103661893.98999996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12988085.43</v>
          </cell>
          <cell r="Q110">
            <v>446504.64</v>
          </cell>
          <cell r="R110">
            <v>3223010.9899999998</v>
          </cell>
          <cell r="S110">
            <v>0</v>
          </cell>
          <cell r="T110">
            <v>0</v>
          </cell>
          <cell r="U110">
            <v>0</v>
          </cell>
          <cell r="V110">
            <v>3873454.67</v>
          </cell>
          <cell r="W110">
            <v>302196.81</v>
          </cell>
          <cell r="X110">
            <v>77681.429999999993</v>
          </cell>
          <cell r="Y110">
            <v>0</v>
          </cell>
          <cell r="Z110">
            <v>25919.26</v>
          </cell>
          <cell r="AA110">
            <v>0</v>
          </cell>
          <cell r="AB110">
            <v>945307.42</v>
          </cell>
          <cell r="AC110">
            <v>237755.5</v>
          </cell>
          <cell r="AD110">
            <v>0</v>
          </cell>
          <cell r="AE110">
            <v>0</v>
          </cell>
          <cell r="AF110">
            <v>624225.74</v>
          </cell>
          <cell r="AG110">
            <v>1749524.26</v>
          </cell>
          <cell r="AH110">
            <v>207832.98</v>
          </cell>
          <cell r="AI110">
            <v>962712.23</v>
          </cell>
          <cell r="AJ110">
            <v>0</v>
          </cell>
          <cell r="AK110">
            <v>155608.99</v>
          </cell>
          <cell r="AL110">
            <v>0</v>
          </cell>
          <cell r="AM110">
            <v>97981.63</v>
          </cell>
          <cell r="AN110">
            <v>756174.44</v>
          </cell>
          <cell r="AO110">
            <v>0</v>
          </cell>
          <cell r="AP110">
            <v>0</v>
          </cell>
          <cell r="AQ110">
            <v>235849.93</v>
          </cell>
          <cell r="AR110">
            <v>93940.87000000001</v>
          </cell>
          <cell r="AS110">
            <v>184935.19</v>
          </cell>
          <cell r="AT110">
            <v>235974.42</v>
          </cell>
          <cell r="AU110">
            <v>0</v>
          </cell>
          <cell r="AV110">
            <v>0</v>
          </cell>
          <cell r="AW110">
            <v>0</v>
          </cell>
          <cell r="AX110">
            <v>3972471.5399999996</v>
          </cell>
          <cell r="AY110">
            <v>0</v>
          </cell>
          <cell r="AZ110">
            <v>0</v>
          </cell>
          <cell r="BA110">
            <v>6070191.7800000003</v>
          </cell>
          <cell r="BB110">
            <v>0</v>
          </cell>
          <cell r="BC110">
            <v>21495562.719999999</v>
          </cell>
          <cell r="BD110">
            <v>4205176.93</v>
          </cell>
          <cell r="BE110">
            <v>6979786.5499999998</v>
          </cell>
          <cell r="BF110">
            <v>173809760.34</v>
          </cell>
        </row>
        <row r="111">
          <cell r="G111" t="str">
            <v>17412</v>
          </cell>
          <cell r="H111">
            <v>50893626.350000001</v>
          </cell>
          <cell r="I111">
            <v>444821.00000000006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10563594.069999998</v>
          </cell>
          <cell r="Q111">
            <v>242063.8</v>
          </cell>
          <cell r="R111">
            <v>2160555.0099999998</v>
          </cell>
          <cell r="S111">
            <v>0</v>
          </cell>
          <cell r="T111">
            <v>667862.15999999992</v>
          </cell>
          <cell r="U111">
            <v>0</v>
          </cell>
          <cell r="V111">
            <v>1704315.8700000003</v>
          </cell>
          <cell r="W111">
            <v>548763.71999999986</v>
          </cell>
          <cell r="X111">
            <v>42757</v>
          </cell>
          <cell r="Y111">
            <v>0</v>
          </cell>
          <cell r="Z111">
            <v>0</v>
          </cell>
          <cell r="AA111">
            <v>0</v>
          </cell>
          <cell r="AB111">
            <v>708004.20000000007</v>
          </cell>
          <cell r="AC111">
            <v>272070.8</v>
          </cell>
          <cell r="AD111">
            <v>0</v>
          </cell>
          <cell r="AE111">
            <v>0</v>
          </cell>
          <cell r="AF111">
            <v>994340.89999999991</v>
          </cell>
          <cell r="AG111">
            <v>0</v>
          </cell>
          <cell r="AH111">
            <v>0</v>
          </cell>
          <cell r="AI111">
            <v>558605.21000000008</v>
          </cell>
          <cell r="AJ111">
            <v>0</v>
          </cell>
          <cell r="AK111">
            <v>455627.55</v>
          </cell>
          <cell r="AL111">
            <v>0</v>
          </cell>
          <cell r="AM111">
            <v>96910.830000000016</v>
          </cell>
          <cell r="AN111">
            <v>556431.82000000018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59725.93</v>
          </cell>
          <cell r="AT111">
            <v>91670.49</v>
          </cell>
          <cell r="AU111">
            <v>0</v>
          </cell>
          <cell r="AV111">
            <v>0</v>
          </cell>
          <cell r="AW111">
            <v>0</v>
          </cell>
          <cell r="AX111">
            <v>780269.76</v>
          </cell>
          <cell r="AY111">
            <v>0</v>
          </cell>
          <cell r="AZ111">
            <v>0</v>
          </cell>
          <cell r="BA111">
            <v>2817840.64</v>
          </cell>
          <cell r="BB111">
            <v>441723.68</v>
          </cell>
          <cell r="BC111">
            <v>11896119.370000001</v>
          </cell>
          <cell r="BD111">
            <v>2050365.31</v>
          </cell>
          <cell r="BE111">
            <v>3285947.2300000009</v>
          </cell>
          <cell r="BF111">
            <v>92334012.700000003</v>
          </cell>
        </row>
        <row r="112">
          <cell r="G112" t="str">
            <v>17414</v>
          </cell>
          <cell r="H112">
            <v>148802563.63</v>
          </cell>
          <cell r="I112">
            <v>511694.69000000006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26863423.809999999</v>
          </cell>
          <cell r="Q112">
            <v>1152638.17</v>
          </cell>
          <cell r="R112">
            <v>5155100.0000000009</v>
          </cell>
          <cell r="S112">
            <v>0</v>
          </cell>
          <cell r="T112">
            <v>0</v>
          </cell>
          <cell r="U112">
            <v>0</v>
          </cell>
          <cell r="V112">
            <v>4355995.4000000013</v>
          </cell>
          <cell r="W112">
            <v>980542.51</v>
          </cell>
          <cell r="X112">
            <v>111690.17</v>
          </cell>
          <cell r="Y112">
            <v>0</v>
          </cell>
          <cell r="Z112">
            <v>711708.84000000008</v>
          </cell>
          <cell r="AA112">
            <v>25845</v>
          </cell>
          <cell r="AB112">
            <v>1327000.56</v>
          </cell>
          <cell r="AC112">
            <v>465885</v>
          </cell>
          <cell r="AD112">
            <v>0</v>
          </cell>
          <cell r="AE112">
            <v>0</v>
          </cell>
          <cell r="AF112">
            <v>1526402.99</v>
          </cell>
          <cell r="AG112">
            <v>0</v>
          </cell>
          <cell r="AH112">
            <v>0</v>
          </cell>
          <cell r="AI112">
            <v>1502835.95</v>
          </cell>
          <cell r="AJ112">
            <v>0</v>
          </cell>
          <cell r="AK112">
            <v>556879.66999999993</v>
          </cell>
          <cell r="AL112">
            <v>0</v>
          </cell>
          <cell r="AM112">
            <v>277920.55</v>
          </cell>
          <cell r="AN112">
            <v>2494064.1899999995</v>
          </cell>
          <cell r="AO112">
            <v>0</v>
          </cell>
          <cell r="AP112">
            <v>71894.11</v>
          </cell>
          <cell r="AQ112">
            <v>451993.37999999995</v>
          </cell>
          <cell r="AR112">
            <v>0</v>
          </cell>
          <cell r="AS112">
            <v>198601.99000000002</v>
          </cell>
          <cell r="AT112">
            <v>369994.18</v>
          </cell>
          <cell r="AU112">
            <v>0</v>
          </cell>
          <cell r="AV112">
            <v>0</v>
          </cell>
          <cell r="AW112">
            <v>0</v>
          </cell>
          <cell r="AX112">
            <v>4678121.5299999993</v>
          </cell>
          <cell r="AY112">
            <v>0</v>
          </cell>
          <cell r="AZ112">
            <v>0</v>
          </cell>
          <cell r="BA112">
            <v>804316.34</v>
          </cell>
          <cell r="BB112">
            <v>908260.52999999991</v>
          </cell>
          <cell r="BC112">
            <v>27202429.570000004</v>
          </cell>
          <cell r="BD112">
            <v>7506915.5899999999</v>
          </cell>
          <cell r="BE112">
            <v>8709276.2999999989</v>
          </cell>
          <cell r="BF112">
            <v>247723994.65000001</v>
          </cell>
        </row>
        <row r="113">
          <cell r="G113" t="str">
            <v>17415</v>
          </cell>
          <cell r="H113">
            <v>156842680.61999995</v>
          </cell>
          <cell r="I113">
            <v>369094.51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502311.97</v>
          </cell>
          <cell r="O113">
            <v>0</v>
          </cell>
          <cell r="P113">
            <v>28168457.829999994</v>
          </cell>
          <cell r="Q113">
            <v>555997.85</v>
          </cell>
          <cell r="R113">
            <v>5326039.0000000009</v>
          </cell>
          <cell r="S113">
            <v>0</v>
          </cell>
          <cell r="T113">
            <v>0</v>
          </cell>
          <cell r="U113">
            <v>0</v>
          </cell>
          <cell r="V113">
            <v>7916295.2300000014</v>
          </cell>
          <cell r="W113">
            <v>0</v>
          </cell>
          <cell r="X113">
            <v>197356</v>
          </cell>
          <cell r="Y113">
            <v>0</v>
          </cell>
          <cell r="Z113">
            <v>0</v>
          </cell>
          <cell r="AA113">
            <v>0</v>
          </cell>
          <cell r="AB113">
            <v>5307825.0600000024</v>
          </cell>
          <cell r="AC113">
            <v>787231.81</v>
          </cell>
          <cell r="AD113">
            <v>0</v>
          </cell>
          <cell r="AE113">
            <v>0</v>
          </cell>
          <cell r="AF113">
            <v>5691367.5000000019</v>
          </cell>
          <cell r="AG113">
            <v>0</v>
          </cell>
          <cell r="AH113">
            <v>0</v>
          </cell>
          <cell r="AI113">
            <v>1836853.92</v>
          </cell>
          <cell r="AJ113">
            <v>130758.12999999999</v>
          </cell>
          <cell r="AK113">
            <v>0</v>
          </cell>
          <cell r="AL113">
            <v>0</v>
          </cell>
          <cell r="AM113">
            <v>1011354.4600000002</v>
          </cell>
          <cell r="AN113">
            <v>3978333.6500000004</v>
          </cell>
          <cell r="AO113">
            <v>0</v>
          </cell>
          <cell r="AP113">
            <v>69191</v>
          </cell>
          <cell r="AQ113">
            <v>184970.25</v>
          </cell>
          <cell r="AR113">
            <v>0</v>
          </cell>
          <cell r="AS113">
            <v>0</v>
          </cell>
          <cell r="AT113">
            <v>304028.14999999997</v>
          </cell>
          <cell r="AU113">
            <v>0</v>
          </cell>
          <cell r="AV113">
            <v>0</v>
          </cell>
          <cell r="AW113">
            <v>0</v>
          </cell>
          <cell r="AX113">
            <v>419310.72</v>
          </cell>
          <cell r="AY113">
            <v>0</v>
          </cell>
          <cell r="AZ113">
            <v>0</v>
          </cell>
          <cell r="BA113">
            <v>0</v>
          </cell>
          <cell r="BB113">
            <v>450377.95</v>
          </cell>
          <cell r="BC113">
            <v>38470567.049999997</v>
          </cell>
          <cell r="BD113">
            <v>9932557</v>
          </cell>
          <cell r="BE113">
            <v>7430922.7199999979</v>
          </cell>
          <cell r="BF113">
            <v>275883882.37999988</v>
          </cell>
        </row>
        <row r="114">
          <cell r="G114" t="str">
            <v>17417</v>
          </cell>
          <cell r="H114">
            <v>115678339.94999999</v>
          </cell>
          <cell r="I114">
            <v>967243.22999999986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27919712.740000002</v>
          </cell>
          <cell r="Q114">
            <v>577051.18000000005</v>
          </cell>
          <cell r="R114">
            <v>4049874.9599999995</v>
          </cell>
          <cell r="S114">
            <v>0</v>
          </cell>
          <cell r="T114">
            <v>0</v>
          </cell>
          <cell r="U114">
            <v>0</v>
          </cell>
          <cell r="V114">
            <v>4329300.1999999993</v>
          </cell>
          <cell r="W114">
            <v>944729.58000000007</v>
          </cell>
          <cell r="X114">
            <v>88235.4</v>
          </cell>
          <cell r="Y114">
            <v>0</v>
          </cell>
          <cell r="Z114">
            <v>189404.22000000003</v>
          </cell>
          <cell r="AA114">
            <v>0</v>
          </cell>
          <cell r="AB114">
            <v>1458580.47</v>
          </cell>
          <cell r="AC114">
            <v>193408.27000000002</v>
          </cell>
          <cell r="AD114">
            <v>0</v>
          </cell>
          <cell r="AE114">
            <v>0</v>
          </cell>
          <cell r="AF114">
            <v>1288053.2300000002</v>
          </cell>
          <cell r="AG114">
            <v>133346.85999999999</v>
          </cell>
          <cell r="AH114">
            <v>17362.599999999999</v>
          </cell>
          <cell r="AI114">
            <v>799392.32999999984</v>
          </cell>
          <cell r="AJ114">
            <v>0</v>
          </cell>
          <cell r="AK114">
            <v>0</v>
          </cell>
          <cell r="AL114">
            <v>0</v>
          </cell>
          <cell r="AM114">
            <v>105576.54000000001</v>
          </cell>
          <cell r="AN114">
            <v>1007140.2400000001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42246.249999999993</v>
          </cell>
          <cell r="AT114">
            <v>255033.84</v>
          </cell>
          <cell r="AU114">
            <v>0</v>
          </cell>
          <cell r="AV114">
            <v>0</v>
          </cell>
          <cell r="AW114">
            <v>0</v>
          </cell>
          <cell r="AX114">
            <v>3685203.4499999997</v>
          </cell>
          <cell r="AY114">
            <v>0</v>
          </cell>
          <cell r="AZ114">
            <v>1824.43</v>
          </cell>
          <cell r="BA114">
            <v>0</v>
          </cell>
          <cell r="BB114">
            <v>906905.05000000016</v>
          </cell>
          <cell r="BC114">
            <v>23913903.190000005</v>
          </cell>
          <cell r="BD114">
            <v>5715096.2800000012</v>
          </cell>
          <cell r="BE114">
            <v>7065282.3500000006</v>
          </cell>
          <cell r="BF114">
            <v>201332246.84000003</v>
          </cell>
        </row>
        <row r="115">
          <cell r="G115" t="str">
            <v>18100</v>
          </cell>
          <cell r="H115">
            <v>24899970.190000005</v>
          </cell>
          <cell r="I115">
            <v>1166023.0699999996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5897475.2899999991</v>
          </cell>
          <cell r="Q115">
            <v>380895.08</v>
          </cell>
          <cell r="R115">
            <v>996008.22999999975</v>
          </cell>
          <cell r="S115">
            <v>0</v>
          </cell>
          <cell r="T115">
            <v>0</v>
          </cell>
          <cell r="U115">
            <v>20000</v>
          </cell>
          <cell r="V115">
            <v>1618682.9999999998</v>
          </cell>
          <cell r="W115">
            <v>216551.78</v>
          </cell>
          <cell r="X115">
            <v>51978</v>
          </cell>
          <cell r="Y115">
            <v>0</v>
          </cell>
          <cell r="Z115">
            <v>1981672.9900000002</v>
          </cell>
          <cell r="AA115">
            <v>19965</v>
          </cell>
          <cell r="AB115">
            <v>1297200.7899999998</v>
          </cell>
          <cell r="AC115">
            <v>287614.05</v>
          </cell>
          <cell r="AD115">
            <v>0</v>
          </cell>
          <cell r="AE115">
            <v>0</v>
          </cell>
          <cell r="AF115">
            <v>1283024.5000000005</v>
          </cell>
          <cell r="AG115">
            <v>0</v>
          </cell>
          <cell r="AH115">
            <v>0</v>
          </cell>
          <cell r="AI115">
            <v>526641.66999999993</v>
          </cell>
          <cell r="AJ115">
            <v>0</v>
          </cell>
          <cell r="AK115">
            <v>0</v>
          </cell>
          <cell r="AL115">
            <v>0</v>
          </cell>
          <cell r="AM115">
            <v>5279.47</v>
          </cell>
          <cell r="AN115">
            <v>139287.22</v>
          </cell>
          <cell r="AO115">
            <v>0</v>
          </cell>
          <cell r="AP115">
            <v>20586.079999999998</v>
          </cell>
          <cell r="AQ115">
            <v>0</v>
          </cell>
          <cell r="AR115">
            <v>0</v>
          </cell>
          <cell r="AS115">
            <v>8157.02</v>
          </cell>
          <cell r="AT115">
            <v>41650.68</v>
          </cell>
          <cell r="AU115">
            <v>0</v>
          </cell>
          <cell r="AV115">
            <v>0</v>
          </cell>
          <cell r="AW115">
            <v>0</v>
          </cell>
          <cell r="AX115">
            <v>886696.89999999979</v>
          </cell>
          <cell r="AY115">
            <v>0</v>
          </cell>
          <cell r="AZ115">
            <v>0</v>
          </cell>
          <cell r="BA115">
            <v>0</v>
          </cell>
          <cell r="BB115">
            <v>276033.15000000002</v>
          </cell>
          <cell r="BC115">
            <v>8333423.2300000004</v>
          </cell>
          <cell r="BD115">
            <v>2036647.85</v>
          </cell>
          <cell r="BE115">
            <v>1614026.83</v>
          </cell>
          <cell r="BF115">
            <v>54005492.07</v>
          </cell>
        </row>
        <row r="116">
          <cell r="G116" t="str">
            <v>18303</v>
          </cell>
          <cell r="H116">
            <v>22735153.469999999</v>
          </cell>
          <cell r="I116">
            <v>421766.86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4696700.6899999995</v>
          </cell>
          <cell r="Q116">
            <v>33728.43</v>
          </cell>
          <cell r="R116">
            <v>874637.09</v>
          </cell>
          <cell r="S116">
            <v>0</v>
          </cell>
          <cell r="T116">
            <v>0</v>
          </cell>
          <cell r="U116">
            <v>0</v>
          </cell>
          <cell r="V116">
            <v>669396.4</v>
          </cell>
          <cell r="W116">
            <v>223142.22999999995</v>
          </cell>
          <cell r="X116">
            <v>18817.02</v>
          </cell>
          <cell r="Y116">
            <v>0</v>
          </cell>
          <cell r="Z116">
            <v>0</v>
          </cell>
          <cell r="AA116">
            <v>0</v>
          </cell>
          <cell r="AB116">
            <v>223219.74</v>
          </cell>
          <cell r="AC116">
            <v>96858.66</v>
          </cell>
          <cell r="AD116">
            <v>0</v>
          </cell>
          <cell r="AE116">
            <v>0</v>
          </cell>
          <cell r="AF116">
            <v>142548.78</v>
          </cell>
          <cell r="AG116">
            <v>0</v>
          </cell>
          <cell r="AH116">
            <v>0</v>
          </cell>
          <cell r="AI116">
            <v>204239.77999999997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70090.559999999998</v>
          </cell>
          <cell r="AO116">
            <v>0</v>
          </cell>
          <cell r="AP116">
            <v>23622.2</v>
          </cell>
          <cell r="AQ116">
            <v>0</v>
          </cell>
          <cell r="AR116">
            <v>0</v>
          </cell>
          <cell r="AS116">
            <v>0</v>
          </cell>
          <cell r="AT116">
            <v>57307.45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30796.75</v>
          </cell>
          <cell r="BC116">
            <v>6144778.9400000004</v>
          </cell>
          <cell r="BD116">
            <v>937903.9800000001</v>
          </cell>
          <cell r="BE116">
            <v>1348753.48</v>
          </cell>
          <cell r="BF116">
            <v>38953462.509999983</v>
          </cell>
        </row>
        <row r="117">
          <cell r="G117" t="str">
            <v>18400</v>
          </cell>
          <cell r="H117">
            <v>31955112.32</v>
          </cell>
          <cell r="I117">
            <v>299448.90999999997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6857635.6599999983</v>
          </cell>
          <cell r="Q117">
            <v>223067.09000000003</v>
          </cell>
          <cell r="R117">
            <v>1252364.3699999999</v>
          </cell>
          <cell r="S117">
            <v>0</v>
          </cell>
          <cell r="T117">
            <v>0</v>
          </cell>
          <cell r="U117">
            <v>192383.77999999997</v>
          </cell>
          <cell r="V117">
            <v>1812546.4500000002</v>
          </cell>
          <cell r="W117">
            <v>515415.81</v>
          </cell>
          <cell r="X117">
            <v>38081.75</v>
          </cell>
          <cell r="Y117">
            <v>0</v>
          </cell>
          <cell r="Z117">
            <v>0</v>
          </cell>
          <cell r="AA117">
            <v>0</v>
          </cell>
          <cell r="AB117">
            <v>595720.53</v>
          </cell>
          <cell r="AC117">
            <v>110844.36000000002</v>
          </cell>
          <cell r="AD117">
            <v>0</v>
          </cell>
          <cell r="AE117">
            <v>0</v>
          </cell>
          <cell r="AF117">
            <v>960257.65000000014</v>
          </cell>
          <cell r="AG117">
            <v>0</v>
          </cell>
          <cell r="AH117">
            <v>0</v>
          </cell>
          <cell r="AI117">
            <v>242271.28999999998</v>
          </cell>
          <cell r="AJ117">
            <v>0</v>
          </cell>
          <cell r="AK117">
            <v>0</v>
          </cell>
          <cell r="AL117">
            <v>317491.5</v>
          </cell>
          <cell r="AM117">
            <v>32603.919999999998</v>
          </cell>
          <cell r="AN117">
            <v>177587.38999999998</v>
          </cell>
          <cell r="AO117">
            <v>0</v>
          </cell>
          <cell r="AP117">
            <v>98039.989999999991</v>
          </cell>
          <cell r="AQ117">
            <v>141844.59999999998</v>
          </cell>
          <cell r="AR117">
            <v>0</v>
          </cell>
          <cell r="AS117">
            <v>0</v>
          </cell>
          <cell r="AT117">
            <v>55279.969999999994</v>
          </cell>
          <cell r="AU117">
            <v>0</v>
          </cell>
          <cell r="AV117">
            <v>0</v>
          </cell>
          <cell r="AW117">
            <v>0</v>
          </cell>
          <cell r="AX117">
            <v>376310.1</v>
          </cell>
          <cell r="AY117">
            <v>0</v>
          </cell>
          <cell r="AZ117">
            <v>61702.000000000007</v>
          </cell>
          <cell r="BA117">
            <v>0</v>
          </cell>
          <cell r="BB117">
            <v>457609.74</v>
          </cell>
          <cell r="BC117">
            <v>9609440.589999998</v>
          </cell>
          <cell r="BD117">
            <v>1802749.47</v>
          </cell>
          <cell r="BE117">
            <v>3154185.5100000007</v>
          </cell>
          <cell r="BF117">
            <v>61339994.750000007</v>
          </cell>
        </row>
        <row r="118">
          <cell r="G118" t="str">
            <v>18401</v>
          </cell>
          <cell r="H118">
            <v>58293279.339999989</v>
          </cell>
          <cell r="I118">
            <v>2192949.5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14743283.160000002</v>
          </cell>
          <cell r="Q118">
            <v>619750.43999999994</v>
          </cell>
          <cell r="R118">
            <v>2214654.5</v>
          </cell>
          <cell r="S118">
            <v>0</v>
          </cell>
          <cell r="T118">
            <v>0</v>
          </cell>
          <cell r="U118">
            <v>388063.36</v>
          </cell>
          <cell r="V118">
            <v>4470791.3199999984</v>
          </cell>
          <cell r="W118">
            <v>475309.87999999995</v>
          </cell>
          <cell r="X118">
            <v>65859.83</v>
          </cell>
          <cell r="Y118">
            <v>0</v>
          </cell>
          <cell r="Z118">
            <v>0</v>
          </cell>
          <cell r="AA118">
            <v>0</v>
          </cell>
          <cell r="AB118">
            <v>1311651.26</v>
          </cell>
          <cell r="AC118">
            <v>319319.69999999995</v>
          </cell>
          <cell r="AD118">
            <v>0</v>
          </cell>
          <cell r="AE118">
            <v>0</v>
          </cell>
          <cell r="AF118">
            <v>1707175.7799999998</v>
          </cell>
          <cell r="AG118">
            <v>0</v>
          </cell>
          <cell r="AH118">
            <v>0</v>
          </cell>
          <cell r="AI118">
            <v>474507.54</v>
          </cell>
          <cell r="AJ118">
            <v>0</v>
          </cell>
          <cell r="AK118">
            <v>0</v>
          </cell>
          <cell r="AL118">
            <v>0</v>
          </cell>
          <cell r="AM118">
            <v>38494.22</v>
          </cell>
          <cell r="AN118">
            <v>310525.43</v>
          </cell>
          <cell r="AO118">
            <v>0</v>
          </cell>
          <cell r="AP118">
            <v>40526.049999999996</v>
          </cell>
          <cell r="AQ118">
            <v>0</v>
          </cell>
          <cell r="AR118">
            <v>0</v>
          </cell>
          <cell r="AS118">
            <v>81968.430000000008</v>
          </cell>
          <cell r="AT118">
            <v>166215.58000000002</v>
          </cell>
          <cell r="AU118">
            <v>0</v>
          </cell>
          <cell r="AV118">
            <v>0</v>
          </cell>
          <cell r="AW118">
            <v>0</v>
          </cell>
          <cell r="AX118">
            <v>2510534.9499999997</v>
          </cell>
          <cell r="AY118">
            <v>0</v>
          </cell>
          <cell r="AZ118">
            <v>150157.57</v>
          </cell>
          <cell r="BA118">
            <v>0</v>
          </cell>
          <cell r="BB118">
            <v>886887.38</v>
          </cell>
          <cell r="BC118">
            <v>15165561.939999998</v>
          </cell>
          <cell r="BD118">
            <v>3420838.32</v>
          </cell>
          <cell r="BE118">
            <v>4959525.7600000007</v>
          </cell>
          <cell r="BF118">
            <v>115007831.23999998</v>
          </cell>
        </row>
        <row r="119">
          <cell r="G119" t="str">
            <v>18402</v>
          </cell>
          <cell r="H119">
            <v>43719740.119999997</v>
          </cell>
          <cell r="I119">
            <v>2035719.78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10136495.029999999</v>
          </cell>
          <cell r="Q119">
            <v>440698.67</v>
          </cell>
          <cell r="R119">
            <v>2006122.25</v>
          </cell>
          <cell r="S119">
            <v>0</v>
          </cell>
          <cell r="T119">
            <v>0</v>
          </cell>
          <cell r="U119">
            <v>53996.54</v>
          </cell>
          <cell r="V119">
            <v>3473443.7500000005</v>
          </cell>
          <cell r="W119">
            <v>438256.33999999997</v>
          </cell>
          <cell r="X119">
            <v>55595</v>
          </cell>
          <cell r="Y119">
            <v>0</v>
          </cell>
          <cell r="Z119">
            <v>0</v>
          </cell>
          <cell r="AA119">
            <v>0</v>
          </cell>
          <cell r="AB119">
            <v>1221968.9099999999</v>
          </cell>
          <cell r="AC119">
            <v>79528.91</v>
          </cell>
          <cell r="AD119">
            <v>0</v>
          </cell>
          <cell r="AE119">
            <v>0</v>
          </cell>
          <cell r="AF119">
            <v>1589368.9</v>
          </cell>
          <cell r="AG119">
            <v>0</v>
          </cell>
          <cell r="AH119">
            <v>0</v>
          </cell>
          <cell r="AI119">
            <v>509019.19999999995</v>
          </cell>
          <cell r="AJ119">
            <v>0</v>
          </cell>
          <cell r="AK119">
            <v>21048.83</v>
          </cell>
          <cell r="AL119">
            <v>0</v>
          </cell>
          <cell r="AM119">
            <v>11581</v>
          </cell>
          <cell r="AN119">
            <v>72195.139999999985</v>
          </cell>
          <cell r="AO119">
            <v>0</v>
          </cell>
          <cell r="AP119">
            <v>39317.770000000004</v>
          </cell>
          <cell r="AQ119">
            <v>0</v>
          </cell>
          <cell r="AR119">
            <v>0</v>
          </cell>
          <cell r="AS119">
            <v>55606.86</v>
          </cell>
          <cell r="AT119">
            <v>253079.22999999998</v>
          </cell>
          <cell r="AU119">
            <v>0</v>
          </cell>
          <cell r="AV119">
            <v>0</v>
          </cell>
          <cell r="AW119">
            <v>0</v>
          </cell>
          <cell r="AX119">
            <v>161222.48000000001</v>
          </cell>
          <cell r="AY119">
            <v>0</v>
          </cell>
          <cell r="AZ119">
            <v>7323.7</v>
          </cell>
          <cell r="BA119">
            <v>0</v>
          </cell>
          <cell r="BB119">
            <v>749235.93</v>
          </cell>
          <cell r="BC119">
            <v>13270635.27</v>
          </cell>
          <cell r="BD119">
            <v>2835640.2900000005</v>
          </cell>
          <cell r="BE119">
            <v>4676393.18</v>
          </cell>
          <cell r="BF119">
            <v>87913233.080000013</v>
          </cell>
        </row>
        <row r="120">
          <cell r="G120" t="str">
            <v>19007</v>
          </cell>
          <cell r="H120">
            <v>412039.50000000006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11611.95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502.43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69790.75</v>
          </cell>
          <cell r="BD120">
            <v>0</v>
          </cell>
          <cell r="BE120">
            <v>0</v>
          </cell>
          <cell r="BF120">
            <v>493944.63000000006</v>
          </cell>
        </row>
        <row r="121">
          <cell r="G121" t="str">
            <v>19028</v>
          </cell>
          <cell r="H121">
            <v>1121661.2799999998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90209.48</v>
          </cell>
          <cell r="Q121">
            <v>0</v>
          </cell>
          <cell r="R121">
            <v>17431.440000000002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13625.630000000001</v>
          </cell>
          <cell r="AC121">
            <v>19318.27</v>
          </cell>
          <cell r="AD121">
            <v>0</v>
          </cell>
          <cell r="AE121">
            <v>0</v>
          </cell>
          <cell r="AF121">
            <v>18205.669999999998</v>
          </cell>
          <cell r="AG121">
            <v>0</v>
          </cell>
          <cell r="AH121">
            <v>0</v>
          </cell>
          <cell r="AI121">
            <v>17918.310000000001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10722.689999999999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2380.9899999999998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537609.85000000009</v>
          </cell>
          <cell r="BD121">
            <v>86004.989999999991</v>
          </cell>
          <cell r="BE121">
            <v>99165.23</v>
          </cell>
          <cell r="BF121">
            <v>2034253.8299999996</v>
          </cell>
        </row>
        <row r="122">
          <cell r="G122" t="str">
            <v>19400</v>
          </cell>
          <cell r="H122">
            <v>1121850.3999999997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3198</v>
          </cell>
          <cell r="N122">
            <v>0</v>
          </cell>
          <cell r="O122">
            <v>0</v>
          </cell>
          <cell r="P122">
            <v>193760.37</v>
          </cell>
          <cell r="Q122">
            <v>0</v>
          </cell>
          <cell r="R122">
            <v>31242.199999999997</v>
          </cell>
          <cell r="S122">
            <v>0</v>
          </cell>
          <cell r="T122">
            <v>0</v>
          </cell>
          <cell r="U122">
            <v>0</v>
          </cell>
          <cell r="V122">
            <v>16.170000000000002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31644.25</v>
          </cell>
          <cell r="AC122">
            <v>1710.7399999999998</v>
          </cell>
          <cell r="AD122">
            <v>0</v>
          </cell>
          <cell r="AE122">
            <v>0</v>
          </cell>
          <cell r="AF122">
            <v>19763.66</v>
          </cell>
          <cell r="AG122">
            <v>0</v>
          </cell>
          <cell r="AH122">
            <v>0</v>
          </cell>
          <cell r="AI122">
            <v>5397.3499999999995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6792.0199999999995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711692.47</v>
          </cell>
          <cell r="BD122">
            <v>69662.2</v>
          </cell>
          <cell r="BE122">
            <v>85751.69</v>
          </cell>
          <cell r="BF122">
            <v>2282481.5199999996</v>
          </cell>
        </row>
        <row r="123">
          <cell r="G123" t="str">
            <v>19401</v>
          </cell>
          <cell r="H123">
            <v>14207656.930000003</v>
          </cell>
          <cell r="I123">
            <v>99843.77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2754317.8200000008</v>
          </cell>
          <cell r="Q123">
            <v>113197.09</v>
          </cell>
          <cell r="R123">
            <v>517506.08</v>
          </cell>
          <cell r="S123">
            <v>0</v>
          </cell>
          <cell r="T123">
            <v>0</v>
          </cell>
          <cell r="U123">
            <v>0</v>
          </cell>
          <cell r="V123">
            <v>982885.85999999987</v>
          </cell>
          <cell r="W123">
            <v>62716.57</v>
          </cell>
          <cell r="X123">
            <v>22017</v>
          </cell>
          <cell r="Y123">
            <v>0</v>
          </cell>
          <cell r="Z123">
            <v>0</v>
          </cell>
          <cell r="AA123">
            <v>0</v>
          </cell>
          <cell r="AB123">
            <v>529447.27000000014</v>
          </cell>
          <cell r="AC123">
            <v>117459</v>
          </cell>
          <cell r="AD123">
            <v>21847.25</v>
          </cell>
          <cell r="AE123">
            <v>0</v>
          </cell>
          <cell r="AF123">
            <v>509380.41000000003</v>
          </cell>
          <cell r="AG123">
            <v>0</v>
          </cell>
          <cell r="AH123">
            <v>0</v>
          </cell>
          <cell r="AI123">
            <v>32818.730000000003</v>
          </cell>
          <cell r="AJ123">
            <v>0</v>
          </cell>
          <cell r="AK123">
            <v>0</v>
          </cell>
          <cell r="AL123">
            <v>0</v>
          </cell>
          <cell r="AM123">
            <v>46753.06</v>
          </cell>
          <cell r="AN123">
            <v>184066.46</v>
          </cell>
          <cell r="AO123">
            <v>0</v>
          </cell>
          <cell r="AP123">
            <v>0</v>
          </cell>
          <cell r="AQ123">
            <v>181708.72</v>
          </cell>
          <cell r="AR123">
            <v>0</v>
          </cell>
          <cell r="AS123">
            <v>0</v>
          </cell>
          <cell r="AT123">
            <v>24682.6</v>
          </cell>
          <cell r="AU123">
            <v>0</v>
          </cell>
          <cell r="AV123">
            <v>0</v>
          </cell>
          <cell r="AW123">
            <v>0</v>
          </cell>
          <cell r="AX123">
            <v>352960.5</v>
          </cell>
          <cell r="AY123">
            <v>0</v>
          </cell>
          <cell r="AZ123">
            <v>125457.26999999999</v>
          </cell>
          <cell r="BA123">
            <v>0</v>
          </cell>
          <cell r="BB123">
            <v>9772.7000000000007</v>
          </cell>
          <cell r="BC123">
            <v>5270201.3600000003</v>
          </cell>
          <cell r="BD123">
            <v>1045630.7900000003</v>
          </cell>
          <cell r="BE123">
            <v>1181625.6600000001</v>
          </cell>
          <cell r="BF123">
            <v>28393952.899999999</v>
          </cell>
        </row>
        <row r="124">
          <cell r="G124" t="str">
            <v>19403</v>
          </cell>
          <cell r="H124">
            <v>3423303.28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457977.87</v>
          </cell>
          <cell r="Q124">
            <v>0</v>
          </cell>
          <cell r="R124">
            <v>100050.25</v>
          </cell>
          <cell r="S124">
            <v>0</v>
          </cell>
          <cell r="T124">
            <v>0</v>
          </cell>
          <cell r="U124">
            <v>0</v>
          </cell>
          <cell r="V124">
            <v>279198.67000000004</v>
          </cell>
          <cell r="W124">
            <v>76490.290000000008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121051.95</v>
          </cell>
          <cell r="AC124">
            <v>22060.71</v>
          </cell>
          <cell r="AD124">
            <v>0</v>
          </cell>
          <cell r="AE124">
            <v>0</v>
          </cell>
          <cell r="AF124">
            <v>128780.5</v>
          </cell>
          <cell r="AG124">
            <v>104261</v>
          </cell>
          <cell r="AH124">
            <v>18388.5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36716.339999999997</v>
          </cell>
          <cell r="AO124">
            <v>0</v>
          </cell>
          <cell r="AP124">
            <v>0</v>
          </cell>
          <cell r="AQ124">
            <v>3000</v>
          </cell>
          <cell r="AR124">
            <v>0</v>
          </cell>
          <cell r="AS124">
            <v>0</v>
          </cell>
          <cell r="AT124">
            <v>3591.46</v>
          </cell>
          <cell r="AU124">
            <v>0</v>
          </cell>
          <cell r="AV124">
            <v>0</v>
          </cell>
          <cell r="AW124">
            <v>0</v>
          </cell>
          <cell r="AX124">
            <v>24776.010000000002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1662486.7000000002</v>
          </cell>
          <cell r="BD124">
            <v>248093.97</v>
          </cell>
          <cell r="BE124">
            <v>322326.10999999993</v>
          </cell>
          <cell r="BF124">
            <v>7032553.6100000003</v>
          </cell>
        </row>
        <row r="125">
          <cell r="G125" t="str">
            <v>19404</v>
          </cell>
          <cell r="H125">
            <v>4626693.5199999977</v>
          </cell>
          <cell r="I125">
            <v>176853.66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536369.22000000009</v>
          </cell>
          <cell r="Q125">
            <v>9520.7999999999993</v>
          </cell>
          <cell r="R125">
            <v>161680.39000000001</v>
          </cell>
          <cell r="S125">
            <v>0</v>
          </cell>
          <cell r="T125">
            <v>0</v>
          </cell>
          <cell r="U125">
            <v>0</v>
          </cell>
          <cell r="V125">
            <v>290266.29000000004</v>
          </cell>
          <cell r="W125">
            <v>35901.5</v>
          </cell>
          <cell r="X125">
            <v>7509</v>
          </cell>
          <cell r="Y125">
            <v>0</v>
          </cell>
          <cell r="Z125">
            <v>0</v>
          </cell>
          <cell r="AA125">
            <v>0</v>
          </cell>
          <cell r="AB125">
            <v>220889.33</v>
          </cell>
          <cell r="AC125">
            <v>58744.639999999992</v>
          </cell>
          <cell r="AD125">
            <v>0</v>
          </cell>
          <cell r="AE125">
            <v>0</v>
          </cell>
          <cell r="AF125">
            <v>145904.76999999999</v>
          </cell>
          <cell r="AG125">
            <v>0</v>
          </cell>
          <cell r="AH125">
            <v>0</v>
          </cell>
          <cell r="AI125">
            <v>38513.01</v>
          </cell>
          <cell r="AJ125">
            <v>0</v>
          </cell>
          <cell r="AK125">
            <v>0</v>
          </cell>
          <cell r="AL125">
            <v>0</v>
          </cell>
          <cell r="AM125">
            <v>820.76</v>
          </cell>
          <cell r="AN125">
            <v>9714.9699999999993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11594.29</v>
          </cell>
          <cell r="AU125">
            <v>0</v>
          </cell>
          <cell r="AV125">
            <v>0</v>
          </cell>
          <cell r="AW125">
            <v>0</v>
          </cell>
          <cell r="AX125">
            <v>3777.0600000000004</v>
          </cell>
          <cell r="AY125">
            <v>0</v>
          </cell>
          <cell r="AZ125">
            <v>0</v>
          </cell>
          <cell r="BA125">
            <v>0</v>
          </cell>
          <cell r="BB125">
            <v>52500</v>
          </cell>
          <cell r="BC125">
            <v>1533482.9299999997</v>
          </cell>
          <cell r="BD125">
            <v>269321.46000000002</v>
          </cell>
          <cell r="BE125">
            <v>365100.07000000007</v>
          </cell>
          <cell r="BF125">
            <v>8555157.6699999943</v>
          </cell>
        </row>
        <row r="126">
          <cell r="G126" t="str">
            <v>20094</v>
          </cell>
          <cell r="H126">
            <v>1061338.98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120242.5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76741.16</v>
          </cell>
          <cell r="AC126">
            <v>20014.309999999998</v>
          </cell>
          <cell r="AD126">
            <v>0</v>
          </cell>
          <cell r="AE126">
            <v>0</v>
          </cell>
          <cell r="AF126">
            <v>53245.78</v>
          </cell>
          <cell r="AG126">
            <v>0</v>
          </cell>
          <cell r="AH126">
            <v>0</v>
          </cell>
          <cell r="AI126">
            <v>1352.87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1555.75</v>
          </cell>
          <cell r="AP126">
            <v>0</v>
          </cell>
          <cell r="AQ126">
            <v>10941.75</v>
          </cell>
          <cell r="AR126">
            <v>428</v>
          </cell>
          <cell r="AS126">
            <v>5267.96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465.5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449517.51000000013</v>
          </cell>
          <cell r="BD126">
            <v>82277.27</v>
          </cell>
          <cell r="BE126">
            <v>24620.83</v>
          </cell>
          <cell r="BF126">
            <v>1908010.1700000004</v>
          </cell>
        </row>
        <row r="127">
          <cell r="G127" t="str">
            <v>20203</v>
          </cell>
          <cell r="H127">
            <v>994522.58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80025.94</v>
          </cell>
          <cell r="Q127">
            <v>0</v>
          </cell>
          <cell r="R127">
            <v>22396.55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24782.38</v>
          </cell>
          <cell r="AC127">
            <v>23663.13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7083.29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403864.76</v>
          </cell>
          <cell r="BD127">
            <v>0</v>
          </cell>
          <cell r="BE127">
            <v>230985.37000000002</v>
          </cell>
          <cell r="BF127">
            <v>1787324</v>
          </cell>
        </row>
        <row r="128">
          <cell r="G128" t="str">
            <v>20215</v>
          </cell>
          <cell r="H128">
            <v>502075.85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18220.689999999999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41062.960000000006</v>
          </cell>
          <cell r="AC128">
            <v>19776.649999999998</v>
          </cell>
          <cell r="AD128">
            <v>0</v>
          </cell>
          <cell r="AE128">
            <v>0</v>
          </cell>
          <cell r="AF128">
            <v>15354.060000000001</v>
          </cell>
          <cell r="AG128">
            <v>0</v>
          </cell>
          <cell r="AH128">
            <v>0</v>
          </cell>
          <cell r="AI128">
            <v>1653.49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2000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257986.26999999993</v>
          </cell>
          <cell r="BD128">
            <v>60415.07</v>
          </cell>
          <cell r="BE128">
            <v>102902.45999999999</v>
          </cell>
          <cell r="BF128">
            <v>1021447.4999999999</v>
          </cell>
        </row>
        <row r="129">
          <cell r="G129" t="str">
            <v>20400</v>
          </cell>
          <cell r="H129">
            <v>1668841.6700000002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182847.14</v>
          </cell>
          <cell r="Q129">
            <v>7004.3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128.9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61080.679999999993</v>
          </cell>
          <cell r="AC129">
            <v>28207.15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8532.73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6200.74</v>
          </cell>
          <cell r="AS129">
            <v>0</v>
          </cell>
          <cell r="AT129">
            <v>2184.19</v>
          </cell>
          <cell r="AU129">
            <v>0</v>
          </cell>
          <cell r="AV129">
            <v>0</v>
          </cell>
          <cell r="AW129">
            <v>0</v>
          </cell>
          <cell r="AX129">
            <v>23170.739999999998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555212.37</v>
          </cell>
          <cell r="BD129">
            <v>45000.12</v>
          </cell>
          <cell r="BE129">
            <v>119333.91000000002</v>
          </cell>
          <cell r="BF129">
            <v>2707744.64</v>
          </cell>
        </row>
        <row r="130">
          <cell r="G130" t="str">
            <v>20401</v>
          </cell>
          <cell r="H130">
            <v>1119900.1299999999</v>
          </cell>
          <cell r="I130">
            <v>0</v>
          </cell>
          <cell r="J130">
            <v>0</v>
          </cell>
          <cell r="K130">
            <v>0</v>
          </cell>
          <cell r="L130">
            <v>112.58</v>
          </cell>
          <cell r="M130">
            <v>0</v>
          </cell>
          <cell r="N130">
            <v>0</v>
          </cell>
          <cell r="O130">
            <v>0</v>
          </cell>
          <cell r="P130">
            <v>82094.960000000006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66057.039999999994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31025.29</v>
          </cell>
          <cell r="AC130">
            <v>3856.44</v>
          </cell>
          <cell r="AD130">
            <v>0</v>
          </cell>
          <cell r="AE130">
            <v>0</v>
          </cell>
          <cell r="AF130">
            <v>10398.73</v>
          </cell>
          <cell r="AG130">
            <v>0</v>
          </cell>
          <cell r="AH130">
            <v>0</v>
          </cell>
          <cell r="AI130">
            <v>24.45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4499.1000000000004</v>
          </cell>
          <cell r="AQ130">
            <v>0</v>
          </cell>
          <cell r="AR130">
            <v>0</v>
          </cell>
          <cell r="AS130">
            <v>8267.25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461289.89</v>
          </cell>
          <cell r="BD130">
            <v>87604.1</v>
          </cell>
          <cell r="BE130">
            <v>51674.239999999998</v>
          </cell>
          <cell r="BF130">
            <v>1926804.2</v>
          </cell>
        </row>
        <row r="131">
          <cell r="G131" t="str">
            <v>20402</v>
          </cell>
          <cell r="H131">
            <v>1073486.2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91801.41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54419.89</v>
          </cell>
          <cell r="AC131">
            <v>18603.939999999999</v>
          </cell>
          <cell r="AD131">
            <v>0</v>
          </cell>
          <cell r="AE131">
            <v>0</v>
          </cell>
          <cell r="AF131">
            <v>29824.920000000002</v>
          </cell>
          <cell r="AG131">
            <v>0</v>
          </cell>
          <cell r="AH131">
            <v>0</v>
          </cell>
          <cell r="AI131">
            <v>14071.86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2726.82</v>
          </cell>
          <cell r="AS131">
            <v>0</v>
          </cell>
          <cell r="AT131">
            <v>900</v>
          </cell>
          <cell r="AU131">
            <v>0</v>
          </cell>
          <cell r="AV131">
            <v>0</v>
          </cell>
          <cell r="AW131">
            <v>0</v>
          </cell>
          <cell r="AX131">
            <v>84863.93</v>
          </cell>
          <cell r="AY131">
            <v>0</v>
          </cell>
          <cell r="AZ131">
            <v>0</v>
          </cell>
          <cell r="BA131">
            <v>0</v>
          </cell>
          <cell r="BB131">
            <v>576.20000000000005</v>
          </cell>
          <cell r="BC131">
            <v>501249.91</v>
          </cell>
          <cell r="BD131">
            <v>91939.76999999999</v>
          </cell>
          <cell r="BE131">
            <v>115110.75000000001</v>
          </cell>
          <cell r="BF131">
            <v>2079575.5999999996</v>
          </cell>
        </row>
        <row r="132">
          <cell r="G132" t="str">
            <v>20403</v>
          </cell>
          <cell r="H132">
            <v>217235.50999999998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7216</v>
          </cell>
          <cell r="Q132">
            <v>4227.82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32356.720000000001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348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11144.35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105556.04999999999</v>
          </cell>
          <cell r="BD132">
            <v>395.86</v>
          </cell>
          <cell r="BE132">
            <v>79871.199999999997</v>
          </cell>
          <cell r="BF132">
            <v>458351.50999999995</v>
          </cell>
        </row>
        <row r="133">
          <cell r="G133" t="str">
            <v>20404</v>
          </cell>
          <cell r="H133">
            <v>5990475.5300000003</v>
          </cell>
          <cell r="I133">
            <v>18796.34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842951.74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547609.69999999995</v>
          </cell>
          <cell r="W133">
            <v>44229.969999999994</v>
          </cell>
          <cell r="X133">
            <v>12369.05</v>
          </cell>
          <cell r="Y133">
            <v>0</v>
          </cell>
          <cell r="Z133">
            <v>0</v>
          </cell>
          <cell r="AA133">
            <v>0</v>
          </cell>
          <cell r="AB133">
            <v>432768.92000000004</v>
          </cell>
          <cell r="AC133">
            <v>80894.539999999994</v>
          </cell>
          <cell r="AD133">
            <v>0</v>
          </cell>
          <cell r="AE133">
            <v>0</v>
          </cell>
          <cell r="AF133">
            <v>214245.27</v>
          </cell>
          <cell r="AG133">
            <v>0</v>
          </cell>
          <cell r="AH133">
            <v>0</v>
          </cell>
          <cell r="AI133">
            <v>38075.15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22030.789999999997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4876.3600000000006</v>
          </cell>
          <cell r="AU133">
            <v>0</v>
          </cell>
          <cell r="AV133">
            <v>0</v>
          </cell>
          <cell r="AW133">
            <v>0</v>
          </cell>
          <cell r="AX133">
            <v>129298.50000000001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1710530.6300000004</v>
          </cell>
          <cell r="BD133">
            <v>319166.5</v>
          </cell>
          <cell r="BE133">
            <v>413551.54000000004</v>
          </cell>
          <cell r="BF133">
            <v>10821870.530000001</v>
          </cell>
        </row>
        <row r="134">
          <cell r="G134" t="str">
            <v>20405</v>
          </cell>
          <cell r="H134">
            <v>7042516.5399999991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1423079</v>
          </cell>
          <cell r="Q134">
            <v>63795.88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475461.51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235355.81999999998</v>
          </cell>
          <cell r="AC134">
            <v>357093.32</v>
          </cell>
          <cell r="AD134">
            <v>14317.32</v>
          </cell>
          <cell r="AE134">
            <v>0</v>
          </cell>
          <cell r="AF134">
            <v>274626.91000000003</v>
          </cell>
          <cell r="AG134">
            <v>0</v>
          </cell>
          <cell r="AH134">
            <v>0</v>
          </cell>
          <cell r="AI134">
            <v>102670.25999999998</v>
          </cell>
          <cell r="AJ134">
            <v>0</v>
          </cell>
          <cell r="AK134">
            <v>0</v>
          </cell>
          <cell r="AL134">
            <v>0</v>
          </cell>
          <cell r="AM134">
            <v>33133.769999999997</v>
          </cell>
          <cell r="AN134">
            <v>162597.38</v>
          </cell>
          <cell r="AO134">
            <v>0</v>
          </cell>
          <cell r="AP134">
            <v>0</v>
          </cell>
          <cell r="AQ134">
            <v>67925.100000000006</v>
          </cell>
          <cell r="AR134">
            <v>29371.66</v>
          </cell>
          <cell r="AS134">
            <v>0</v>
          </cell>
          <cell r="AT134">
            <v>9833.82</v>
          </cell>
          <cell r="AU134">
            <v>0</v>
          </cell>
          <cell r="AV134">
            <v>0</v>
          </cell>
          <cell r="AW134">
            <v>0</v>
          </cell>
          <cell r="AX134">
            <v>95274.319999999992</v>
          </cell>
          <cell r="AY134">
            <v>0</v>
          </cell>
          <cell r="AZ134">
            <v>0</v>
          </cell>
          <cell r="BA134">
            <v>0</v>
          </cell>
          <cell r="BB134">
            <v>53613.62</v>
          </cell>
          <cell r="BC134">
            <v>1893055.9599999997</v>
          </cell>
          <cell r="BD134">
            <v>466510.66999999993</v>
          </cell>
          <cell r="BE134">
            <v>570232.90999999992</v>
          </cell>
          <cell r="BF134">
            <v>13370465.77</v>
          </cell>
        </row>
        <row r="135">
          <cell r="G135" t="str">
            <v>20406</v>
          </cell>
          <cell r="H135">
            <v>1637527.9799999995</v>
          </cell>
          <cell r="I135">
            <v>15241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266164.06</v>
          </cell>
          <cell r="Q135">
            <v>11232.11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9425.7199999999993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136297.01</v>
          </cell>
          <cell r="AC135">
            <v>23975.69</v>
          </cell>
          <cell r="AD135">
            <v>0</v>
          </cell>
          <cell r="AE135">
            <v>0</v>
          </cell>
          <cell r="AF135">
            <v>110121.98000000001</v>
          </cell>
          <cell r="AG135">
            <v>0</v>
          </cell>
          <cell r="AH135">
            <v>0</v>
          </cell>
          <cell r="AI135">
            <v>9223.2499999999982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4218.6000000000004</v>
          </cell>
          <cell r="AU135">
            <v>0</v>
          </cell>
          <cell r="AV135">
            <v>0</v>
          </cell>
          <cell r="AW135">
            <v>0</v>
          </cell>
          <cell r="AX135">
            <v>121.03999999999999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619924.57000000007</v>
          </cell>
          <cell r="BD135">
            <v>144459.74000000002</v>
          </cell>
          <cell r="BE135">
            <v>261263.83000000002</v>
          </cell>
          <cell r="BF135">
            <v>3249196.58</v>
          </cell>
        </row>
        <row r="136">
          <cell r="G136" t="str">
            <v>21014</v>
          </cell>
          <cell r="H136">
            <v>4056781.6399999992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757592.21</v>
          </cell>
          <cell r="Q136">
            <v>12266.59</v>
          </cell>
          <cell r="R136">
            <v>169553</v>
          </cell>
          <cell r="S136">
            <v>0</v>
          </cell>
          <cell r="T136">
            <v>0</v>
          </cell>
          <cell r="U136">
            <v>0</v>
          </cell>
          <cell r="V136">
            <v>248472.25000000003</v>
          </cell>
          <cell r="W136">
            <v>48016.189999999995</v>
          </cell>
          <cell r="X136">
            <v>6019</v>
          </cell>
          <cell r="Y136">
            <v>0</v>
          </cell>
          <cell r="Z136">
            <v>0</v>
          </cell>
          <cell r="AA136">
            <v>0</v>
          </cell>
          <cell r="AB136">
            <v>88028.860000000015</v>
          </cell>
          <cell r="AC136">
            <v>16077.04</v>
          </cell>
          <cell r="AD136">
            <v>0</v>
          </cell>
          <cell r="AE136">
            <v>0</v>
          </cell>
          <cell r="AF136">
            <v>114476.43</v>
          </cell>
          <cell r="AG136">
            <v>0</v>
          </cell>
          <cell r="AH136">
            <v>0</v>
          </cell>
          <cell r="AI136">
            <v>27962.450000000004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17221.650000000001</v>
          </cell>
          <cell r="AO136">
            <v>0</v>
          </cell>
          <cell r="AP136">
            <v>0</v>
          </cell>
          <cell r="AQ136">
            <v>0</v>
          </cell>
          <cell r="AR136">
            <v>7110</v>
          </cell>
          <cell r="AS136">
            <v>0</v>
          </cell>
          <cell r="AT136">
            <v>4620.3900000000003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1188847.4100000001</v>
          </cell>
          <cell r="BD136">
            <v>252889.90000000002</v>
          </cell>
          <cell r="BE136">
            <v>244316.36</v>
          </cell>
          <cell r="BF136">
            <v>7260251.370000001</v>
          </cell>
        </row>
        <row r="137">
          <cell r="G137" t="str">
            <v>21036</v>
          </cell>
          <cell r="H137">
            <v>286682.80000000005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39168.22</v>
          </cell>
          <cell r="Q137">
            <v>5866.63</v>
          </cell>
          <cell r="R137">
            <v>7242.24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12674.77</v>
          </cell>
          <cell r="AC137">
            <v>19816.550000000003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390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150898.78999999998</v>
          </cell>
          <cell r="BD137">
            <v>0</v>
          </cell>
          <cell r="BE137">
            <v>18523.629999999997</v>
          </cell>
          <cell r="BF137">
            <v>541263.63</v>
          </cell>
        </row>
        <row r="138">
          <cell r="G138" t="str">
            <v>21206</v>
          </cell>
          <cell r="H138">
            <v>2684714.55</v>
          </cell>
          <cell r="I138">
            <v>27620.179999999997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483076.72999999992</v>
          </cell>
          <cell r="Q138">
            <v>11199.93</v>
          </cell>
          <cell r="R138">
            <v>114622.35999999999</v>
          </cell>
          <cell r="S138">
            <v>0</v>
          </cell>
          <cell r="T138">
            <v>0</v>
          </cell>
          <cell r="U138">
            <v>0</v>
          </cell>
          <cell r="V138">
            <v>209803.23999999996</v>
          </cell>
          <cell r="W138">
            <v>69327.94</v>
          </cell>
          <cell r="X138">
            <v>4334</v>
          </cell>
          <cell r="Y138">
            <v>0</v>
          </cell>
          <cell r="Z138">
            <v>0</v>
          </cell>
          <cell r="AA138">
            <v>0</v>
          </cell>
          <cell r="AB138">
            <v>114946.45000000003</v>
          </cell>
          <cell r="AC138">
            <v>49790.93</v>
          </cell>
          <cell r="AD138">
            <v>9945.5899999999983</v>
          </cell>
          <cell r="AE138">
            <v>0</v>
          </cell>
          <cell r="AF138">
            <v>113741.51</v>
          </cell>
          <cell r="AG138">
            <v>0</v>
          </cell>
          <cell r="AH138">
            <v>0</v>
          </cell>
          <cell r="AI138">
            <v>27615.58</v>
          </cell>
          <cell r="AJ138">
            <v>0</v>
          </cell>
          <cell r="AK138">
            <v>0</v>
          </cell>
          <cell r="AL138">
            <v>0</v>
          </cell>
          <cell r="AM138">
            <v>9457.44</v>
          </cell>
          <cell r="AN138">
            <v>47426.01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4480.57</v>
          </cell>
          <cell r="AU138">
            <v>0</v>
          </cell>
          <cell r="AV138">
            <v>0</v>
          </cell>
          <cell r="AW138">
            <v>0</v>
          </cell>
          <cell r="AX138">
            <v>3082.57</v>
          </cell>
          <cell r="AY138">
            <v>0</v>
          </cell>
          <cell r="AZ138">
            <v>0</v>
          </cell>
          <cell r="BA138">
            <v>0</v>
          </cell>
          <cell r="BB138">
            <v>2534.89</v>
          </cell>
          <cell r="BC138">
            <v>1027656.7399999999</v>
          </cell>
          <cell r="BD138">
            <v>229684.13</v>
          </cell>
          <cell r="BE138">
            <v>270549.90000000002</v>
          </cell>
          <cell r="BF138">
            <v>5515611.2399999993</v>
          </cell>
        </row>
        <row r="139">
          <cell r="G139" t="str">
            <v>21214</v>
          </cell>
          <cell r="H139">
            <v>1668277.2400000002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384239.83</v>
          </cell>
          <cell r="Q139">
            <v>3733.31</v>
          </cell>
          <cell r="R139">
            <v>94100.939999999988</v>
          </cell>
          <cell r="S139">
            <v>0</v>
          </cell>
          <cell r="T139">
            <v>0</v>
          </cell>
          <cell r="U139">
            <v>0</v>
          </cell>
          <cell r="V139">
            <v>70060.350000000006</v>
          </cell>
          <cell r="W139">
            <v>14100.81</v>
          </cell>
          <cell r="X139">
            <v>1947.52</v>
          </cell>
          <cell r="Y139">
            <v>0</v>
          </cell>
          <cell r="Z139">
            <v>0</v>
          </cell>
          <cell r="AA139">
            <v>0</v>
          </cell>
          <cell r="AB139">
            <v>445179.69</v>
          </cell>
          <cell r="AC139">
            <v>39414.869999999995</v>
          </cell>
          <cell r="AD139">
            <v>0</v>
          </cell>
          <cell r="AE139">
            <v>0</v>
          </cell>
          <cell r="AF139">
            <v>74235.28</v>
          </cell>
          <cell r="AG139">
            <v>0</v>
          </cell>
          <cell r="AH139">
            <v>0</v>
          </cell>
          <cell r="AI139">
            <v>3252.2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2760.63</v>
          </cell>
          <cell r="AU139">
            <v>0</v>
          </cell>
          <cell r="AV139">
            <v>0</v>
          </cell>
          <cell r="AW139">
            <v>0</v>
          </cell>
          <cell r="AX139">
            <v>300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798448.33</v>
          </cell>
          <cell r="BD139">
            <v>182449.09</v>
          </cell>
          <cell r="BE139">
            <v>219653.79</v>
          </cell>
          <cell r="BF139">
            <v>4002153.8800000004</v>
          </cell>
        </row>
        <row r="140">
          <cell r="G140" t="str">
            <v>21226</v>
          </cell>
          <cell r="H140">
            <v>2954097.3600000003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311780.78999999998</v>
          </cell>
          <cell r="Q140">
            <v>8533.2800000000007</v>
          </cell>
          <cell r="R140">
            <v>106962.98</v>
          </cell>
          <cell r="S140">
            <v>0</v>
          </cell>
          <cell r="T140">
            <v>0</v>
          </cell>
          <cell r="U140">
            <v>0</v>
          </cell>
          <cell r="V140">
            <v>158280.60999999999</v>
          </cell>
          <cell r="W140">
            <v>67550.070000000007</v>
          </cell>
          <cell r="X140">
            <v>5439.79</v>
          </cell>
          <cell r="Y140">
            <v>0</v>
          </cell>
          <cell r="Z140">
            <v>0</v>
          </cell>
          <cell r="AA140">
            <v>0</v>
          </cell>
          <cell r="AB140">
            <v>114457.38</v>
          </cell>
          <cell r="AC140">
            <v>61207.130000000005</v>
          </cell>
          <cell r="AD140">
            <v>0</v>
          </cell>
          <cell r="AE140">
            <v>0</v>
          </cell>
          <cell r="AF140">
            <v>88812.44</v>
          </cell>
          <cell r="AG140">
            <v>0</v>
          </cell>
          <cell r="AH140">
            <v>0</v>
          </cell>
          <cell r="AI140">
            <v>27959.43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16195</v>
          </cell>
          <cell r="AS140">
            <v>0</v>
          </cell>
          <cell r="AT140">
            <v>5287.91</v>
          </cell>
          <cell r="AU140">
            <v>0</v>
          </cell>
          <cell r="AV140">
            <v>0</v>
          </cell>
          <cell r="AW140">
            <v>0</v>
          </cell>
          <cell r="AX140">
            <v>6477.53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927062.2300000001</v>
          </cell>
          <cell r="BD140">
            <v>236146.01</v>
          </cell>
          <cell r="BE140">
            <v>370922.87</v>
          </cell>
          <cell r="BF140">
            <v>5467172.8099999996</v>
          </cell>
        </row>
        <row r="141">
          <cell r="G141" t="str">
            <v>21232</v>
          </cell>
          <cell r="H141">
            <v>3363925.1699999995</v>
          </cell>
          <cell r="I141">
            <v>160298.15999999997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710389.26</v>
          </cell>
          <cell r="Q141">
            <v>36799.769999999997</v>
          </cell>
          <cell r="R141">
            <v>154151.35</v>
          </cell>
          <cell r="S141">
            <v>0</v>
          </cell>
          <cell r="T141">
            <v>0</v>
          </cell>
          <cell r="U141">
            <v>0</v>
          </cell>
          <cell r="V141">
            <v>261280.52</v>
          </cell>
          <cell r="W141">
            <v>8552.9700000000012</v>
          </cell>
          <cell r="X141">
            <v>6620</v>
          </cell>
          <cell r="Y141">
            <v>0</v>
          </cell>
          <cell r="Z141">
            <v>0</v>
          </cell>
          <cell r="AA141">
            <v>0</v>
          </cell>
          <cell r="AB141">
            <v>157179.79999999999</v>
          </cell>
          <cell r="AC141">
            <v>40560.900000000009</v>
          </cell>
          <cell r="AD141">
            <v>35058.85</v>
          </cell>
          <cell r="AE141">
            <v>0</v>
          </cell>
          <cell r="AF141">
            <v>211304.81000000003</v>
          </cell>
          <cell r="AG141">
            <v>0</v>
          </cell>
          <cell r="AH141">
            <v>0</v>
          </cell>
          <cell r="AI141">
            <v>15507.95</v>
          </cell>
          <cell r="AJ141">
            <v>0</v>
          </cell>
          <cell r="AK141">
            <v>0</v>
          </cell>
          <cell r="AL141">
            <v>0</v>
          </cell>
          <cell r="AM141">
            <v>8635.35</v>
          </cell>
          <cell r="AN141">
            <v>54969.090000000004</v>
          </cell>
          <cell r="AO141">
            <v>0</v>
          </cell>
          <cell r="AP141">
            <v>0</v>
          </cell>
          <cell r="AQ141">
            <v>0</v>
          </cell>
          <cell r="AR141">
            <v>20880</v>
          </cell>
          <cell r="AS141">
            <v>1024.96</v>
          </cell>
          <cell r="AT141">
            <v>3986.21</v>
          </cell>
          <cell r="AU141">
            <v>0</v>
          </cell>
          <cell r="AV141">
            <v>0</v>
          </cell>
          <cell r="AW141">
            <v>0</v>
          </cell>
          <cell r="AX141">
            <v>5735.6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1005232.22</v>
          </cell>
          <cell r="BD141">
            <v>315354.28999999998</v>
          </cell>
          <cell r="BE141">
            <v>321555.51</v>
          </cell>
          <cell r="BF141">
            <v>6899002.7399999965</v>
          </cell>
        </row>
        <row r="142">
          <cell r="G142" t="str">
            <v>21234</v>
          </cell>
          <cell r="H142">
            <v>560754.01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115878.64</v>
          </cell>
          <cell r="Q142">
            <v>2133.3200000000002</v>
          </cell>
          <cell r="R142">
            <v>27471.919999999998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47857.7</v>
          </cell>
          <cell r="AC142">
            <v>3379.2</v>
          </cell>
          <cell r="AD142">
            <v>0</v>
          </cell>
          <cell r="AE142">
            <v>0</v>
          </cell>
          <cell r="AF142">
            <v>22011.38</v>
          </cell>
          <cell r="AG142">
            <v>0</v>
          </cell>
          <cell r="AH142">
            <v>0</v>
          </cell>
          <cell r="AI142">
            <v>950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113640.01999999999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316150.18000000005</v>
          </cell>
          <cell r="BD142">
            <v>54138.520000000004</v>
          </cell>
          <cell r="BE142">
            <v>149558.47000000003</v>
          </cell>
          <cell r="BF142">
            <v>1413923.36</v>
          </cell>
        </row>
        <row r="143">
          <cell r="G143" t="str">
            <v>21237</v>
          </cell>
          <cell r="H143">
            <v>3591929.3999999994</v>
          </cell>
          <cell r="I143">
            <v>103322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777453.68</v>
          </cell>
          <cell r="Q143">
            <v>20266.54</v>
          </cell>
          <cell r="R143">
            <v>178283.26</v>
          </cell>
          <cell r="S143">
            <v>0</v>
          </cell>
          <cell r="T143">
            <v>0</v>
          </cell>
          <cell r="U143">
            <v>0</v>
          </cell>
          <cell r="V143">
            <v>348079.66000000003</v>
          </cell>
          <cell r="W143">
            <v>56924.399999999994</v>
          </cell>
          <cell r="X143">
            <v>3012.6</v>
          </cell>
          <cell r="Y143">
            <v>0</v>
          </cell>
          <cell r="Z143">
            <v>0</v>
          </cell>
          <cell r="AA143">
            <v>0</v>
          </cell>
          <cell r="AB143">
            <v>102631.03000000001</v>
          </cell>
          <cell r="AC143">
            <v>38348.29</v>
          </cell>
          <cell r="AD143">
            <v>0</v>
          </cell>
          <cell r="AE143">
            <v>0</v>
          </cell>
          <cell r="AF143">
            <v>171240.89</v>
          </cell>
          <cell r="AG143">
            <v>0</v>
          </cell>
          <cell r="AH143">
            <v>0</v>
          </cell>
          <cell r="AI143">
            <v>56013.979999999996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17803.52</v>
          </cell>
          <cell r="AO143">
            <v>0</v>
          </cell>
          <cell r="AP143">
            <v>0</v>
          </cell>
          <cell r="AQ143">
            <v>0</v>
          </cell>
          <cell r="AR143">
            <v>21330</v>
          </cell>
          <cell r="AS143">
            <v>0</v>
          </cell>
          <cell r="AT143">
            <v>7628.6499999999987</v>
          </cell>
          <cell r="AU143">
            <v>0</v>
          </cell>
          <cell r="AV143">
            <v>0</v>
          </cell>
          <cell r="AW143">
            <v>0</v>
          </cell>
          <cell r="AX143">
            <v>28226.069999999996</v>
          </cell>
          <cell r="AY143">
            <v>0</v>
          </cell>
          <cell r="AZ143">
            <v>0</v>
          </cell>
          <cell r="BA143">
            <v>0</v>
          </cell>
          <cell r="BB143">
            <v>9972.32</v>
          </cell>
          <cell r="BC143">
            <v>1434253.43</v>
          </cell>
          <cell r="BD143">
            <v>297350.3</v>
          </cell>
          <cell r="BE143">
            <v>376282.82000000007</v>
          </cell>
          <cell r="BF143">
            <v>7640352.8399999999</v>
          </cell>
        </row>
        <row r="144">
          <cell r="G144" t="str">
            <v>21300</v>
          </cell>
          <cell r="H144">
            <v>3421535.919999999</v>
          </cell>
          <cell r="I144">
            <v>191416.96000000002</v>
          </cell>
          <cell r="J144">
            <v>40.870000000000005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603144.92999999993</v>
          </cell>
          <cell r="Q144">
            <v>30933.14</v>
          </cell>
          <cell r="R144">
            <v>174593.52000000002</v>
          </cell>
          <cell r="S144">
            <v>0</v>
          </cell>
          <cell r="T144">
            <v>0</v>
          </cell>
          <cell r="U144">
            <v>0</v>
          </cell>
          <cell r="V144">
            <v>376246.74000000005</v>
          </cell>
          <cell r="W144">
            <v>12632.92</v>
          </cell>
          <cell r="X144">
            <v>4932</v>
          </cell>
          <cell r="Y144">
            <v>0</v>
          </cell>
          <cell r="Z144">
            <v>0</v>
          </cell>
          <cell r="AA144">
            <v>0</v>
          </cell>
          <cell r="AB144">
            <v>606026.01</v>
          </cell>
          <cell r="AC144">
            <v>57285.34</v>
          </cell>
          <cell r="AD144">
            <v>0</v>
          </cell>
          <cell r="AE144">
            <v>0</v>
          </cell>
          <cell r="AF144">
            <v>166587.87</v>
          </cell>
          <cell r="AG144">
            <v>0</v>
          </cell>
          <cell r="AH144">
            <v>0</v>
          </cell>
          <cell r="AI144">
            <v>4946.71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27281.599999999999</v>
          </cell>
          <cell r="AO144">
            <v>0</v>
          </cell>
          <cell r="AP144">
            <v>0</v>
          </cell>
          <cell r="AQ144">
            <v>0</v>
          </cell>
          <cell r="AR144">
            <v>15840</v>
          </cell>
          <cell r="AS144">
            <v>0</v>
          </cell>
          <cell r="AT144">
            <v>5984.45</v>
          </cell>
          <cell r="AU144">
            <v>0</v>
          </cell>
          <cell r="AV144">
            <v>0</v>
          </cell>
          <cell r="AW144">
            <v>0</v>
          </cell>
          <cell r="AX144">
            <v>900</v>
          </cell>
          <cell r="AY144">
            <v>0</v>
          </cell>
          <cell r="AZ144">
            <v>0</v>
          </cell>
          <cell r="BA144">
            <v>0</v>
          </cell>
          <cell r="BB144">
            <v>2903.7</v>
          </cell>
          <cell r="BC144">
            <v>1159789.9999999998</v>
          </cell>
          <cell r="BD144">
            <v>306201.68</v>
          </cell>
          <cell r="BE144">
            <v>419807.74</v>
          </cell>
          <cell r="BF144">
            <v>7589032.0999999978</v>
          </cell>
        </row>
        <row r="145">
          <cell r="G145" t="str">
            <v>21301</v>
          </cell>
          <cell r="H145">
            <v>1907246.92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311516.55999999994</v>
          </cell>
          <cell r="Q145">
            <v>9599.94</v>
          </cell>
          <cell r="R145">
            <v>61067.56</v>
          </cell>
          <cell r="S145">
            <v>0</v>
          </cell>
          <cell r="T145">
            <v>0</v>
          </cell>
          <cell r="U145">
            <v>0</v>
          </cell>
          <cell r="V145">
            <v>144885.61000000002</v>
          </cell>
          <cell r="W145">
            <v>32920.71</v>
          </cell>
          <cell r="X145">
            <v>2070</v>
          </cell>
          <cell r="Y145">
            <v>0</v>
          </cell>
          <cell r="Z145">
            <v>0</v>
          </cell>
          <cell r="AA145">
            <v>0</v>
          </cell>
          <cell r="AB145">
            <v>87522.02</v>
          </cell>
          <cell r="AC145">
            <v>34758.21</v>
          </cell>
          <cell r="AD145">
            <v>0</v>
          </cell>
          <cell r="AE145">
            <v>0</v>
          </cell>
          <cell r="AF145">
            <v>84067.98</v>
          </cell>
          <cell r="AG145">
            <v>0</v>
          </cell>
          <cell r="AH145">
            <v>0</v>
          </cell>
          <cell r="AI145">
            <v>2691.02</v>
          </cell>
          <cell r="AJ145">
            <v>0</v>
          </cell>
          <cell r="AK145">
            <v>69102.78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2281</v>
          </cell>
          <cell r="AU145">
            <v>0</v>
          </cell>
          <cell r="AV145">
            <v>0</v>
          </cell>
          <cell r="AW145">
            <v>0</v>
          </cell>
          <cell r="AX145">
            <v>9323.4500000000007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689620.84999999974</v>
          </cell>
          <cell r="BD145">
            <v>155973.57999999996</v>
          </cell>
          <cell r="BE145">
            <v>180724.16</v>
          </cell>
          <cell r="BF145">
            <v>3785372.3499999996</v>
          </cell>
        </row>
        <row r="146">
          <cell r="G146" t="str">
            <v>21302</v>
          </cell>
          <cell r="H146">
            <v>14284690.380000001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4153736.3999999994</v>
          </cell>
          <cell r="Q146">
            <v>54522.86</v>
          </cell>
          <cell r="R146">
            <v>617720.68999999994</v>
          </cell>
          <cell r="S146">
            <v>0</v>
          </cell>
          <cell r="T146">
            <v>0</v>
          </cell>
          <cell r="U146">
            <v>0</v>
          </cell>
          <cell r="V146">
            <v>959997.95000000007</v>
          </cell>
          <cell r="W146">
            <v>0</v>
          </cell>
          <cell r="X146">
            <v>71731.039999999994</v>
          </cell>
          <cell r="Y146">
            <v>0</v>
          </cell>
          <cell r="Z146">
            <v>0</v>
          </cell>
          <cell r="AA146">
            <v>0</v>
          </cell>
          <cell r="AB146">
            <v>497799.25999999995</v>
          </cell>
          <cell r="AC146">
            <v>100694.23</v>
          </cell>
          <cell r="AD146">
            <v>0</v>
          </cell>
          <cell r="AE146">
            <v>0</v>
          </cell>
          <cell r="AF146">
            <v>461895.16000000003</v>
          </cell>
          <cell r="AG146">
            <v>2440814.9500000007</v>
          </cell>
          <cell r="AH146">
            <v>220839.72</v>
          </cell>
          <cell r="AI146">
            <v>191915.39</v>
          </cell>
          <cell r="AJ146">
            <v>9169.5600000000013</v>
          </cell>
          <cell r="AK146">
            <v>0</v>
          </cell>
          <cell r="AL146">
            <v>0</v>
          </cell>
          <cell r="AM146">
            <v>4980.3300000000008</v>
          </cell>
          <cell r="AN146">
            <v>103071.03999999999</v>
          </cell>
          <cell r="AO146">
            <v>0</v>
          </cell>
          <cell r="AP146">
            <v>0</v>
          </cell>
          <cell r="AQ146">
            <v>236278.69</v>
          </cell>
          <cell r="AR146">
            <v>35155</v>
          </cell>
          <cell r="AS146">
            <v>0</v>
          </cell>
          <cell r="AT146">
            <v>28396.290000000005</v>
          </cell>
          <cell r="AU146">
            <v>0</v>
          </cell>
          <cell r="AV146">
            <v>0</v>
          </cell>
          <cell r="AW146">
            <v>0</v>
          </cell>
          <cell r="AX146">
            <v>44074.619999999988</v>
          </cell>
          <cell r="AY146">
            <v>0</v>
          </cell>
          <cell r="AZ146">
            <v>0</v>
          </cell>
          <cell r="BA146">
            <v>0</v>
          </cell>
          <cell r="BB146">
            <v>1657.05</v>
          </cell>
          <cell r="BC146">
            <v>4994210.1699999981</v>
          </cell>
          <cell r="BD146">
            <v>1013221.1500000001</v>
          </cell>
          <cell r="BE146">
            <v>781521.69</v>
          </cell>
          <cell r="BF146">
            <v>31308093.619999997</v>
          </cell>
        </row>
        <row r="147">
          <cell r="G147" t="str">
            <v>21303</v>
          </cell>
          <cell r="H147">
            <v>2452350.9899999998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397439.54</v>
          </cell>
          <cell r="Q147">
            <v>5499.06</v>
          </cell>
          <cell r="R147">
            <v>126972.97</v>
          </cell>
          <cell r="S147">
            <v>0</v>
          </cell>
          <cell r="T147">
            <v>0</v>
          </cell>
          <cell r="U147">
            <v>0</v>
          </cell>
          <cell r="V147">
            <v>217194.87999999998</v>
          </cell>
          <cell r="W147">
            <v>42223.32</v>
          </cell>
          <cell r="X147">
            <v>2448.6</v>
          </cell>
          <cell r="Y147">
            <v>0</v>
          </cell>
          <cell r="Z147">
            <v>0</v>
          </cell>
          <cell r="AA147">
            <v>0</v>
          </cell>
          <cell r="AB147">
            <v>203835</v>
          </cell>
          <cell r="AC147">
            <v>23530.36</v>
          </cell>
          <cell r="AD147">
            <v>0</v>
          </cell>
          <cell r="AE147">
            <v>0</v>
          </cell>
          <cell r="AF147">
            <v>99271.099999999991</v>
          </cell>
          <cell r="AG147">
            <v>0</v>
          </cell>
          <cell r="AH147">
            <v>0</v>
          </cell>
          <cell r="AI147">
            <v>36295.67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106733.57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966015.23999999987</v>
          </cell>
          <cell r="BD147">
            <v>230323.74</v>
          </cell>
          <cell r="BE147">
            <v>378429.20999999996</v>
          </cell>
          <cell r="BF147">
            <v>5288563.25</v>
          </cell>
        </row>
        <row r="148">
          <cell r="G148" t="str">
            <v>21401</v>
          </cell>
          <cell r="H148">
            <v>18051374.519999992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3922689.1800000006</v>
          </cell>
          <cell r="Q148">
            <v>148145.97</v>
          </cell>
          <cell r="R148">
            <v>706706.5</v>
          </cell>
          <cell r="S148">
            <v>0</v>
          </cell>
          <cell r="T148">
            <v>0</v>
          </cell>
          <cell r="U148">
            <v>0</v>
          </cell>
          <cell r="V148">
            <v>1030261.7000000001</v>
          </cell>
          <cell r="W148">
            <v>126942.87999999998</v>
          </cell>
          <cell r="X148">
            <v>31517.68</v>
          </cell>
          <cell r="Y148">
            <v>0</v>
          </cell>
          <cell r="Z148">
            <v>0</v>
          </cell>
          <cell r="AA148">
            <v>0</v>
          </cell>
          <cell r="AB148">
            <v>946658.50000000012</v>
          </cell>
          <cell r="AC148">
            <v>172606.34000000003</v>
          </cell>
          <cell r="AD148">
            <v>56469.16</v>
          </cell>
          <cell r="AE148">
            <v>0</v>
          </cell>
          <cell r="AF148">
            <v>1004151.0900000001</v>
          </cell>
          <cell r="AG148">
            <v>0</v>
          </cell>
          <cell r="AH148">
            <v>0</v>
          </cell>
          <cell r="AI148">
            <v>62917.21</v>
          </cell>
          <cell r="AJ148">
            <v>0</v>
          </cell>
          <cell r="AK148">
            <v>0</v>
          </cell>
          <cell r="AL148">
            <v>0</v>
          </cell>
          <cell r="AM148">
            <v>27630.9</v>
          </cell>
          <cell r="AN148">
            <v>227130.21</v>
          </cell>
          <cell r="AO148">
            <v>0</v>
          </cell>
          <cell r="AP148">
            <v>0</v>
          </cell>
          <cell r="AQ148">
            <v>0</v>
          </cell>
          <cell r="AR148">
            <v>19440</v>
          </cell>
          <cell r="AS148">
            <v>0</v>
          </cell>
          <cell r="AT148">
            <v>87689.859999999986</v>
          </cell>
          <cell r="AU148">
            <v>0</v>
          </cell>
          <cell r="AV148">
            <v>0</v>
          </cell>
          <cell r="AW148">
            <v>0</v>
          </cell>
          <cell r="AX148">
            <v>15909.52</v>
          </cell>
          <cell r="AY148">
            <v>0</v>
          </cell>
          <cell r="AZ148">
            <v>0</v>
          </cell>
          <cell r="BA148">
            <v>0</v>
          </cell>
          <cell r="BB148">
            <v>645728.67000000004</v>
          </cell>
          <cell r="BC148">
            <v>5630668.1100000003</v>
          </cell>
          <cell r="BD148">
            <v>1529337.3</v>
          </cell>
          <cell r="BE148">
            <v>1521140.8599999999</v>
          </cell>
          <cell r="BF148">
            <v>35965116.159999989</v>
          </cell>
        </row>
        <row r="149">
          <cell r="G149" t="str">
            <v>22008</v>
          </cell>
          <cell r="H149">
            <v>1048804.82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98464.6</v>
          </cell>
          <cell r="Q149">
            <v>0</v>
          </cell>
          <cell r="R149">
            <v>27743.68</v>
          </cell>
          <cell r="S149">
            <v>0</v>
          </cell>
          <cell r="T149">
            <v>0</v>
          </cell>
          <cell r="U149">
            <v>0</v>
          </cell>
          <cell r="V149">
            <v>116087.86000000002</v>
          </cell>
          <cell r="W149">
            <v>0</v>
          </cell>
          <cell r="X149">
            <v>1060</v>
          </cell>
          <cell r="Y149">
            <v>0</v>
          </cell>
          <cell r="Z149">
            <v>0</v>
          </cell>
          <cell r="AA149">
            <v>0</v>
          </cell>
          <cell r="AB149">
            <v>43631.43</v>
          </cell>
          <cell r="AC149">
            <v>23866.15</v>
          </cell>
          <cell r="AD149">
            <v>0</v>
          </cell>
          <cell r="AE149">
            <v>0</v>
          </cell>
          <cell r="AF149">
            <v>10494.25</v>
          </cell>
          <cell r="AG149">
            <v>0</v>
          </cell>
          <cell r="AH149">
            <v>0</v>
          </cell>
          <cell r="AI149">
            <v>2088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378.69000000000005</v>
          </cell>
          <cell r="AS149">
            <v>0</v>
          </cell>
          <cell r="AT149">
            <v>641.78000000000009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306307.15999999997</v>
          </cell>
          <cell r="BD149">
            <v>76517.290000000008</v>
          </cell>
          <cell r="BE149">
            <v>99103.499999999971</v>
          </cell>
          <cell r="BF149">
            <v>1855189.21</v>
          </cell>
        </row>
        <row r="150">
          <cell r="G150" t="str">
            <v>22009</v>
          </cell>
          <cell r="H150">
            <v>3270938.9199999995</v>
          </cell>
          <cell r="I150">
            <v>3513.5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457678.25999999995</v>
          </cell>
          <cell r="Q150">
            <v>13772.72</v>
          </cell>
          <cell r="R150">
            <v>104712.70999999999</v>
          </cell>
          <cell r="S150">
            <v>0</v>
          </cell>
          <cell r="T150">
            <v>0</v>
          </cell>
          <cell r="U150">
            <v>0</v>
          </cell>
          <cell r="V150">
            <v>323668.56000000006</v>
          </cell>
          <cell r="W150">
            <v>8577.7799999999988</v>
          </cell>
          <cell r="X150">
            <v>533.12</v>
          </cell>
          <cell r="Y150">
            <v>0</v>
          </cell>
          <cell r="Z150">
            <v>0</v>
          </cell>
          <cell r="AA150">
            <v>0</v>
          </cell>
          <cell r="AB150">
            <v>91701.46</v>
          </cell>
          <cell r="AC150">
            <v>75655.7</v>
          </cell>
          <cell r="AD150">
            <v>0</v>
          </cell>
          <cell r="AE150">
            <v>0</v>
          </cell>
          <cell r="AF150">
            <v>111680.33</v>
          </cell>
          <cell r="AG150">
            <v>0</v>
          </cell>
          <cell r="AH150">
            <v>0</v>
          </cell>
          <cell r="AI150">
            <v>15760.779999999999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9450.31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8236.630000000001</v>
          </cell>
          <cell r="AU150">
            <v>0</v>
          </cell>
          <cell r="AV150">
            <v>0</v>
          </cell>
          <cell r="AW150">
            <v>0</v>
          </cell>
          <cell r="AX150">
            <v>3167.4300000000003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1155938.8899999997</v>
          </cell>
          <cell r="BD150">
            <v>218552.76</v>
          </cell>
          <cell r="BE150">
            <v>630834.48</v>
          </cell>
          <cell r="BF150">
            <v>6504374.339999998</v>
          </cell>
        </row>
        <row r="151">
          <cell r="G151" t="str">
            <v>22017</v>
          </cell>
          <cell r="H151">
            <v>1135837.3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112058.77</v>
          </cell>
          <cell r="Q151">
            <v>2138.83</v>
          </cell>
          <cell r="R151">
            <v>14959</v>
          </cell>
          <cell r="S151">
            <v>0</v>
          </cell>
          <cell r="T151">
            <v>0</v>
          </cell>
          <cell r="U151">
            <v>0</v>
          </cell>
          <cell r="V151">
            <v>55593.74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33614.71</v>
          </cell>
          <cell r="AC151">
            <v>23478.019999999997</v>
          </cell>
          <cell r="AD151">
            <v>0</v>
          </cell>
          <cell r="AE151">
            <v>0</v>
          </cell>
          <cell r="AF151">
            <v>13641.710000000001</v>
          </cell>
          <cell r="AG151">
            <v>0</v>
          </cell>
          <cell r="AH151">
            <v>0</v>
          </cell>
          <cell r="AI151">
            <v>1889.9099999999999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1860</v>
          </cell>
          <cell r="AS151">
            <v>0</v>
          </cell>
          <cell r="AT151">
            <v>988.08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486589.03</v>
          </cell>
          <cell r="BD151">
            <v>77579.449999999983</v>
          </cell>
          <cell r="BE151">
            <v>160999.26000000004</v>
          </cell>
          <cell r="BF151">
            <v>2121227.81</v>
          </cell>
        </row>
        <row r="152">
          <cell r="G152" t="str">
            <v>22073</v>
          </cell>
          <cell r="H152">
            <v>1112231.5799999996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148003.51999999999</v>
          </cell>
          <cell r="Q152">
            <v>0</v>
          </cell>
          <cell r="R152">
            <v>28117.98</v>
          </cell>
          <cell r="S152">
            <v>0</v>
          </cell>
          <cell r="T152">
            <v>0</v>
          </cell>
          <cell r="U152">
            <v>0</v>
          </cell>
          <cell r="V152">
            <v>103671.93</v>
          </cell>
          <cell r="W152">
            <v>0</v>
          </cell>
          <cell r="X152">
            <v>1004.84</v>
          </cell>
          <cell r="Y152">
            <v>0</v>
          </cell>
          <cell r="Z152">
            <v>0</v>
          </cell>
          <cell r="AA152">
            <v>0</v>
          </cell>
          <cell r="AB152">
            <v>30313.530000000002</v>
          </cell>
          <cell r="AC152">
            <v>28183.47</v>
          </cell>
          <cell r="AD152">
            <v>0</v>
          </cell>
          <cell r="AE152">
            <v>0</v>
          </cell>
          <cell r="AF152">
            <v>17682.690000000002</v>
          </cell>
          <cell r="AG152">
            <v>0</v>
          </cell>
          <cell r="AH152">
            <v>0</v>
          </cell>
          <cell r="AI152">
            <v>11356.15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14564.77</v>
          </cell>
          <cell r="AS152">
            <v>0</v>
          </cell>
          <cell r="AT152">
            <v>815.64</v>
          </cell>
          <cell r="AU152">
            <v>0</v>
          </cell>
          <cell r="AV152">
            <v>0</v>
          </cell>
          <cell r="AW152">
            <v>0</v>
          </cell>
          <cell r="AX152">
            <v>310.72000000000003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499629.72</v>
          </cell>
          <cell r="BD152">
            <v>72454.62</v>
          </cell>
          <cell r="BE152">
            <v>170523.73000000004</v>
          </cell>
          <cell r="BF152">
            <v>2238864.8899999992</v>
          </cell>
        </row>
        <row r="153">
          <cell r="G153" t="str">
            <v>22105</v>
          </cell>
          <cell r="H153">
            <v>1801824.4699999997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255634.9</v>
          </cell>
          <cell r="Q153">
            <v>7204.91</v>
          </cell>
          <cell r="R153">
            <v>44441</v>
          </cell>
          <cell r="S153">
            <v>0</v>
          </cell>
          <cell r="T153">
            <v>0</v>
          </cell>
          <cell r="U153">
            <v>0</v>
          </cell>
          <cell r="V153">
            <v>119180.23000000001</v>
          </cell>
          <cell r="W153">
            <v>0</v>
          </cell>
          <cell r="X153">
            <v>2372</v>
          </cell>
          <cell r="Y153">
            <v>0</v>
          </cell>
          <cell r="Z153">
            <v>0</v>
          </cell>
          <cell r="AA153">
            <v>0</v>
          </cell>
          <cell r="AB153">
            <v>55456.950000000004</v>
          </cell>
          <cell r="AC153">
            <v>69984.39</v>
          </cell>
          <cell r="AD153">
            <v>0</v>
          </cell>
          <cell r="AE153">
            <v>0</v>
          </cell>
          <cell r="AF153">
            <v>42328.56</v>
          </cell>
          <cell r="AG153">
            <v>0</v>
          </cell>
          <cell r="AH153">
            <v>0</v>
          </cell>
          <cell r="AI153">
            <v>11007.969999999998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4397.87</v>
          </cell>
          <cell r="AS153">
            <v>0</v>
          </cell>
          <cell r="AT153">
            <v>2189.4</v>
          </cell>
          <cell r="AU153">
            <v>0</v>
          </cell>
          <cell r="AV153">
            <v>0</v>
          </cell>
          <cell r="AW153">
            <v>0</v>
          </cell>
          <cell r="AX153">
            <v>3273.2400000000002</v>
          </cell>
          <cell r="AY153">
            <v>0</v>
          </cell>
          <cell r="AZ153">
            <v>0</v>
          </cell>
          <cell r="BA153">
            <v>0</v>
          </cell>
          <cell r="BB153">
            <v>9281.56</v>
          </cell>
          <cell r="BC153">
            <v>667237.67000000004</v>
          </cell>
          <cell r="BD153">
            <v>113200.03</v>
          </cell>
          <cell r="BE153">
            <v>255580.10999999996</v>
          </cell>
          <cell r="BF153">
            <v>3464595.26</v>
          </cell>
        </row>
        <row r="154">
          <cell r="G154" t="str">
            <v>22200</v>
          </cell>
          <cell r="H154">
            <v>1978071.8300000003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297087.12999999995</v>
          </cell>
          <cell r="Q154">
            <v>0</v>
          </cell>
          <cell r="R154">
            <v>64613.87</v>
          </cell>
          <cell r="S154">
            <v>0</v>
          </cell>
          <cell r="T154">
            <v>0</v>
          </cell>
          <cell r="U154">
            <v>5219.08</v>
          </cell>
          <cell r="V154">
            <v>64326.380000000005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84358.43</v>
          </cell>
          <cell r="AC154">
            <v>23358.61</v>
          </cell>
          <cell r="AD154">
            <v>0</v>
          </cell>
          <cell r="AE154">
            <v>0</v>
          </cell>
          <cell r="AF154">
            <v>48210.33</v>
          </cell>
          <cell r="AG154">
            <v>0</v>
          </cell>
          <cell r="AH154">
            <v>0</v>
          </cell>
          <cell r="AI154">
            <v>43991.75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7445.76</v>
          </cell>
          <cell r="AS154">
            <v>0</v>
          </cell>
          <cell r="AT154">
            <v>641.62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819123.47</v>
          </cell>
          <cell r="BD154">
            <v>130186.49</v>
          </cell>
          <cell r="BE154">
            <v>267957.60000000003</v>
          </cell>
          <cell r="BF154">
            <v>3834592.350000001</v>
          </cell>
        </row>
        <row r="155">
          <cell r="G155" t="str">
            <v>22204</v>
          </cell>
          <cell r="H155">
            <v>1340704.8099999998</v>
          </cell>
          <cell r="I155">
            <v>4281.6399999999994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110820.76</v>
          </cell>
          <cell r="Q155">
            <v>0</v>
          </cell>
          <cell r="R155">
            <v>18390.91</v>
          </cell>
          <cell r="S155">
            <v>344.61</v>
          </cell>
          <cell r="T155">
            <v>0</v>
          </cell>
          <cell r="U155">
            <v>0</v>
          </cell>
          <cell r="V155">
            <v>57494.23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22973.38</v>
          </cell>
          <cell r="AC155">
            <v>22482.719999999998</v>
          </cell>
          <cell r="AD155">
            <v>0</v>
          </cell>
          <cell r="AE155">
            <v>0</v>
          </cell>
          <cell r="AF155">
            <v>24399.940000000002</v>
          </cell>
          <cell r="AG155">
            <v>0</v>
          </cell>
          <cell r="AH155">
            <v>0</v>
          </cell>
          <cell r="AI155">
            <v>1402.05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2273.41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24155.030000000002</v>
          </cell>
          <cell r="BC155">
            <v>486269.66</v>
          </cell>
          <cell r="BD155">
            <v>102967.65999999999</v>
          </cell>
          <cell r="BE155">
            <v>185791.82</v>
          </cell>
          <cell r="BF155">
            <v>2404752.6299999994</v>
          </cell>
        </row>
        <row r="156">
          <cell r="G156" t="str">
            <v>22207</v>
          </cell>
          <cell r="H156">
            <v>3231238.2900000005</v>
          </cell>
          <cell r="I156">
            <v>3088.9300000000003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455368.94999999995</v>
          </cell>
          <cell r="Q156">
            <v>3527.38</v>
          </cell>
          <cell r="R156">
            <v>97081.8</v>
          </cell>
          <cell r="S156">
            <v>0</v>
          </cell>
          <cell r="T156">
            <v>0</v>
          </cell>
          <cell r="U156">
            <v>0</v>
          </cell>
          <cell r="V156">
            <v>311631.34000000003</v>
          </cell>
          <cell r="W156">
            <v>133721.56</v>
          </cell>
          <cell r="X156">
            <v>10038.970000000001</v>
          </cell>
          <cell r="Y156">
            <v>0</v>
          </cell>
          <cell r="Z156">
            <v>0</v>
          </cell>
          <cell r="AA156">
            <v>0</v>
          </cell>
          <cell r="AB156">
            <v>68296.22</v>
          </cell>
          <cell r="AC156">
            <v>76098.39999999998</v>
          </cell>
          <cell r="AD156">
            <v>0</v>
          </cell>
          <cell r="AE156">
            <v>0</v>
          </cell>
          <cell r="AF156">
            <v>115746.31999999999</v>
          </cell>
          <cell r="AG156">
            <v>0</v>
          </cell>
          <cell r="AH156">
            <v>0</v>
          </cell>
          <cell r="AI156">
            <v>21438.420000000002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11103.8</v>
          </cell>
          <cell r="AS156">
            <v>0</v>
          </cell>
          <cell r="AT156">
            <v>4617.71</v>
          </cell>
          <cell r="AU156">
            <v>0</v>
          </cell>
          <cell r="AV156">
            <v>0</v>
          </cell>
          <cell r="AW156">
            <v>0</v>
          </cell>
          <cell r="AX156">
            <v>354.6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1247263.45</v>
          </cell>
          <cell r="BD156">
            <v>217212.05000000002</v>
          </cell>
          <cell r="BE156">
            <v>357517.33999999997</v>
          </cell>
          <cell r="BF156">
            <v>6365345.5299999993</v>
          </cell>
        </row>
        <row r="157">
          <cell r="G157" t="str">
            <v>23042</v>
          </cell>
          <cell r="H157">
            <v>1176289.1499999999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100066.06</v>
          </cell>
          <cell r="Q157">
            <v>10128.83</v>
          </cell>
          <cell r="R157">
            <v>37477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52066.19</v>
          </cell>
          <cell r="AC157">
            <v>27663.62</v>
          </cell>
          <cell r="AD157">
            <v>0</v>
          </cell>
          <cell r="AE157">
            <v>0</v>
          </cell>
          <cell r="AF157">
            <v>34702.450000000004</v>
          </cell>
          <cell r="AG157">
            <v>0</v>
          </cell>
          <cell r="AH157">
            <v>0</v>
          </cell>
          <cell r="AI157">
            <v>13466.98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603.66999999999996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1611.86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2712.92</v>
          </cell>
          <cell r="BC157">
            <v>404341.44000000006</v>
          </cell>
          <cell r="BD157">
            <v>59856.369999999995</v>
          </cell>
          <cell r="BE157">
            <v>77571.75</v>
          </cell>
          <cell r="BF157">
            <v>1998558.29</v>
          </cell>
        </row>
        <row r="158">
          <cell r="G158" t="str">
            <v>23054</v>
          </cell>
          <cell r="H158">
            <v>1344507.79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140077.15</v>
          </cell>
          <cell r="Q158">
            <v>0</v>
          </cell>
          <cell r="R158">
            <v>36922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23736.61</v>
          </cell>
          <cell r="AC158">
            <v>4894.99</v>
          </cell>
          <cell r="AD158">
            <v>0</v>
          </cell>
          <cell r="AE158">
            <v>0</v>
          </cell>
          <cell r="AF158">
            <v>32504.6</v>
          </cell>
          <cell r="AG158">
            <v>0</v>
          </cell>
          <cell r="AH158">
            <v>0</v>
          </cell>
          <cell r="AI158">
            <v>2361.21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26799.02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399847.52999999997</v>
          </cell>
          <cell r="BD158">
            <v>80514.59</v>
          </cell>
          <cell r="BE158">
            <v>89948.510000000009</v>
          </cell>
          <cell r="BF158">
            <v>2182114</v>
          </cell>
        </row>
        <row r="159">
          <cell r="G159" t="str">
            <v>23309</v>
          </cell>
          <cell r="H159">
            <v>21525935.020000003</v>
          </cell>
          <cell r="I159">
            <v>249044.42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4307835.1400000006</v>
          </cell>
          <cell r="Q159">
            <v>143262.62</v>
          </cell>
          <cell r="R159">
            <v>778195.16999999993</v>
          </cell>
          <cell r="S159">
            <v>0</v>
          </cell>
          <cell r="T159">
            <v>0</v>
          </cell>
          <cell r="U159">
            <v>0</v>
          </cell>
          <cell r="V159">
            <v>1943112.9999999998</v>
          </cell>
          <cell r="W159">
            <v>223248.91000000003</v>
          </cell>
          <cell r="X159">
            <v>51611</v>
          </cell>
          <cell r="Y159">
            <v>0</v>
          </cell>
          <cell r="Z159">
            <v>0</v>
          </cell>
          <cell r="AA159">
            <v>0</v>
          </cell>
          <cell r="AB159">
            <v>970983.60999999987</v>
          </cell>
          <cell r="AC159">
            <v>217309.99</v>
          </cell>
          <cell r="AD159">
            <v>0</v>
          </cell>
          <cell r="AE159">
            <v>0</v>
          </cell>
          <cell r="AF159">
            <v>1119236.95</v>
          </cell>
          <cell r="AG159">
            <v>92761.01</v>
          </cell>
          <cell r="AH159">
            <v>0</v>
          </cell>
          <cell r="AI159">
            <v>243727.08000000002</v>
          </cell>
          <cell r="AJ159">
            <v>0</v>
          </cell>
          <cell r="AK159">
            <v>0</v>
          </cell>
          <cell r="AL159">
            <v>0</v>
          </cell>
          <cell r="AM159">
            <v>51212.680000000008</v>
          </cell>
          <cell r="AN159">
            <v>329070.31999999995</v>
          </cell>
          <cell r="AO159">
            <v>0</v>
          </cell>
          <cell r="AP159">
            <v>70557.320000000007</v>
          </cell>
          <cell r="AQ159">
            <v>0</v>
          </cell>
          <cell r="AR159">
            <v>35550</v>
          </cell>
          <cell r="AS159">
            <v>31914.479999999996</v>
          </cell>
          <cell r="AT159">
            <v>40413.75</v>
          </cell>
          <cell r="AU159">
            <v>0</v>
          </cell>
          <cell r="AV159">
            <v>0</v>
          </cell>
          <cell r="AW159">
            <v>0</v>
          </cell>
          <cell r="AX159">
            <v>567522.4800000001</v>
          </cell>
          <cell r="AY159">
            <v>0</v>
          </cell>
          <cell r="AZ159">
            <v>0</v>
          </cell>
          <cell r="BA159">
            <v>0</v>
          </cell>
          <cell r="BB159">
            <v>646376.54</v>
          </cell>
          <cell r="BC159">
            <v>7340348.3700000029</v>
          </cell>
          <cell r="BD159">
            <v>1524230.7899999998</v>
          </cell>
          <cell r="BE159">
            <v>1913899.85</v>
          </cell>
          <cell r="BF159">
            <v>44417360.500000007</v>
          </cell>
        </row>
        <row r="160">
          <cell r="G160" t="str">
            <v>23311</v>
          </cell>
          <cell r="H160">
            <v>1632789.9899999995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125063.26999999999</v>
          </cell>
          <cell r="Q160">
            <v>2799.8599999999997</v>
          </cell>
          <cell r="R160">
            <v>37154</v>
          </cell>
          <cell r="S160">
            <v>0</v>
          </cell>
          <cell r="T160">
            <v>0</v>
          </cell>
          <cell r="U160">
            <v>0</v>
          </cell>
          <cell r="V160">
            <v>73746.360000000015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75373.45</v>
          </cell>
          <cell r="AC160">
            <v>20401.18</v>
          </cell>
          <cell r="AD160">
            <v>0</v>
          </cell>
          <cell r="AE160">
            <v>0</v>
          </cell>
          <cell r="AF160">
            <v>47196.83</v>
          </cell>
          <cell r="AG160">
            <v>0</v>
          </cell>
          <cell r="AH160">
            <v>0</v>
          </cell>
          <cell r="AI160">
            <v>2848.57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341.12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807727.30000000028</v>
          </cell>
          <cell r="BD160">
            <v>144894.90999999997</v>
          </cell>
          <cell r="BE160">
            <v>131654.83000000002</v>
          </cell>
          <cell r="BF160">
            <v>3101991.6700000004</v>
          </cell>
        </row>
        <row r="161">
          <cell r="G161" t="str">
            <v>23402</v>
          </cell>
          <cell r="H161">
            <v>4479017.09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815161.44000000006</v>
          </cell>
          <cell r="Q161">
            <v>31096.649999999998</v>
          </cell>
          <cell r="R161">
            <v>168631.25999999998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421645.82000000012</v>
          </cell>
          <cell r="AC161">
            <v>31397.210000000003</v>
          </cell>
          <cell r="AD161">
            <v>0</v>
          </cell>
          <cell r="AE161">
            <v>0</v>
          </cell>
          <cell r="AF161">
            <v>176597.65</v>
          </cell>
          <cell r="AG161">
            <v>0</v>
          </cell>
          <cell r="AH161">
            <v>0</v>
          </cell>
          <cell r="AI161">
            <v>7442.87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5591.7800000000007</v>
          </cell>
          <cell r="AU161">
            <v>0</v>
          </cell>
          <cell r="AV161">
            <v>0</v>
          </cell>
          <cell r="AW161">
            <v>0</v>
          </cell>
          <cell r="AX161">
            <v>48005.01</v>
          </cell>
          <cell r="AY161">
            <v>0</v>
          </cell>
          <cell r="AZ161">
            <v>0</v>
          </cell>
          <cell r="BA161">
            <v>0</v>
          </cell>
          <cell r="BB161">
            <v>29493.93</v>
          </cell>
          <cell r="BC161">
            <v>1075506.02</v>
          </cell>
          <cell r="BD161">
            <v>296868.47000000009</v>
          </cell>
          <cell r="BE161">
            <v>550811.98</v>
          </cell>
          <cell r="BF161">
            <v>8137267.1799999997</v>
          </cell>
        </row>
        <row r="162">
          <cell r="G162" t="str">
            <v>23403</v>
          </cell>
          <cell r="H162">
            <v>10238780.039999997</v>
          </cell>
          <cell r="I162">
            <v>447551.40999999992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2228975.2099999995</v>
          </cell>
          <cell r="Q162">
            <v>119872.25</v>
          </cell>
          <cell r="R162">
            <v>419665.94</v>
          </cell>
          <cell r="S162">
            <v>0</v>
          </cell>
          <cell r="T162">
            <v>0</v>
          </cell>
          <cell r="U162">
            <v>0</v>
          </cell>
          <cell r="V162">
            <v>740576.28999999992</v>
          </cell>
          <cell r="W162">
            <v>176909.19</v>
          </cell>
          <cell r="X162">
            <v>13002</v>
          </cell>
          <cell r="Y162">
            <v>0</v>
          </cell>
          <cell r="Z162">
            <v>0</v>
          </cell>
          <cell r="AA162">
            <v>0</v>
          </cell>
          <cell r="AB162">
            <v>311684.01000000007</v>
          </cell>
          <cell r="AC162">
            <v>76633.180000000008</v>
          </cell>
          <cell r="AD162">
            <v>0</v>
          </cell>
          <cell r="AE162">
            <v>0</v>
          </cell>
          <cell r="AF162">
            <v>441753.23</v>
          </cell>
          <cell r="AG162">
            <v>0</v>
          </cell>
          <cell r="AH162">
            <v>0</v>
          </cell>
          <cell r="AI162">
            <v>33671.65</v>
          </cell>
          <cell r="AJ162">
            <v>0</v>
          </cell>
          <cell r="AK162">
            <v>0</v>
          </cell>
          <cell r="AL162">
            <v>0</v>
          </cell>
          <cell r="AM162">
            <v>18405.350000000002</v>
          </cell>
          <cell r="AN162">
            <v>117875.18</v>
          </cell>
          <cell r="AO162">
            <v>0</v>
          </cell>
          <cell r="AP162">
            <v>0</v>
          </cell>
          <cell r="AQ162">
            <v>0</v>
          </cell>
          <cell r="AR162">
            <v>41475</v>
          </cell>
          <cell r="AS162">
            <v>0</v>
          </cell>
          <cell r="AT162">
            <v>21184.400000000001</v>
          </cell>
          <cell r="AU162">
            <v>0</v>
          </cell>
          <cell r="AV162">
            <v>0</v>
          </cell>
          <cell r="AW162">
            <v>0</v>
          </cell>
          <cell r="AX162">
            <v>2722.31</v>
          </cell>
          <cell r="AY162">
            <v>0</v>
          </cell>
          <cell r="AZ162">
            <v>0</v>
          </cell>
          <cell r="BA162">
            <v>0</v>
          </cell>
          <cell r="BB162">
            <v>76086.98</v>
          </cell>
          <cell r="BC162">
            <v>3052654.96</v>
          </cell>
          <cell r="BD162">
            <v>761619.97</v>
          </cell>
          <cell r="BE162">
            <v>1471409.9200000002</v>
          </cell>
          <cell r="BF162">
            <v>20812508.469999995</v>
          </cell>
        </row>
        <row r="163">
          <cell r="G163" t="str">
            <v>23404</v>
          </cell>
          <cell r="H163">
            <v>2321702.5399999996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567524.22000000009</v>
          </cell>
          <cell r="Q163">
            <v>23250.7</v>
          </cell>
          <cell r="R163">
            <v>70082.17</v>
          </cell>
          <cell r="S163">
            <v>0</v>
          </cell>
          <cell r="T163">
            <v>0</v>
          </cell>
          <cell r="U163">
            <v>26307.340000000004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135085.53000000003</v>
          </cell>
          <cell r="AC163">
            <v>24146.33</v>
          </cell>
          <cell r="AD163">
            <v>0</v>
          </cell>
          <cell r="AE163">
            <v>0</v>
          </cell>
          <cell r="AF163">
            <v>99039.62</v>
          </cell>
          <cell r="AG163">
            <v>0</v>
          </cell>
          <cell r="AH163">
            <v>0</v>
          </cell>
          <cell r="AI163">
            <v>15484.74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20323.18</v>
          </cell>
          <cell r="AQ163">
            <v>0</v>
          </cell>
          <cell r="AR163">
            <v>0</v>
          </cell>
          <cell r="AS163">
            <v>0</v>
          </cell>
          <cell r="AT163">
            <v>2612.9499999999998</v>
          </cell>
          <cell r="AU163">
            <v>0</v>
          </cell>
          <cell r="AV163">
            <v>0</v>
          </cell>
          <cell r="AW163">
            <v>0</v>
          </cell>
          <cell r="AX163">
            <v>2425.89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537529.75000000012</v>
          </cell>
          <cell r="BD163">
            <v>187509.90999999997</v>
          </cell>
          <cell r="BE163">
            <v>419855.68000000005</v>
          </cell>
          <cell r="BF163">
            <v>4452880.5500000007</v>
          </cell>
        </row>
        <row r="164">
          <cell r="G164" t="str">
            <v>24014</v>
          </cell>
          <cell r="H164">
            <v>1510558.2400000002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131184</v>
          </cell>
          <cell r="Q164">
            <v>13617.45</v>
          </cell>
          <cell r="R164">
            <v>52847.1</v>
          </cell>
          <cell r="S164">
            <v>0</v>
          </cell>
          <cell r="T164">
            <v>0</v>
          </cell>
          <cell r="U164">
            <v>48510.55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171129.83000000002</v>
          </cell>
          <cell r="AC164">
            <v>31690.33</v>
          </cell>
          <cell r="AD164">
            <v>0</v>
          </cell>
          <cell r="AE164">
            <v>0</v>
          </cell>
          <cell r="AF164">
            <v>51308.119999999995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1735.3400000000001</v>
          </cell>
          <cell r="AN164">
            <v>0</v>
          </cell>
          <cell r="AO164">
            <v>4420.53</v>
          </cell>
          <cell r="AP164">
            <v>34129.009999999995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644360.41000000015</v>
          </cell>
          <cell r="BD164">
            <v>164717.17000000001</v>
          </cell>
          <cell r="BE164">
            <v>164131.6</v>
          </cell>
          <cell r="BF164">
            <v>3024339.6800000011</v>
          </cell>
        </row>
        <row r="165">
          <cell r="G165" t="str">
            <v>24019</v>
          </cell>
          <cell r="H165">
            <v>8568735.9100000001</v>
          </cell>
          <cell r="I165">
            <v>16731246.739999998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3359961.18</v>
          </cell>
          <cell r="Q165">
            <v>105591.41</v>
          </cell>
          <cell r="R165">
            <v>747778.91</v>
          </cell>
          <cell r="S165">
            <v>0</v>
          </cell>
          <cell r="T165">
            <v>0</v>
          </cell>
          <cell r="U165">
            <v>28245.739999999998</v>
          </cell>
          <cell r="V165">
            <v>576558.13</v>
          </cell>
          <cell r="W165">
            <v>0</v>
          </cell>
          <cell r="X165">
            <v>19353.72</v>
          </cell>
          <cell r="Y165">
            <v>0</v>
          </cell>
          <cell r="Z165">
            <v>0</v>
          </cell>
          <cell r="AA165">
            <v>0</v>
          </cell>
          <cell r="AB165">
            <v>489370.87</v>
          </cell>
          <cell r="AC165">
            <v>525550.1</v>
          </cell>
          <cell r="AD165">
            <v>0</v>
          </cell>
          <cell r="AE165">
            <v>0</v>
          </cell>
          <cell r="AF165">
            <v>1342253.57</v>
          </cell>
          <cell r="AG165">
            <v>0</v>
          </cell>
          <cell r="AH165">
            <v>0</v>
          </cell>
          <cell r="AI165">
            <v>21902.73</v>
          </cell>
          <cell r="AJ165">
            <v>0</v>
          </cell>
          <cell r="AK165">
            <v>0</v>
          </cell>
          <cell r="AL165">
            <v>0</v>
          </cell>
          <cell r="AM165">
            <v>14697.55</v>
          </cell>
          <cell r="AN165">
            <v>99004.28</v>
          </cell>
          <cell r="AO165">
            <v>17867.229999999996</v>
          </cell>
          <cell r="AP165">
            <v>72874.929999999993</v>
          </cell>
          <cell r="AQ165">
            <v>0</v>
          </cell>
          <cell r="AR165">
            <v>0</v>
          </cell>
          <cell r="AS165">
            <v>0</v>
          </cell>
          <cell r="AT165">
            <v>31478.999999999996</v>
          </cell>
          <cell r="AU165">
            <v>0</v>
          </cell>
          <cell r="AV165">
            <v>0</v>
          </cell>
          <cell r="AW165">
            <v>0</v>
          </cell>
          <cell r="AX165">
            <v>367868.05999999994</v>
          </cell>
          <cell r="AY165">
            <v>0</v>
          </cell>
          <cell r="AZ165">
            <v>0</v>
          </cell>
          <cell r="BA165">
            <v>0</v>
          </cell>
          <cell r="BB165">
            <v>917.21</v>
          </cell>
          <cell r="BC165">
            <v>3558883.2500000005</v>
          </cell>
          <cell r="BD165">
            <v>603949.34999999986</v>
          </cell>
          <cell r="BE165">
            <v>641451.73</v>
          </cell>
          <cell r="BF165">
            <v>37925541.600000001</v>
          </cell>
        </row>
        <row r="166">
          <cell r="G166" t="str">
            <v>24105</v>
          </cell>
          <cell r="H166">
            <v>5405646.9200000009</v>
          </cell>
          <cell r="I166">
            <v>243622.09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899383.24999999988</v>
          </cell>
          <cell r="Q166">
            <v>66045.39</v>
          </cell>
          <cell r="R166">
            <v>186789.78999999998</v>
          </cell>
          <cell r="S166">
            <v>0</v>
          </cell>
          <cell r="T166">
            <v>0</v>
          </cell>
          <cell r="U166">
            <v>0</v>
          </cell>
          <cell r="V166">
            <v>395589.56000000011</v>
          </cell>
          <cell r="W166">
            <v>58224.21</v>
          </cell>
          <cell r="X166">
            <v>8351</v>
          </cell>
          <cell r="Y166">
            <v>0</v>
          </cell>
          <cell r="Z166">
            <v>0</v>
          </cell>
          <cell r="AA166">
            <v>0</v>
          </cell>
          <cell r="AB166">
            <v>458812.32</v>
          </cell>
          <cell r="AC166">
            <v>91611.41</v>
          </cell>
          <cell r="AD166">
            <v>16558</v>
          </cell>
          <cell r="AE166">
            <v>0</v>
          </cell>
          <cell r="AF166">
            <v>269919.40000000008</v>
          </cell>
          <cell r="AG166">
            <v>165184.74999999997</v>
          </cell>
          <cell r="AH166">
            <v>0</v>
          </cell>
          <cell r="AI166">
            <v>83937.569999999992</v>
          </cell>
          <cell r="AJ166">
            <v>0</v>
          </cell>
          <cell r="AK166">
            <v>0</v>
          </cell>
          <cell r="AL166">
            <v>0</v>
          </cell>
          <cell r="AM166">
            <v>3467.21</v>
          </cell>
          <cell r="AN166">
            <v>76652.37</v>
          </cell>
          <cell r="AO166">
            <v>14195.81</v>
          </cell>
          <cell r="AP166">
            <v>30078.35</v>
          </cell>
          <cell r="AQ166">
            <v>0</v>
          </cell>
          <cell r="AR166">
            <v>0</v>
          </cell>
          <cell r="AS166">
            <v>0</v>
          </cell>
          <cell r="AT166">
            <v>1303.8599999999999</v>
          </cell>
          <cell r="AU166">
            <v>0</v>
          </cell>
          <cell r="AV166">
            <v>0</v>
          </cell>
          <cell r="AW166">
            <v>0</v>
          </cell>
          <cell r="AX166">
            <v>78118.280000000013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2166922.27</v>
          </cell>
          <cell r="BD166">
            <v>413605.34</v>
          </cell>
          <cell r="BE166">
            <v>382029.80000000005</v>
          </cell>
          <cell r="BF166">
            <v>11516048.950000001</v>
          </cell>
        </row>
        <row r="167">
          <cell r="G167" t="str">
            <v>24111</v>
          </cell>
          <cell r="H167">
            <v>4560255.2000000011</v>
          </cell>
          <cell r="I167">
            <v>55283.99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718979.04</v>
          </cell>
          <cell r="Q167">
            <v>52522.38</v>
          </cell>
          <cell r="R167">
            <v>180899.68000000002</v>
          </cell>
          <cell r="S167">
            <v>0</v>
          </cell>
          <cell r="T167">
            <v>0</v>
          </cell>
          <cell r="U167">
            <v>0</v>
          </cell>
          <cell r="V167">
            <v>434072.4</v>
          </cell>
          <cell r="W167">
            <v>73929</v>
          </cell>
          <cell r="X167">
            <v>10804</v>
          </cell>
          <cell r="Y167">
            <v>0</v>
          </cell>
          <cell r="Z167">
            <v>0</v>
          </cell>
          <cell r="AA167">
            <v>0</v>
          </cell>
          <cell r="AB167">
            <v>571735.89</v>
          </cell>
          <cell r="AC167">
            <v>288884.71000000008</v>
          </cell>
          <cell r="AD167">
            <v>88301.770000000019</v>
          </cell>
          <cell r="AE167">
            <v>0</v>
          </cell>
          <cell r="AF167">
            <v>327588.39</v>
          </cell>
          <cell r="AG167">
            <v>0</v>
          </cell>
          <cell r="AH167">
            <v>0</v>
          </cell>
          <cell r="AI167">
            <v>75744.89</v>
          </cell>
          <cell r="AJ167">
            <v>0</v>
          </cell>
          <cell r="AK167">
            <v>0</v>
          </cell>
          <cell r="AL167">
            <v>0</v>
          </cell>
          <cell r="AM167">
            <v>68602.259999999995</v>
          </cell>
          <cell r="AN167">
            <v>313709.67999999993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4266.6900000000005</v>
          </cell>
          <cell r="AU167">
            <v>0</v>
          </cell>
          <cell r="AV167">
            <v>0</v>
          </cell>
          <cell r="AW167">
            <v>0</v>
          </cell>
          <cell r="AX167">
            <v>30366.799999999999</v>
          </cell>
          <cell r="AY167">
            <v>0</v>
          </cell>
          <cell r="AZ167">
            <v>0</v>
          </cell>
          <cell r="BA167">
            <v>0</v>
          </cell>
          <cell r="BB167">
            <v>16102.86</v>
          </cell>
          <cell r="BC167">
            <v>1582692.6499999997</v>
          </cell>
          <cell r="BD167">
            <v>444214.62</v>
          </cell>
          <cell r="BE167">
            <v>164017.78000000003</v>
          </cell>
          <cell r="BF167">
            <v>10062974.679999998</v>
          </cell>
        </row>
        <row r="168">
          <cell r="G168" t="str">
            <v>24122</v>
          </cell>
          <cell r="H168">
            <v>1790389.2200000002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169349.62</v>
          </cell>
          <cell r="Q168">
            <v>0</v>
          </cell>
          <cell r="R168">
            <v>42303.719999999994</v>
          </cell>
          <cell r="S168">
            <v>0</v>
          </cell>
          <cell r="T168">
            <v>0</v>
          </cell>
          <cell r="U168">
            <v>0</v>
          </cell>
          <cell r="V168">
            <v>165433.70000000001</v>
          </cell>
          <cell r="W168">
            <v>0</v>
          </cell>
          <cell r="X168">
            <v>2335.92</v>
          </cell>
          <cell r="Y168">
            <v>0</v>
          </cell>
          <cell r="Z168">
            <v>0</v>
          </cell>
          <cell r="AA168">
            <v>0</v>
          </cell>
          <cell r="AB168">
            <v>67757.77</v>
          </cell>
          <cell r="AC168">
            <v>74795.73</v>
          </cell>
          <cell r="AD168">
            <v>13597.19</v>
          </cell>
          <cell r="AE168">
            <v>0</v>
          </cell>
          <cell r="AF168">
            <v>93741.010000000009</v>
          </cell>
          <cell r="AG168">
            <v>0</v>
          </cell>
          <cell r="AH168">
            <v>0</v>
          </cell>
          <cell r="AI168">
            <v>69330.069999999992</v>
          </cell>
          <cell r="AJ168">
            <v>0</v>
          </cell>
          <cell r="AK168">
            <v>0</v>
          </cell>
          <cell r="AL168">
            <v>0</v>
          </cell>
          <cell r="AM168">
            <v>5237.49</v>
          </cell>
          <cell r="AN168">
            <v>44742.26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2607.85</v>
          </cell>
          <cell r="AU168">
            <v>0</v>
          </cell>
          <cell r="AV168">
            <v>0</v>
          </cell>
          <cell r="AW168">
            <v>0</v>
          </cell>
          <cell r="AX168">
            <v>75676.210000000006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1024509.51</v>
          </cell>
          <cell r="BD168">
            <v>173707.34000000003</v>
          </cell>
          <cell r="BE168">
            <v>174762.89</v>
          </cell>
          <cell r="BF168">
            <v>3990277.4999999995</v>
          </cell>
        </row>
        <row r="169">
          <cell r="G169" t="str">
            <v>24350</v>
          </cell>
          <cell r="H169">
            <v>3739862.47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383266.45</v>
          </cell>
          <cell r="Q169">
            <v>21707.01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270348.06</v>
          </cell>
          <cell r="W169">
            <v>31677.86</v>
          </cell>
          <cell r="X169">
            <v>4383.32</v>
          </cell>
          <cell r="Y169">
            <v>0</v>
          </cell>
          <cell r="Z169">
            <v>0</v>
          </cell>
          <cell r="AA169">
            <v>0</v>
          </cell>
          <cell r="AB169">
            <v>117375.96999999999</v>
          </cell>
          <cell r="AC169">
            <v>59024.819999999992</v>
          </cell>
          <cell r="AD169">
            <v>0</v>
          </cell>
          <cell r="AE169">
            <v>0</v>
          </cell>
          <cell r="AF169">
            <v>122527.41</v>
          </cell>
          <cell r="AG169">
            <v>0</v>
          </cell>
          <cell r="AH169">
            <v>0</v>
          </cell>
          <cell r="AI169">
            <v>27792.63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6891.17</v>
          </cell>
          <cell r="AO169">
            <v>0</v>
          </cell>
          <cell r="AP169">
            <v>0</v>
          </cell>
          <cell r="AQ169">
            <v>0</v>
          </cell>
          <cell r="AR169">
            <v>13142.21</v>
          </cell>
          <cell r="AS169">
            <v>0</v>
          </cell>
          <cell r="AT169">
            <v>9164.68</v>
          </cell>
          <cell r="AU169">
            <v>0</v>
          </cell>
          <cell r="AV169">
            <v>0</v>
          </cell>
          <cell r="AW169">
            <v>0</v>
          </cell>
          <cell r="AX169">
            <v>234127.08000000002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1222992.4799999997</v>
          </cell>
          <cell r="BD169">
            <v>238877.25</v>
          </cell>
          <cell r="BE169">
            <v>476007.49</v>
          </cell>
          <cell r="BF169">
            <v>6979168.3600000003</v>
          </cell>
        </row>
        <row r="170">
          <cell r="G170" t="str">
            <v>24404</v>
          </cell>
          <cell r="H170">
            <v>5664384.4900000002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698787.81999999983</v>
          </cell>
          <cell r="Q170">
            <v>70791.02</v>
          </cell>
          <cell r="R170">
            <v>205578</v>
          </cell>
          <cell r="S170">
            <v>0</v>
          </cell>
          <cell r="T170">
            <v>0</v>
          </cell>
          <cell r="U170">
            <v>0</v>
          </cell>
          <cell r="V170">
            <v>362896.74000000005</v>
          </cell>
          <cell r="W170">
            <v>0</v>
          </cell>
          <cell r="X170">
            <v>10555.570000000002</v>
          </cell>
          <cell r="Y170">
            <v>0</v>
          </cell>
          <cell r="Z170">
            <v>0</v>
          </cell>
          <cell r="AA170">
            <v>0</v>
          </cell>
          <cell r="AB170">
            <v>307253.83</v>
          </cell>
          <cell r="AC170">
            <v>94840.88</v>
          </cell>
          <cell r="AD170">
            <v>82627.06</v>
          </cell>
          <cell r="AE170">
            <v>0</v>
          </cell>
          <cell r="AF170">
            <v>271416.96999999997</v>
          </cell>
          <cell r="AG170">
            <v>0</v>
          </cell>
          <cell r="AH170">
            <v>0</v>
          </cell>
          <cell r="AI170">
            <v>60856.91</v>
          </cell>
          <cell r="AJ170">
            <v>0</v>
          </cell>
          <cell r="AK170">
            <v>0</v>
          </cell>
          <cell r="AL170">
            <v>0</v>
          </cell>
          <cell r="AM170">
            <v>26918.510000000002</v>
          </cell>
          <cell r="AN170">
            <v>143923.27000000002</v>
          </cell>
          <cell r="AO170">
            <v>0</v>
          </cell>
          <cell r="AP170">
            <v>0</v>
          </cell>
          <cell r="AQ170">
            <v>23606.65</v>
          </cell>
          <cell r="AR170">
            <v>27320.529999999995</v>
          </cell>
          <cell r="AS170">
            <v>0</v>
          </cell>
          <cell r="AT170">
            <v>8567.7400000000016</v>
          </cell>
          <cell r="AU170">
            <v>0</v>
          </cell>
          <cell r="AV170">
            <v>0</v>
          </cell>
          <cell r="AW170">
            <v>0</v>
          </cell>
          <cell r="AX170">
            <v>11563.08</v>
          </cell>
          <cell r="AY170">
            <v>0</v>
          </cell>
          <cell r="AZ170">
            <v>0</v>
          </cell>
          <cell r="BA170">
            <v>0</v>
          </cell>
          <cell r="BB170">
            <v>242.96</v>
          </cell>
          <cell r="BC170">
            <v>1825529.7200000002</v>
          </cell>
          <cell r="BD170">
            <v>461136.62000000005</v>
          </cell>
          <cell r="BE170">
            <v>585145.27999999991</v>
          </cell>
          <cell r="BF170">
            <v>10943943.65</v>
          </cell>
        </row>
        <row r="171">
          <cell r="G171" t="str">
            <v>24410</v>
          </cell>
          <cell r="H171">
            <v>3470313.9900000007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400573.23999999993</v>
          </cell>
          <cell r="Q171">
            <v>52315.81</v>
          </cell>
          <cell r="R171">
            <v>136618.57999999999</v>
          </cell>
          <cell r="S171">
            <v>0</v>
          </cell>
          <cell r="T171">
            <v>0</v>
          </cell>
          <cell r="U171">
            <v>0</v>
          </cell>
          <cell r="V171">
            <v>243242</v>
          </cell>
          <cell r="W171">
            <v>51294.49</v>
          </cell>
          <cell r="X171">
            <v>9616</v>
          </cell>
          <cell r="Y171">
            <v>0</v>
          </cell>
          <cell r="Z171">
            <v>0</v>
          </cell>
          <cell r="AA171">
            <v>0</v>
          </cell>
          <cell r="AB171">
            <v>269643.92</v>
          </cell>
          <cell r="AC171">
            <v>46480.66</v>
          </cell>
          <cell r="AD171">
            <v>0</v>
          </cell>
          <cell r="AE171">
            <v>0</v>
          </cell>
          <cell r="AF171">
            <v>186662.91</v>
          </cell>
          <cell r="AG171">
            <v>0</v>
          </cell>
          <cell r="AH171">
            <v>0</v>
          </cell>
          <cell r="AI171">
            <v>6620.19</v>
          </cell>
          <cell r="AJ171">
            <v>0</v>
          </cell>
          <cell r="AK171">
            <v>0</v>
          </cell>
          <cell r="AL171">
            <v>0</v>
          </cell>
          <cell r="AM171">
            <v>18515.36</v>
          </cell>
          <cell r="AN171">
            <v>72438.500000000015</v>
          </cell>
          <cell r="AO171">
            <v>0</v>
          </cell>
          <cell r="AP171">
            <v>0</v>
          </cell>
          <cell r="AQ171">
            <v>0</v>
          </cell>
          <cell r="AR171">
            <v>11273.93</v>
          </cell>
          <cell r="AS171">
            <v>0</v>
          </cell>
          <cell r="AT171">
            <v>4600</v>
          </cell>
          <cell r="AU171">
            <v>0</v>
          </cell>
          <cell r="AV171">
            <v>0</v>
          </cell>
          <cell r="AW171">
            <v>0</v>
          </cell>
          <cell r="AX171">
            <v>600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1326597.18</v>
          </cell>
          <cell r="BD171">
            <v>295895.90999999997</v>
          </cell>
          <cell r="BE171">
            <v>202586.68000000005</v>
          </cell>
          <cell r="BF171">
            <v>6805889.3500000015</v>
          </cell>
        </row>
        <row r="172">
          <cell r="G172" t="str">
            <v>25101</v>
          </cell>
          <cell r="H172">
            <v>5695396.2800000003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1089062.9100000001</v>
          </cell>
          <cell r="Q172">
            <v>46947.71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258651.53000000003</v>
          </cell>
          <cell r="W172">
            <v>0</v>
          </cell>
          <cell r="X172">
            <v>4524.38</v>
          </cell>
          <cell r="Y172">
            <v>0</v>
          </cell>
          <cell r="Z172">
            <v>0</v>
          </cell>
          <cell r="AA172">
            <v>0</v>
          </cell>
          <cell r="AB172">
            <v>258090.61</v>
          </cell>
          <cell r="AC172">
            <v>55487.42</v>
          </cell>
          <cell r="AD172">
            <v>41069.019999999997</v>
          </cell>
          <cell r="AE172">
            <v>0</v>
          </cell>
          <cell r="AF172">
            <v>233373.69</v>
          </cell>
          <cell r="AG172">
            <v>0</v>
          </cell>
          <cell r="AH172">
            <v>0</v>
          </cell>
          <cell r="AI172">
            <v>68681.500000000015</v>
          </cell>
          <cell r="AJ172">
            <v>0</v>
          </cell>
          <cell r="AK172">
            <v>0</v>
          </cell>
          <cell r="AL172">
            <v>0</v>
          </cell>
          <cell r="AM172">
            <v>18730.690000000002</v>
          </cell>
          <cell r="AN172">
            <v>49748.11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7722.5</v>
          </cell>
          <cell r="AU172">
            <v>0</v>
          </cell>
          <cell r="AV172">
            <v>0</v>
          </cell>
          <cell r="AW172">
            <v>0</v>
          </cell>
          <cell r="AX172">
            <v>154357.47999999995</v>
          </cell>
          <cell r="AY172">
            <v>0</v>
          </cell>
          <cell r="AZ172">
            <v>0</v>
          </cell>
          <cell r="BA172">
            <v>0</v>
          </cell>
          <cell r="BB172">
            <v>12647.460000000001</v>
          </cell>
          <cell r="BC172">
            <v>2115265.4400000004</v>
          </cell>
          <cell r="BD172">
            <v>436697.84</v>
          </cell>
          <cell r="BE172">
            <v>648219.69999999984</v>
          </cell>
          <cell r="BF172">
            <v>11194674.27</v>
          </cell>
        </row>
        <row r="173">
          <cell r="G173" t="str">
            <v>25116</v>
          </cell>
          <cell r="H173">
            <v>3075873.73</v>
          </cell>
          <cell r="I173">
            <v>356410.13999999996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589153.56999999995</v>
          </cell>
          <cell r="Q173">
            <v>6204.93</v>
          </cell>
          <cell r="R173">
            <v>147863.01</v>
          </cell>
          <cell r="S173">
            <v>0</v>
          </cell>
          <cell r="T173">
            <v>0</v>
          </cell>
          <cell r="U173">
            <v>0</v>
          </cell>
          <cell r="V173">
            <v>321824.38000000006</v>
          </cell>
          <cell r="W173">
            <v>0</v>
          </cell>
          <cell r="X173">
            <v>4582.63</v>
          </cell>
          <cell r="Y173">
            <v>0</v>
          </cell>
          <cell r="Z173">
            <v>0</v>
          </cell>
          <cell r="AA173">
            <v>0</v>
          </cell>
          <cell r="AB173">
            <v>178529.19999999998</v>
          </cell>
          <cell r="AC173">
            <v>50579.19</v>
          </cell>
          <cell r="AD173">
            <v>0</v>
          </cell>
          <cell r="AE173">
            <v>0</v>
          </cell>
          <cell r="AF173">
            <v>186207.3</v>
          </cell>
          <cell r="AG173">
            <v>0</v>
          </cell>
          <cell r="AH173">
            <v>0</v>
          </cell>
          <cell r="AI173">
            <v>211583.12000000002</v>
          </cell>
          <cell r="AJ173">
            <v>0</v>
          </cell>
          <cell r="AK173">
            <v>0</v>
          </cell>
          <cell r="AL173">
            <v>0</v>
          </cell>
          <cell r="AM173">
            <v>10089.039999999999</v>
          </cell>
          <cell r="AN173">
            <v>52959.07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5779.53</v>
          </cell>
          <cell r="AU173">
            <v>0</v>
          </cell>
          <cell r="AV173">
            <v>0</v>
          </cell>
          <cell r="AW173">
            <v>0</v>
          </cell>
          <cell r="AX173">
            <v>51883.41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1045665.43</v>
          </cell>
          <cell r="BD173">
            <v>317265.98</v>
          </cell>
          <cell r="BE173">
            <v>362957.02</v>
          </cell>
          <cell r="BF173">
            <v>6975410.6799999997</v>
          </cell>
        </row>
        <row r="174">
          <cell r="G174" t="str">
            <v>25118</v>
          </cell>
          <cell r="H174">
            <v>2936446.3299999996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555684.26</v>
          </cell>
          <cell r="Q174">
            <v>116287.87</v>
          </cell>
          <cell r="R174">
            <v>103151</v>
          </cell>
          <cell r="S174">
            <v>0</v>
          </cell>
          <cell r="T174">
            <v>0</v>
          </cell>
          <cell r="U174">
            <v>0</v>
          </cell>
          <cell r="V174">
            <v>173250.47999999998</v>
          </cell>
          <cell r="W174">
            <v>35171.29</v>
          </cell>
          <cell r="X174">
            <v>5706.61</v>
          </cell>
          <cell r="Y174">
            <v>0</v>
          </cell>
          <cell r="Z174">
            <v>0</v>
          </cell>
          <cell r="AA174">
            <v>0</v>
          </cell>
          <cell r="AB174">
            <v>202091.84999999998</v>
          </cell>
          <cell r="AC174">
            <v>73449.999999999985</v>
          </cell>
          <cell r="AD174">
            <v>0</v>
          </cell>
          <cell r="AE174">
            <v>0</v>
          </cell>
          <cell r="AF174">
            <v>139407.48000000001</v>
          </cell>
          <cell r="AG174">
            <v>0</v>
          </cell>
          <cell r="AH174">
            <v>0</v>
          </cell>
          <cell r="AI174">
            <v>616703.35000000009</v>
          </cell>
          <cell r="AJ174">
            <v>0</v>
          </cell>
          <cell r="AK174">
            <v>0</v>
          </cell>
          <cell r="AL174">
            <v>0</v>
          </cell>
          <cell r="AM174">
            <v>19103.3</v>
          </cell>
          <cell r="AN174">
            <v>81026.5</v>
          </cell>
          <cell r="AO174">
            <v>0</v>
          </cell>
          <cell r="AP174">
            <v>13652</v>
          </cell>
          <cell r="AQ174">
            <v>0</v>
          </cell>
          <cell r="AR174">
            <v>8572.42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130275.14</v>
          </cell>
          <cell r="AY174">
            <v>0</v>
          </cell>
          <cell r="AZ174">
            <v>0</v>
          </cell>
          <cell r="BA174">
            <v>69154.680000000008</v>
          </cell>
          <cell r="BB174">
            <v>0</v>
          </cell>
          <cell r="BC174">
            <v>1174999.8399999999</v>
          </cell>
          <cell r="BD174">
            <v>277996.64</v>
          </cell>
          <cell r="BE174">
            <v>372391.75999999995</v>
          </cell>
          <cell r="BF174">
            <v>7104522.799999998</v>
          </cell>
        </row>
        <row r="175">
          <cell r="G175" t="str">
            <v>25155</v>
          </cell>
          <cell r="H175">
            <v>2060709.5899999996</v>
          </cell>
          <cell r="I175">
            <v>711273.40999999992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266347.19</v>
          </cell>
          <cell r="Q175">
            <v>11232.11</v>
          </cell>
          <cell r="R175">
            <v>16898.37</v>
          </cell>
          <cell r="S175">
            <v>0</v>
          </cell>
          <cell r="T175">
            <v>0</v>
          </cell>
          <cell r="U175">
            <v>0</v>
          </cell>
          <cell r="V175">
            <v>150478.89999999997</v>
          </cell>
          <cell r="W175">
            <v>0</v>
          </cell>
          <cell r="X175">
            <v>45778.49</v>
          </cell>
          <cell r="Y175">
            <v>0</v>
          </cell>
          <cell r="Z175">
            <v>0</v>
          </cell>
          <cell r="AA175">
            <v>0</v>
          </cell>
          <cell r="AB175">
            <v>68027.110000000015</v>
          </cell>
          <cell r="AC175">
            <v>18007.78</v>
          </cell>
          <cell r="AD175">
            <v>36585.86</v>
          </cell>
          <cell r="AE175">
            <v>0</v>
          </cell>
          <cell r="AF175">
            <v>148097.91</v>
          </cell>
          <cell r="AG175">
            <v>955366.68</v>
          </cell>
          <cell r="AH175">
            <v>152421.35999999999</v>
          </cell>
          <cell r="AI175">
            <v>18900.57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6847.98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844.85</v>
          </cell>
          <cell r="AU175">
            <v>0</v>
          </cell>
          <cell r="AV175">
            <v>0</v>
          </cell>
          <cell r="AW175">
            <v>0</v>
          </cell>
          <cell r="AX175">
            <v>134363.59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776697.6599999998</v>
          </cell>
          <cell r="BD175">
            <v>159942.57999999996</v>
          </cell>
          <cell r="BE175">
            <v>359797.46</v>
          </cell>
          <cell r="BF175">
            <v>6098619.4500000002</v>
          </cell>
        </row>
        <row r="176">
          <cell r="G176" t="str">
            <v>25160</v>
          </cell>
          <cell r="H176">
            <v>1876683.6200000003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317670.94</v>
          </cell>
          <cell r="Q176">
            <v>0</v>
          </cell>
          <cell r="R176">
            <v>72238.28</v>
          </cell>
          <cell r="S176">
            <v>0</v>
          </cell>
          <cell r="T176">
            <v>0</v>
          </cell>
          <cell r="U176">
            <v>0</v>
          </cell>
          <cell r="V176">
            <v>156003.13999999998</v>
          </cell>
          <cell r="W176">
            <v>41334.080000000002</v>
          </cell>
          <cell r="X176">
            <v>2562</v>
          </cell>
          <cell r="Y176">
            <v>0</v>
          </cell>
          <cell r="Z176">
            <v>0</v>
          </cell>
          <cell r="AA176">
            <v>0</v>
          </cell>
          <cell r="AB176">
            <v>76366.319999999992</v>
          </cell>
          <cell r="AC176">
            <v>16088.130000000001</v>
          </cell>
          <cell r="AD176">
            <v>0</v>
          </cell>
          <cell r="AE176">
            <v>0</v>
          </cell>
          <cell r="AF176">
            <v>65453.130000000005</v>
          </cell>
          <cell r="AG176">
            <v>0</v>
          </cell>
          <cell r="AH176">
            <v>0</v>
          </cell>
          <cell r="AI176">
            <v>40214.92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2872.84</v>
          </cell>
          <cell r="AU176">
            <v>7643.0199999999995</v>
          </cell>
          <cell r="AV176">
            <v>0</v>
          </cell>
          <cell r="AW176">
            <v>0</v>
          </cell>
          <cell r="AX176">
            <v>15077.57</v>
          </cell>
          <cell r="AY176">
            <v>0</v>
          </cell>
          <cell r="AZ176">
            <v>0</v>
          </cell>
          <cell r="BA176">
            <v>67389.37</v>
          </cell>
          <cell r="BB176">
            <v>0</v>
          </cell>
          <cell r="BC176">
            <v>737692.4800000001</v>
          </cell>
          <cell r="BD176">
            <v>189153.96000000002</v>
          </cell>
          <cell r="BE176">
            <v>407734.05999999994</v>
          </cell>
          <cell r="BF176">
            <v>4092177.86</v>
          </cell>
        </row>
        <row r="177">
          <cell r="G177" t="str">
            <v>25200</v>
          </cell>
          <cell r="H177">
            <v>843195.72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48002.65</v>
          </cell>
          <cell r="Q177">
            <v>0</v>
          </cell>
          <cell r="R177">
            <v>7461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8321.84</v>
          </cell>
          <cell r="AC177">
            <v>18017.730000000003</v>
          </cell>
          <cell r="AD177">
            <v>0</v>
          </cell>
          <cell r="AE177">
            <v>0</v>
          </cell>
          <cell r="AF177">
            <v>15433.439999999999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6487.52</v>
          </cell>
          <cell r="BC177">
            <v>464193.45000000007</v>
          </cell>
          <cell r="BD177">
            <v>59114.149999999994</v>
          </cell>
          <cell r="BE177">
            <v>131954.59999999998</v>
          </cell>
          <cell r="BF177">
            <v>1602182.1</v>
          </cell>
        </row>
        <row r="178">
          <cell r="G178" t="str">
            <v>26056</v>
          </cell>
          <cell r="H178">
            <v>5119110.0500000017</v>
          </cell>
          <cell r="I178">
            <v>122953.52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1067379.93</v>
          </cell>
          <cell r="Q178">
            <v>17362.330000000002</v>
          </cell>
          <cell r="R178">
            <v>296898.69</v>
          </cell>
          <cell r="S178">
            <v>0</v>
          </cell>
          <cell r="T178">
            <v>0</v>
          </cell>
          <cell r="U178">
            <v>0</v>
          </cell>
          <cell r="V178">
            <v>598027.80999999994</v>
          </cell>
          <cell r="W178">
            <v>44549.89</v>
          </cell>
          <cell r="X178">
            <v>13324.7</v>
          </cell>
          <cell r="Y178">
            <v>0</v>
          </cell>
          <cell r="Z178">
            <v>0</v>
          </cell>
          <cell r="AA178">
            <v>0</v>
          </cell>
          <cell r="AB178">
            <v>380366.78</v>
          </cell>
          <cell r="AC178">
            <v>425230.43</v>
          </cell>
          <cell r="AD178">
            <v>0</v>
          </cell>
          <cell r="AE178">
            <v>0</v>
          </cell>
          <cell r="AF178">
            <v>300401.21000000002</v>
          </cell>
          <cell r="AG178">
            <v>0</v>
          </cell>
          <cell r="AH178">
            <v>0</v>
          </cell>
          <cell r="AI178">
            <v>55585.649999999994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10576.83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2512625.8200000003</v>
          </cell>
          <cell r="BD178">
            <v>614403.71000000008</v>
          </cell>
          <cell r="BE178">
            <v>813317.86</v>
          </cell>
          <cell r="BF178">
            <v>12392115.210000001</v>
          </cell>
        </row>
        <row r="179">
          <cell r="G179" t="str">
            <v>26059</v>
          </cell>
          <cell r="H179">
            <v>1865807.8899999997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178900.93</v>
          </cell>
          <cell r="Q179">
            <v>1312.5</v>
          </cell>
          <cell r="R179">
            <v>57053.419999999991</v>
          </cell>
          <cell r="S179">
            <v>0</v>
          </cell>
          <cell r="T179">
            <v>0</v>
          </cell>
          <cell r="U179">
            <v>3815.7599999999998</v>
          </cell>
          <cell r="V179">
            <v>129836.62000000001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116989.73000000001</v>
          </cell>
          <cell r="AC179">
            <v>31148.58</v>
          </cell>
          <cell r="AD179">
            <v>0</v>
          </cell>
          <cell r="AE179">
            <v>0</v>
          </cell>
          <cell r="AF179">
            <v>67465.820000000007</v>
          </cell>
          <cell r="AG179">
            <v>0</v>
          </cell>
          <cell r="AH179">
            <v>0</v>
          </cell>
          <cell r="AI179">
            <v>22780.21</v>
          </cell>
          <cell r="AJ179">
            <v>0</v>
          </cell>
          <cell r="AK179">
            <v>1331.35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18648.690000000002</v>
          </cell>
          <cell r="AQ179">
            <v>1656.78</v>
          </cell>
          <cell r="AR179">
            <v>16885.699999999997</v>
          </cell>
          <cell r="AS179">
            <v>0</v>
          </cell>
          <cell r="AT179">
            <v>225</v>
          </cell>
          <cell r="AU179">
            <v>0</v>
          </cell>
          <cell r="AV179">
            <v>0</v>
          </cell>
          <cell r="AW179">
            <v>0</v>
          </cell>
          <cell r="AX179">
            <v>19366.849999999999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570034.66</v>
          </cell>
          <cell r="BD179">
            <v>167170.6</v>
          </cell>
          <cell r="BE179">
            <v>221595.78</v>
          </cell>
          <cell r="BF179">
            <v>3492026.8699999996</v>
          </cell>
        </row>
        <row r="180">
          <cell r="G180" t="str">
            <v>26070</v>
          </cell>
          <cell r="H180">
            <v>1692710.5399999998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203513.56000000003</v>
          </cell>
          <cell r="Q180">
            <v>6483.75</v>
          </cell>
          <cell r="R180">
            <v>63161.710000000006</v>
          </cell>
          <cell r="S180">
            <v>0</v>
          </cell>
          <cell r="T180">
            <v>0</v>
          </cell>
          <cell r="U180">
            <v>0</v>
          </cell>
          <cell r="V180">
            <v>146818.71</v>
          </cell>
          <cell r="W180">
            <v>34077.99</v>
          </cell>
          <cell r="X180">
            <v>2396.73</v>
          </cell>
          <cell r="Y180">
            <v>0</v>
          </cell>
          <cell r="Z180">
            <v>0</v>
          </cell>
          <cell r="AA180">
            <v>0</v>
          </cell>
          <cell r="AB180">
            <v>94850.94</v>
          </cell>
          <cell r="AC180">
            <v>90978.51999999999</v>
          </cell>
          <cell r="AD180">
            <v>0</v>
          </cell>
          <cell r="AE180">
            <v>0</v>
          </cell>
          <cell r="AF180">
            <v>56864.619999999995</v>
          </cell>
          <cell r="AG180">
            <v>0</v>
          </cell>
          <cell r="AH180">
            <v>0</v>
          </cell>
          <cell r="AI180">
            <v>17770.13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6875</v>
          </cell>
          <cell r="AS180">
            <v>0</v>
          </cell>
          <cell r="AT180">
            <v>1050</v>
          </cell>
          <cell r="AU180">
            <v>0</v>
          </cell>
          <cell r="AV180">
            <v>0</v>
          </cell>
          <cell r="AW180">
            <v>0</v>
          </cell>
          <cell r="AX180">
            <v>18963.899999999998</v>
          </cell>
          <cell r="AY180">
            <v>0</v>
          </cell>
          <cell r="AZ180">
            <v>0</v>
          </cell>
          <cell r="BA180">
            <v>0</v>
          </cell>
          <cell r="BB180">
            <v>4717.1900000000005</v>
          </cell>
          <cell r="BC180">
            <v>741234.95000000019</v>
          </cell>
          <cell r="BD180">
            <v>163467.69999999998</v>
          </cell>
          <cell r="BE180">
            <v>272837.74</v>
          </cell>
          <cell r="BF180">
            <v>3618773.6800000006</v>
          </cell>
        </row>
        <row r="181">
          <cell r="G181" t="str">
            <v>27001</v>
          </cell>
          <cell r="H181">
            <v>16562574.430000002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3178589.74</v>
          </cell>
          <cell r="Q181">
            <v>112737.32999999999</v>
          </cell>
          <cell r="R181">
            <v>473225.01</v>
          </cell>
          <cell r="S181">
            <v>0</v>
          </cell>
          <cell r="T181">
            <v>0</v>
          </cell>
          <cell r="U181">
            <v>44743.63</v>
          </cell>
          <cell r="V181">
            <v>743540.79999999993</v>
          </cell>
          <cell r="W181">
            <v>248409.66000000003</v>
          </cell>
          <cell r="X181">
            <v>17584.900000000001</v>
          </cell>
          <cell r="Y181">
            <v>0</v>
          </cell>
          <cell r="Z181">
            <v>0</v>
          </cell>
          <cell r="AA181">
            <v>0</v>
          </cell>
          <cell r="AB181">
            <v>307934.45</v>
          </cell>
          <cell r="AC181">
            <v>81205.3</v>
          </cell>
          <cell r="AD181">
            <v>0</v>
          </cell>
          <cell r="AE181">
            <v>0</v>
          </cell>
          <cell r="AF181">
            <v>246289.67999999996</v>
          </cell>
          <cell r="AG181">
            <v>0</v>
          </cell>
          <cell r="AH181">
            <v>0</v>
          </cell>
          <cell r="AI181">
            <v>130666.48</v>
          </cell>
          <cell r="AJ181">
            <v>0</v>
          </cell>
          <cell r="AK181">
            <v>0</v>
          </cell>
          <cell r="AL181">
            <v>0</v>
          </cell>
          <cell r="AM181">
            <v>9109.4800000000014</v>
          </cell>
          <cell r="AN181">
            <v>114476.58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41569.54</v>
          </cell>
          <cell r="AU181">
            <v>0</v>
          </cell>
          <cell r="AV181">
            <v>0</v>
          </cell>
          <cell r="AW181">
            <v>0</v>
          </cell>
          <cell r="AX181">
            <v>114956.19000000002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4846815.8600000013</v>
          </cell>
          <cell r="BD181">
            <v>844450.86</v>
          </cell>
          <cell r="BE181">
            <v>1231943.1600000001</v>
          </cell>
          <cell r="BF181">
            <v>29350823.080000002</v>
          </cell>
        </row>
        <row r="182">
          <cell r="G182" t="str">
            <v>27003</v>
          </cell>
          <cell r="H182">
            <v>114409759.75</v>
          </cell>
          <cell r="I182">
            <v>600771.68999999994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21859136.060000006</v>
          </cell>
          <cell r="Q182">
            <v>603213.44000000006</v>
          </cell>
          <cell r="R182">
            <v>3752274.5800000005</v>
          </cell>
          <cell r="S182">
            <v>0</v>
          </cell>
          <cell r="T182">
            <v>0</v>
          </cell>
          <cell r="U182">
            <v>3608</v>
          </cell>
          <cell r="V182">
            <v>7822672.2399999993</v>
          </cell>
          <cell r="W182">
            <v>460574.45999999996</v>
          </cell>
          <cell r="X182">
            <v>100167.49</v>
          </cell>
          <cell r="Y182">
            <v>0</v>
          </cell>
          <cell r="Z182">
            <v>0</v>
          </cell>
          <cell r="AA182">
            <v>0</v>
          </cell>
          <cell r="AB182">
            <v>1563672.01</v>
          </cell>
          <cell r="AC182">
            <v>474085.73</v>
          </cell>
          <cell r="AD182">
            <v>0</v>
          </cell>
          <cell r="AE182">
            <v>0</v>
          </cell>
          <cell r="AF182">
            <v>2789843.7600000002</v>
          </cell>
          <cell r="AG182">
            <v>0</v>
          </cell>
          <cell r="AH182">
            <v>0</v>
          </cell>
          <cell r="AI182">
            <v>1353775.6</v>
          </cell>
          <cell r="AJ182">
            <v>0</v>
          </cell>
          <cell r="AK182">
            <v>0</v>
          </cell>
          <cell r="AL182">
            <v>0</v>
          </cell>
          <cell r="AM182">
            <v>153319.94</v>
          </cell>
          <cell r="AN182">
            <v>1081444.8400000001</v>
          </cell>
          <cell r="AO182">
            <v>386.51</v>
          </cell>
          <cell r="AP182">
            <v>131426.76</v>
          </cell>
          <cell r="AQ182">
            <v>1456.26</v>
          </cell>
          <cell r="AR182">
            <v>0</v>
          </cell>
          <cell r="AS182">
            <v>0</v>
          </cell>
          <cell r="AT182">
            <v>181537.02</v>
          </cell>
          <cell r="AU182">
            <v>0</v>
          </cell>
          <cell r="AV182">
            <v>0</v>
          </cell>
          <cell r="AW182">
            <v>66029.67</v>
          </cell>
          <cell r="AX182">
            <v>182407.69</v>
          </cell>
          <cell r="AY182">
            <v>0</v>
          </cell>
          <cell r="AZ182">
            <v>0</v>
          </cell>
          <cell r="BA182">
            <v>0</v>
          </cell>
          <cell r="BB182">
            <v>961117.67</v>
          </cell>
          <cell r="BC182">
            <v>30928500.68999999</v>
          </cell>
          <cell r="BD182">
            <v>5287657.4700000016</v>
          </cell>
          <cell r="BE182">
            <v>8951008.2799999993</v>
          </cell>
          <cell r="BF182">
            <v>203719847.60999995</v>
          </cell>
        </row>
        <row r="183">
          <cell r="G183" t="str">
            <v>27010</v>
          </cell>
          <cell r="H183">
            <v>175007353.65000004</v>
          </cell>
          <cell r="I183">
            <v>352599.86</v>
          </cell>
          <cell r="J183">
            <v>0</v>
          </cell>
          <cell r="K183">
            <v>154555.18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36351841.289999984</v>
          </cell>
          <cell r="Q183">
            <v>864488.65</v>
          </cell>
          <cell r="R183">
            <v>6741360.1399999997</v>
          </cell>
          <cell r="S183">
            <v>0</v>
          </cell>
          <cell r="T183">
            <v>0</v>
          </cell>
          <cell r="U183">
            <v>24254.53</v>
          </cell>
          <cell r="V183">
            <v>9281316.379999999</v>
          </cell>
          <cell r="W183">
            <v>1214750.3600000001</v>
          </cell>
          <cell r="X183">
            <v>248886.24000000005</v>
          </cell>
          <cell r="Y183">
            <v>0</v>
          </cell>
          <cell r="Z183">
            <v>4165</v>
          </cell>
          <cell r="AA183">
            <v>0</v>
          </cell>
          <cell r="AB183">
            <v>8038808.8600000003</v>
          </cell>
          <cell r="AC183">
            <v>1811971.6499999997</v>
          </cell>
          <cell r="AD183">
            <v>0</v>
          </cell>
          <cell r="AE183">
            <v>0</v>
          </cell>
          <cell r="AF183">
            <v>7334501.6500000004</v>
          </cell>
          <cell r="AG183">
            <v>501407.45000000007</v>
          </cell>
          <cell r="AH183">
            <v>81655.719999999987</v>
          </cell>
          <cell r="AI183">
            <v>3406286.16</v>
          </cell>
          <cell r="AJ183">
            <v>88829.2</v>
          </cell>
          <cell r="AK183">
            <v>4576202.3499999996</v>
          </cell>
          <cell r="AL183">
            <v>0</v>
          </cell>
          <cell r="AM183">
            <v>298158.44</v>
          </cell>
          <cell r="AN183">
            <v>3239530.48</v>
          </cell>
          <cell r="AO183">
            <v>0</v>
          </cell>
          <cell r="AP183">
            <v>135078.88999999998</v>
          </cell>
          <cell r="AQ183">
            <v>178830.05</v>
          </cell>
          <cell r="AR183">
            <v>0</v>
          </cell>
          <cell r="AS183">
            <v>472485.35000000009</v>
          </cell>
          <cell r="AT183">
            <v>297497.96000000008</v>
          </cell>
          <cell r="AU183">
            <v>0</v>
          </cell>
          <cell r="AV183">
            <v>0</v>
          </cell>
          <cell r="AW183">
            <v>0</v>
          </cell>
          <cell r="AX183">
            <v>4455922.1800000006</v>
          </cell>
          <cell r="AY183">
            <v>0</v>
          </cell>
          <cell r="AZ183">
            <v>0</v>
          </cell>
          <cell r="BA183">
            <v>0</v>
          </cell>
          <cell r="BB183">
            <v>517033.44999999995</v>
          </cell>
          <cell r="BC183">
            <v>47911724.169999979</v>
          </cell>
          <cell r="BD183">
            <v>12333637.43</v>
          </cell>
          <cell r="BE183">
            <v>10959279.67</v>
          </cell>
          <cell r="BF183">
            <v>336884412.39000005</v>
          </cell>
        </row>
        <row r="184">
          <cell r="G184" t="str">
            <v>27019</v>
          </cell>
          <cell r="H184">
            <v>1112386.2799999998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151722.23999999999</v>
          </cell>
          <cell r="Q184">
            <v>542.01</v>
          </cell>
          <cell r="R184">
            <v>35916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43493.889999999992</v>
          </cell>
          <cell r="AD184">
            <v>0</v>
          </cell>
          <cell r="AE184">
            <v>0</v>
          </cell>
          <cell r="AF184">
            <v>38325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1847.09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1498.94</v>
          </cell>
          <cell r="BC184">
            <v>517412.60000000009</v>
          </cell>
          <cell r="BD184">
            <v>59335.539999999994</v>
          </cell>
          <cell r="BE184">
            <v>75116.849999999991</v>
          </cell>
          <cell r="BF184">
            <v>2037596.44</v>
          </cell>
        </row>
        <row r="185">
          <cell r="G185" t="str">
            <v>27083</v>
          </cell>
          <cell r="H185">
            <v>30626910.670000002</v>
          </cell>
          <cell r="I185">
            <v>44180.68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6301594.1299999999</v>
          </cell>
          <cell r="Q185">
            <v>101209.38</v>
          </cell>
          <cell r="R185">
            <v>1206202.6199999999</v>
          </cell>
          <cell r="S185">
            <v>0</v>
          </cell>
          <cell r="T185">
            <v>0</v>
          </cell>
          <cell r="U185">
            <v>14432</v>
          </cell>
          <cell r="V185">
            <v>1256336.7499999998</v>
          </cell>
          <cell r="W185">
            <v>0</v>
          </cell>
          <cell r="X185">
            <v>26757.83</v>
          </cell>
          <cell r="Y185">
            <v>0</v>
          </cell>
          <cell r="Z185">
            <v>0</v>
          </cell>
          <cell r="AA185">
            <v>0</v>
          </cell>
          <cell r="AB185">
            <v>441809.78</v>
          </cell>
          <cell r="AC185">
            <v>128929.73</v>
          </cell>
          <cell r="AD185">
            <v>0</v>
          </cell>
          <cell r="AE185">
            <v>0</v>
          </cell>
          <cell r="AF185">
            <v>848879.24999999988</v>
          </cell>
          <cell r="AG185">
            <v>0</v>
          </cell>
          <cell r="AH185">
            <v>0</v>
          </cell>
          <cell r="AI185">
            <v>90184.15</v>
          </cell>
          <cell r="AJ185">
            <v>0</v>
          </cell>
          <cell r="AK185">
            <v>0</v>
          </cell>
          <cell r="AL185">
            <v>126360.14</v>
          </cell>
          <cell r="AM185">
            <v>9298.130000000001</v>
          </cell>
          <cell r="AN185">
            <v>162101.86000000002</v>
          </cell>
          <cell r="AO185">
            <v>0</v>
          </cell>
          <cell r="AP185">
            <v>0</v>
          </cell>
          <cell r="AQ185">
            <v>0</v>
          </cell>
          <cell r="AR185">
            <v>30529.7</v>
          </cell>
          <cell r="AS185">
            <v>38305.599999999999</v>
          </cell>
          <cell r="AT185">
            <v>48314.78</v>
          </cell>
          <cell r="AU185">
            <v>0</v>
          </cell>
          <cell r="AV185">
            <v>0</v>
          </cell>
          <cell r="AW185">
            <v>0</v>
          </cell>
          <cell r="AX185">
            <v>407804.27999999991</v>
          </cell>
          <cell r="AY185">
            <v>0</v>
          </cell>
          <cell r="AZ185">
            <v>33657</v>
          </cell>
          <cell r="BA185">
            <v>0</v>
          </cell>
          <cell r="BB185">
            <v>423746.51000000007</v>
          </cell>
          <cell r="BC185">
            <v>7378267.7800000012</v>
          </cell>
          <cell r="BD185">
            <v>2057345.9499999997</v>
          </cell>
          <cell r="BE185">
            <v>1654736.08</v>
          </cell>
          <cell r="BF185">
            <v>53457894.780000009</v>
          </cell>
        </row>
        <row r="186">
          <cell r="G186" t="str">
            <v>27320</v>
          </cell>
          <cell r="H186">
            <v>47983253.060000002</v>
          </cell>
          <cell r="I186">
            <v>794793.41999999993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8496042.3399999999</v>
          </cell>
          <cell r="Q186">
            <v>135600</v>
          </cell>
          <cell r="R186">
            <v>1292266.8900000001</v>
          </cell>
          <cell r="S186">
            <v>0</v>
          </cell>
          <cell r="T186">
            <v>0</v>
          </cell>
          <cell r="U186">
            <v>0</v>
          </cell>
          <cell r="V186">
            <v>2310281.1100000003</v>
          </cell>
          <cell r="W186">
            <v>289158.12</v>
          </cell>
          <cell r="X186">
            <v>47275</v>
          </cell>
          <cell r="Y186">
            <v>0</v>
          </cell>
          <cell r="Z186">
            <v>0</v>
          </cell>
          <cell r="AA186">
            <v>0</v>
          </cell>
          <cell r="AB186">
            <v>572431.75999999989</v>
          </cell>
          <cell r="AC186">
            <v>823715.15000000014</v>
          </cell>
          <cell r="AD186">
            <v>0</v>
          </cell>
          <cell r="AE186">
            <v>0</v>
          </cell>
          <cell r="AF186">
            <v>1197570.4699999995</v>
          </cell>
          <cell r="AG186">
            <v>0</v>
          </cell>
          <cell r="AH186">
            <v>0</v>
          </cell>
          <cell r="AI186">
            <v>563021.9800000001</v>
          </cell>
          <cell r="AJ186">
            <v>0</v>
          </cell>
          <cell r="AK186">
            <v>0</v>
          </cell>
          <cell r="AL186">
            <v>0</v>
          </cell>
          <cell r="AM186">
            <v>25882.460000000003</v>
          </cell>
          <cell r="AN186">
            <v>241238.33999999997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69141.72</v>
          </cell>
          <cell r="AU186">
            <v>0</v>
          </cell>
          <cell r="AV186">
            <v>0</v>
          </cell>
          <cell r="AW186">
            <v>0</v>
          </cell>
          <cell r="AX186">
            <v>323707.0500000001</v>
          </cell>
          <cell r="AY186">
            <v>0</v>
          </cell>
          <cell r="AZ186">
            <v>0</v>
          </cell>
          <cell r="BA186">
            <v>875832.04999999993</v>
          </cell>
          <cell r="BB186">
            <v>1139748.5999999999</v>
          </cell>
          <cell r="BC186">
            <v>12257261.290000001</v>
          </cell>
          <cell r="BD186">
            <v>3055670.2</v>
          </cell>
          <cell r="BE186">
            <v>3587857.9200000004</v>
          </cell>
          <cell r="BF186">
            <v>86081748.930000007</v>
          </cell>
        </row>
        <row r="187">
          <cell r="G187" t="str">
            <v>27343</v>
          </cell>
          <cell r="H187">
            <v>9242435.620000001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2032631.1199999999</v>
          </cell>
          <cell r="Q187">
            <v>36642</v>
          </cell>
          <cell r="R187">
            <v>229374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116472.52</v>
          </cell>
          <cell r="AC187">
            <v>22404</v>
          </cell>
          <cell r="AD187">
            <v>0</v>
          </cell>
          <cell r="AE187">
            <v>0</v>
          </cell>
          <cell r="AF187">
            <v>100314.56999999999</v>
          </cell>
          <cell r="AG187">
            <v>0</v>
          </cell>
          <cell r="AH187">
            <v>0</v>
          </cell>
          <cell r="AI187">
            <v>145447.79999999999</v>
          </cell>
          <cell r="AJ187">
            <v>0</v>
          </cell>
          <cell r="AK187">
            <v>0</v>
          </cell>
          <cell r="AL187">
            <v>0</v>
          </cell>
          <cell r="AM187">
            <v>3149.7000000000003</v>
          </cell>
          <cell r="AN187">
            <v>26345.98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14472.86</v>
          </cell>
          <cell r="AU187">
            <v>0</v>
          </cell>
          <cell r="AV187">
            <v>0</v>
          </cell>
          <cell r="AW187">
            <v>0</v>
          </cell>
          <cell r="AX187">
            <v>85791.989999999991</v>
          </cell>
          <cell r="AY187">
            <v>0</v>
          </cell>
          <cell r="AZ187">
            <v>0</v>
          </cell>
          <cell r="BA187">
            <v>0</v>
          </cell>
          <cell r="BB187">
            <v>119115.71999999999</v>
          </cell>
          <cell r="BC187">
            <v>2313977.7200000007</v>
          </cell>
          <cell r="BD187">
            <v>305049.53000000003</v>
          </cell>
          <cell r="BE187">
            <v>665495.52000000014</v>
          </cell>
          <cell r="BF187">
            <v>15459120.65</v>
          </cell>
        </row>
        <row r="188">
          <cell r="G188" t="str">
            <v>27344</v>
          </cell>
          <cell r="H188">
            <v>11842850.660000004</v>
          </cell>
          <cell r="I188">
            <v>168754.33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2100760.0500000003</v>
          </cell>
          <cell r="Q188">
            <v>25600</v>
          </cell>
          <cell r="R188">
            <v>370372.72</v>
          </cell>
          <cell r="S188">
            <v>0</v>
          </cell>
          <cell r="T188">
            <v>0</v>
          </cell>
          <cell r="U188">
            <v>0</v>
          </cell>
          <cell r="V188">
            <v>667503.25999999989</v>
          </cell>
          <cell r="W188">
            <v>94627.18</v>
          </cell>
          <cell r="X188">
            <v>10391.43</v>
          </cell>
          <cell r="Y188">
            <v>0</v>
          </cell>
          <cell r="Z188">
            <v>0</v>
          </cell>
          <cell r="AA188">
            <v>0</v>
          </cell>
          <cell r="AB188">
            <v>154451.9</v>
          </cell>
          <cell r="AC188">
            <v>57704.66</v>
          </cell>
          <cell r="AD188">
            <v>0</v>
          </cell>
          <cell r="AE188">
            <v>0</v>
          </cell>
          <cell r="AF188">
            <v>343995.02999999997</v>
          </cell>
          <cell r="AG188">
            <v>0</v>
          </cell>
          <cell r="AH188">
            <v>0</v>
          </cell>
          <cell r="AI188">
            <v>88829.33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31796.66</v>
          </cell>
          <cell r="AO188">
            <v>0</v>
          </cell>
          <cell r="AP188">
            <v>0</v>
          </cell>
          <cell r="AQ188">
            <v>81549.13</v>
          </cell>
          <cell r="AR188">
            <v>0</v>
          </cell>
          <cell r="AS188">
            <v>0</v>
          </cell>
          <cell r="AT188">
            <v>17107.41</v>
          </cell>
          <cell r="AU188">
            <v>0</v>
          </cell>
          <cell r="AV188">
            <v>0</v>
          </cell>
          <cell r="AW188">
            <v>55389.759999999995</v>
          </cell>
          <cell r="AX188">
            <v>2000</v>
          </cell>
          <cell r="AY188">
            <v>0</v>
          </cell>
          <cell r="AZ188">
            <v>0</v>
          </cell>
          <cell r="BA188">
            <v>0</v>
          </cell>
          <cell r="BB188">
            <v>62768.11</v>
          </cell>
          <cell r="BC188">
            <v>3559937.1</v>
          </cell>
          <cell r="BD188">
            <v>654515.10999999987</v>
          </cell>
          <cell r="BE188">
            <v>970559.54999999993</v>
          </cell>
          <cell r="BF188">
            <v>21361463.380000006</v>
          </cell>
        </row>
        <row r="189">
          <cell r="G189" t="str">
            <v>27400</v>
          </cell>
          <cell r="H189">
            <v>67174932.199999973</v>
          </cell>
          <cell r="I189">
            <v>77842.11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14619245.719999997</v>
          </cell>
          <cell r="Q189">
            <v>817096.82000000007</v>
          </cell>
          <cell r="R189">
            <v>2708771.15</v>
          </cell>
          <cell r="S189">
            <v>0</v>
          </cell>
          <cell r="T189">
            <v>1091544.28</v>
          </cell>
          <cell r="U189">
            <v>858022</v>
          </cell>
          <cell r="V189">
            <v>3524188.41</v>
          </cell>
          <cell r="W189">
            <v>646070.37</v>
          </cell>
          <cell r="X189">
            <v>129195</v>
          </cell>
          <cell r="Y189">
            <v>0</v>
          </cell>
          <cell r="Z189">
            <v>0</v>
          </cell>
          <cell r="AA189">
            <v>0</v>
          </cell>
          <cell r="AB189">
            <v>3964887.28</v>
          </cell>
          <cell r="AC189">
            <v>602746.94000000006</v>
          </cell>
          <cell r="AD189">
            <v>0</v>
          </cell>
          <cell r="AE189">
            <v>0</v>
          </cell>
          <cell r="AF189">
            <v>3418134.16</v>
          </cell>
          <cell r="AG189">
            <v>91185.020000000019</v>
          </cell>
          <cell r="AH189">
            <v>20970.89</v>
          </cell>
          <cell r="AI189">
            <v>1217501.23</v>
          </cell>
          <cell r="AJ189">
            <v>0</v>
          </cell>
          <cell r="AK189">
            <v>784116.33000000007</v>
          </cell>
          <cell r="AL189">
            <v>0</v>
          </cell>
          <cell r="AM189">
            <v>211962.89999999997</v>
          </cell>
          <cell r="AN189">
            <v>1968324.4900000002</v>
          </cell>
          <cell r="AO189">
            <v>0</v>
          </cell>
          <cell r="AP189">
            <v>57742.790000000008</v>
          </cell>
          <cell r="AQ189">
            <v>110385.87999999999</v>
          </cell>
          <cell r="AR189">
            <v>0</v>
          </cell>
          <cell r="AS189">
            <v>9200</v>
          </cell>
          <cell r="AT189">
            <v>354647.48000000004</v>
          </cell>
          <cell r="AU189">
            <v>0</v>
          </cell>
          <cell r="AV189">
            <v>0</v>
          </cell>
          <cell r="AW189">
            <v>0</v>
          </cell>
          <cell r="AX189">
            <v>3134455.7</v>
          </cell>
          <cell r="AY189">
            <v>0</v>
          </cell>
          <cell r="AZ189">
            <v>0</v>
          </cell>
          <cell r="BA189">
            <v>209174.03</v>
          </cell>
          <cell r="BB189">
            <v>314733.96000000002</v>
          </cell>
          <cell r="BC189">
            <v>18963250.199999999</v>
          </cell>
          <cell r="BD189">
            <v>5964517.9700000007</v>
          </cell>
          <cell r="BE189">
            <v>5640448.1699999999</v>
          </cell>
          <cell r="BF189">
            <v>138685293.47999996</v>
          </cell>
        </row>
        <row r="190">
          <cell r="G190" t="str">
            <v>27401</v>
          </cell>
          <cell r="H190">
            <v>48788982.580000006</v>
          </cell>
          <cell r="I190">
            <v>353531.86000000004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9403704.6899999976</v>
          </cell>
          <cell r="Q190">
            <v>220283.74000000005</v>
          </cell>
          <cell r="R190">
            <v>1763445.0000000002</v>
          </cell>
          <cell r="S190">
            <v>0</v>
          </cell>
          <cell r="T190">
            <v>0</v>
          </cell>
          <cell r="U190">
            <v>0</v>
          </cell>
          <cell r="V190">
            <v>3094243.16</v>
          </cell>
          <cell r="W190">
            <v>490118.69999999995</v>
          </cell>
          <cell r="X190">
            <v>45969</v>
          </cell>
          <cell r="Y190">
            <v>0</v>
          </cell>
          <cell r="Z190">
            <v>0</v>
          </cell>
          <cell r="AA190">
            <v>0</v>
          </cell>
          <cell r="AB190">
            <v>646735.11</v>
          </cell>
          <cell r="AC190">
            <v>204785.71999999997</v>
          </cell>
          <cell r="AD190">
            <v>0</v>
          </cell>
          <cell r="AE190">
            <v>0</v>
          </cell>
          <cell r="AF190">
            <v>991466.56999999983</v>
          </cell>
          <cell r="AG190">
            <v>0</v>
          </cell>
          <cell r="AH190">
            <v>0</v>
          </cell>
          <cell r="AI190">
            <v>865530.65000000014</v>
          </cell>
          <cell r="AJ190">
            <v>0</v>
          </cell>
          <cell r="AK190">
            <v>0</v>
          </cell>
          <cell r="AL190">
            <v>0</v>
          </cell>
          <cell r="AM190">
            <v>7661.4</v>
          </cell>
          <cell r="AN190">
            <v>68175.360000000001</v>
          </cell>
          <cell r="AO190">
            <v>0</v>
          </cell>
          <cell r="AP190">
            <v>240418</v>
          </cell>
          <cell r="AQ190">
            <v>7000</v>
          </cell>
          <cell r="AR190">
            <v>83684.330000000016</v>
          </cell>
          <cell r="AS190">
            <v>50292.639999999999</v>
          </cell>
          <cell r="AT190">
            <v>98533.88</v>
          </cell>
          <cell r="AU190">
            <v>0</v>
          </cell>
          <cell r="AV190">
            <v>0</v>
          </cell>
          <cell r="AW190">
            <v>0</v>
          </cell>
          <cell r="AX190">
            <v>29493.77</v>
          </cell>
          <cell r="AY190">
            <v>89180.47</v>
          </cell>
          <cell r="AZ190">
            <v>0</v>
          </cell>
          <cell r="BA190">
            <v>0</v>
          </cell>
          <cell r="BB190">
            <v>461059.41000000003</v>
          </cell>
          <cell r="BC190">
            <v>11883914.830000002</v>
          </cell>
          <cell r="BD190">
            <v>2387294.8199999998</v>
          </cell>
          <cell r="BE190">
            <v>4306995.6399999997</v>
          </cell>
          <cell r="BF190">
            <v>86582501.329999968</v>
          </cell>
        </row>
        <row r="191">
          <cell r="G191" t="str">
            <v>27402</v>
          </cell>
          <cell r="H191">
            <v>38166348.030000001</v>
          </cell>
          <cell r="I191">
            <v>1174419.8900000001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9978342.2200000025</v>
          </cell>
          <cell r="Q191">
            <v>208874.44999999998</v>
          </cell>
          <cell r="R191">
            <v>1536333.61</v>
          </cell>
          <cell r="S191">
            <v>0</v>
          </cell>
          <cell r="T191">
            <v>0</v>
          </cell>
          <cell r="U191">
            <v>10873.75</v>
          </cell>
          <cell r="V191">
            <v>2421125.35</v>
          </cell>
          <cell r="W191">
            <v>394709.08999999997</v>
          </cell>
          <cell r="X191">
            <v>104883.22</v>
          </cell>
          <cell r="Y191">
            <v>0</v>
          </cell>
          <cell r="Z191">
            <v>0</v>
          </cell>
          <cell r="AA191">
            <v>0</v>
          </cell>
          <cell r="AB191">
            <v>1676686.0599999998</v>
          </cell>
          <cell r="AC191">
            <v>416100.14</v>
          </cell>
          <cell r="AD191">
            <v>0</v>
          </cell>
          <cell r="AE191">
            <v>0</v>
          </cell>
          <cell r="AF191">
            <v>1690080.0399999998</v>
          </cell>
          <cell r="AG191">
            <v>0</v>
          </cell>
          <cell r="AH191">
            <v>0</v>
          </cell>
          <cell r="AI191">
            <v>805647.23999999987</v>
          </cell>
          <cell r="AJ191">
            <v>0</v>
          </cell>
          <cell r="AK191">
            <v>999935.14</v>
          </cell>
          <cell r="AL191">
            <v>0</v>
          </cell>
          <cell r="AM191">
            <v>124356.03000000001</v>
          </cell>
          <cell r="AN191">
            <v>1048375.72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42763.1</v>
          </cell>
          <cell r="AU191">
            <v>0</v>
          </cell>
          <cell r="AV191">
            <v>0</v>
          </cell>
          <cell r="AW191">
            <v>0</v>
          </cell>
          <cell r="AX191">
            <v>624452.93000000017</v>
          </cell>
          <cell r="AY191">
            <v>0</v>
          </cell>
          <cell r="AZ191">
            <v>12687.16</v>
          </cell>
          <cell r="BA191">
            <v>0</v>
          </cell>
          <cell r="BB191">
            <v>143671.08000000002</v>
          </cell>
          <cell r="BC191">
            <v>9943948.3200000003</v>
          </cell>
          <cell r="BD191">
            <v>3529043.2600000002</v>
          </cell>
          <cell r="BE191">
            <v>3781781.4899999998</v>
          </cell>
          <cell r="BF191">
            <v>78835437.320000008</v>
          </cell>
        </row>
        <row r="192">
          <cell r="G192" t="str">
            <v>27403</v>
          </cell>
          <cell r="H192">
            <v>91029753.300000012</v>
          </cell>
          <cell r="I192">
            <v>1609817.9300000002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18770800.669999994</v>
          </cell>
          <cell r="Q192">
            <v>472950.38000000006</v>
          </cell>
          <cell r="R192">
            <v>3320718.6199999996</v>
          </cell>
          <cell r="S192">
            <v>0</v>
          </cell>
          <cell r="T192">
            <v>0</v>
          </cell>
          <cell r="U192">
            <v>95323</v>
          </cell>
          <cell r="V192">
            <v>5638430.3599999994</v>
          </cell>
          <cell r="W192">
            <v>1383082.94</v>
          </cell>
          <cell r="X192">
            <v>102721</v>
          </cell>
          <cell r="Y192">
            <v>256499.70999999996</v>
          </cell>
          <cell r="Z192">
            <v>2169468.58</v>
          </cell>
          <cell r="AA192">
            <v>39954.14</v>
          </cell>
          <cell r="AB192">
            <v>2114727.21</v>
          </cell>
          <cell r="AC192">
            <v>498512.51</v>
          </cell>
          <cell r="AD192">
            <v>0</v>
          </cell>
          <cell r="AE192">
            <v>0</v>
          </cell>
          <cell r="AF192">
            <v>3275296.28</v>
          </cell>
          <cell r="AG192">
            <v>0</v>
          </cell>
          <cell r="AH192">
            <v>0</v>
          </cell>
          <cell r="AI192">
            <v>538452.27</v>
          </cell>
          <cell r="AJ192">
            <v>0</v>
          </cell>
          <cell r="AK192">
            <v>186138.19</v>
          </cell>
          <cell r="AL192">
            <v>0</v>
          </cell>
          <cell r="AM192">
            <v>52492.89</v>
          </cell>
          <cell r="AN192">
            <v>241252.47000000003</v>
          </cell>
          <cell r="AO192">
            <v>0</v>
          </cell>
          <cell r="AP192">
            <v>0</v>
          </cell>
          <cell r="AQ192">
            <v>486274.33999999997</v>
          </cell>
          <cell r="AR192">
            <v>0</v>
          </cell>
          <cell r="AS192">
            <v>0</v>
          </cell>
          <cell r="AT192">
            <v>146320.79999999999</v>
          </cell>
          <cell r="AU192">
            <v>0</v>
          </cell>
          <cell r="AV192">
            <v>0</v>
          </cell>
          <cell r="AW192">
            <v>0</v>
          </cell>
          <cell r="AX192">
            <v>1872683.5800000005</v>
          </cell>
          <cell r="AY192">
            <v>0</v>
          </cell>
          <cell r="AZ192">
            <v>255134.05000000002</v>
          </cell>
          <cell r="BA192">
            <v>0</v>
          </cell>
          <cell r="BB192">
            <v>597714.46999999986</v>
          </cell>
          <cell r="BC192">
            <v>22901939.260000002</v>
          </cell>
          <cell r="BD192">
            <v>7295903.6000000006</v>
          </cell>
          <cell r="BE192">
            <v>10159715.73</v>
          </cell>
          <cell r="BF192">
            <v>175512078.27999997</v>
          </cell>
        </row>
        <row r="193">
          <cell r="G193" t="str">
            <v>27404</v>
          </cell>
          <cell r="H193">
            <v>10014072.369999999</v>
          </cell>
          <cell r="I193">
            <v>188854.52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1716062.1900000002</v>
          </cell>
          <cell r="Q193">
            <v>15120</v>
          </cell>
          <cell r="R193">
            <v>346393.66000000003</v>
          </cell>
          <cell r="S193">
            <v>0</v>
          </cell>
          <cell r="T193">
            <v>0</v>
          </cell>
          <cell r="U193">
            <v>0</v>
          </cell>
          <cell r="V193">
            <v>521108</v>
          </cell>
          <cell r="W193">
            <v>53306.73</v>
          </cell>
          <cell r="X193">
            <v>8402</v>
          </cell>
          <cell r="Y193">
            <v>0</v>
          </cell>
          <cell r="Z193">
            <v>0</v>
          </cell>
          <cell r="AA193">
            <v>0</v>
          </cell>
          <cell r="AB193">
            <v>142672.37000000002</v>
          </cell>
          <cell r="AC193">
            <v>56005.009999999995</v>
          </cell>
          <cell r="AD193">
            <v>0</v>
          </cell>
          <cell r="AE193">
            <v>0</v>
          </cell>
          <cell r="AF193">
            <v>310167.81</v>
          </cell>
          <cell r="AG193">
            <v>0</v>
          </cell>
          <cell r="AH193">
            <v>0</v>
          </cell>
          <cell r="AI193">
            <v>101399.06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6954.8</v>
          </cell>
          <cell r="AO193">
            <v>0</v>
          </cell>
          <cell r="AP193">
            <v>0</v>
          </cell>
          <cell r="AQ193">
            <v>0</v>
          </cell>
          <cell r="AR193">
            <v>30790</v>
          </cell>
          <cell r="AS193">
            <v>0</v>
          </cell>
          <cell r="AT193">
            <v>21839.670000000002</v>
          </cell>
          <cell r="AU193">
            <v>0</v>
          </cell>
          <cell r="AV193">
            <v>0</v>
          </cell>
          <cell r="AW193">
            <v>0</v>
          </cell>
          <cell r="AX193">
            <v>15882.68</v>
          </cell>
          <cell r="AY193">
            <v>0</v>
          </cell>
          <cell r="AZ193">
            <v>0</v>
          </cell>
          <cell r="BA193">
            <v>0</v>
          </cell>
          <cell r="BB193">
            <v>19900.350000000002</v>
          </cell>
          <cell r="BC193">
            <v>2991045.7500000005</v>
          </cell>
          <cell r="BD193">
            <v>747185.20000000007</v>
          </cell>
          <cell r="BE193">
            <v>1008297.28</v>
          </cell>
          <cell r="BF193">
            <v>18315459.449999999</v>
          </cell>
        </row>
        <row r="194">
          <cell r="G194" t="str">
            <v>27416</v>
          </cell>
          <cell r="H194">
            <v>18098698.770000003</v>
          </cell>
          <cell r="I194">
            <v>42116.43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3867316.6899999995</v>
          </cell>
          <cell r="Q194">
            <v>60883.05</v>
          </cell>
          <cell r="R194">
            <v>665894.07999999984</v>
          </cell>
          <cell r="S194">
            <v>0</v>
          </cell>
          <cell r="T194">
            <v>5016.91</v>
          </cell>
          <cell r="U194">
            <v>0</v>
          </cell>
          <cell r="V194">
            <v>1567905.12</v>
          </cell>
          <cell r="W194">
            <v>274600.5</v>
          </cell>
          <cell r="X194">
            <v>24325.48</v>
          </cell>
          <cell r="Y194">
            <v>0</v>
          </cell>
          <cell r="Z194">
            <v>0</v>
          </cell>
          <cell r="AA194">
            <v>0</v>
          </cell>
          <cell r="AB194">
            <v>304219.64999999997</v>
          </cell>
          <cell r="AC194">
            <v>87466.62</v>
          </cell>
          <cell r="AD194">
            <v>0</v>
          </cell>
          <cell r="AE194">
            <v>0</v>
          </cell>
          <cell r="AF194">
            <v>563119.07000000007</v>
          </cell>
          <cell r="AG194">
            <v>0</v>
          </cell>
          <cell r="AH194">
            <v>0</v>
          </cell>
          <cell r="AI194">
            <v>133293.1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56225.33</v>
          </cell>
          <cell r="AO194">
            <v>0</v>
          </cell>
          <cell r="AP194">
            <v>43685</v>
          </cell>
          <cell r="AQ194">
            <v>18071.239999999998</v>
          </cell>
          <cell r="AR194">
            <v>0</v>
          </cell>
          <cell r="AS194">
            <v>4890.3099999999995</v>
          </cell>
          <cell r="AT194">
            <v>30323.62</v>
          </cell>
          <cell r="AU194">
            <v>0</v>
          </cell>
          <cell r="AV194">
            <v>0</v>
          </cell>
          <cell r="AW194">
            <v>0</v>
          </cell>
          <cell r="AX194">
            <v>462040.27999999997</v>
          </cell>
          <cell r="AY194">
            <v>0</v>
          </cell>
          <cell r="AZ194">
            <v>0</v>
          </cell>
          <cell r="BA194">
            <v>74043.08</v>
          </cell>
          <cell r="BB194">
            <v>338166.41</v>
          </cell>
          <cell r="BC194">
            <v>5377505.4399999985</v>
          </cell>
          <cell r="BD194">
            <v>1162767.8800000001</v>
          </cell>
          <cell r="BE194">
            <v>1753253.48</v>
          </cell>
          <cell r="BF194">
            <v>35015827.539999992</v>
          </cell>
        </row>
        <row r="195">
          <cell r="G195" t="str">
            <v>27417</v>
          </cell>
          <cell r="H195">
            <v>18970747.990000006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3338393.86</v>
          </cell>
          <cell r="Q195">
            <v>70975</v>
          </cell>
          <cell r="R195">
            <v>757566</v>
          </cell>
          <cell r="S195">
            <v>0</v>
          </cell>
          <cell r="T195">
            <v>0</v>
          </cell>
          <cell r="U195">
            <v>0</v>
          </cell>
          <cell r="V195">
            <v>1629369.0599999998</v>
          </cell>
          <cell r="W195">
            <v>82362.37</v>
          </cell>
          <cell r="X195">
            <v>18908</v>
          </cell>
          <cell r="Y195">
            <v>0</v>
          </cell>
          <cell r="Z195">
            <v>0</v>
          </cell>
          <cell r="AA195">
            <v>0</v>
          </cell>
          <cell r="AB195">
            <v>449010.43000000005</v>
          </cell>
          <cell r="AC195">
            <v>69202.62000000001</v>
          </cell>
          <cell r="AD195">
            <v>0</v>
          </cell>
          <cell r="AE195">
            <v>0</v>
          </cell>
          <cell r="AF195">
            <v>651335.93000000005</v>
          </cell>
          <cell r="AG195">
            <v>0</v>
          </cell>
          <cell r="AH195">
            <v>0</v>
          </cell>
          <cell r="AI195">
            <v>109496.01</v>
          </cell>
          <cell r="AJ195">
            <v>0</v>
          </cell>
          <cell r="AK195">
            <v>0</v>
          </cell>
          <cell r="AL195">
            <v>6288.64</v>
          </cell>
          <cell r="AM195">
            <v>69389</v>
          </cell>
          <cell r="AN195">
            <v>436215.25999999995</v>
          </cell>
          <cell r="AO195">
            <v>1492.97</v>
          </cell>
          <cell r="AP195">
            <v>57086.710000000006</v>
          </cell>
          <cell r="AQ195">
            <v>0</v>
          </cell>
          <cell r="AR195">
            <v>32048.27</v>
          </cell>
          <cell r="AS195">
            <v>0</v>
          </cell>
          <cell r="AT195">
            <v>32449.61</v>
          </cell>
          <cell r="AU195">
            <v>0</v>
          </cell>
          <cell r="AV195">
            <v>0</v>
          </cell>
          <cell r="AW195">
            <v>0</v>
          </cell>
          <cell r="AX195">
            <v>29534.639999999999</v>
          </cell>
          <cell r="AY195">
            <v>0</v>
          </cell>
          <cell r="AZ195">
            <v>0</v>
          </cell>
          <cell r="BA195">
            <v>0</v>
          </cell>
          <cell r="BB195">
            <v>40095.53</v>
          </cell>
          <cell r="BC195">
            <v>4795165.0899999989</v>
          </cell>
          <cell r="BD195">
            <v>1141032.7500000002</v>
          </cell>
          <cell r="BE195">
            <v>1728028.45</v>
          </cell>
          <cell r="BF195">
            <v>34516194.190000013</v>
          </cell>
        </row>
        <row r="196">
          <cell r="G196" t="str">
            <v>28010</v>
          </cell>
          <cell r="H196">
            <v>166737.57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585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19727.330000000002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129969.15000000001</v>
          </cell>
          <cell r="BD196">
            <v>0</v>
          </cell>
          <cell r="BE196">
            <v>0</v>
          </cell>
          <cell r="BF196">
            <v>317019.05000000005</v>
          </cell>
        </row>
        <row r="197">
          <cell r="G197" t="str">
            <v>28137</v>
          </cell>
          <cell r="H197">
            <v>3013656.3499999992</v>
          </cell>
          <cell r="I197">
            <v>1833525.9599999997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690675.24000000011</v>
          </cell>
          <cell r="Q197">
            <v>11420.86</v>
          </cell>
          <cell r="R197">
            <v>190224</v>
          </cell>
          <cell r="S197">
            <v>0</v>
          </cell>
          <cell r="T197">
            <v>0</v>
          </cell>
          <cell r="U197">
            <v>0</v>
          </cell>
          <cell r="V197">
            <v>93816.41</v>
          </cell>
          <cell r="W197">
            <v>4809.41</v>
          </cell>
          <cell r="X197">
            <v>4228</v>
          </cell>
          <cell r="Y197">
            <v>0</v>
          </cell>
          <cell r="Z197">
            <v>0</v>
          </cell>
          <cell r="AA197">
            <v>0</v>
          </cell>
          <cell r="AB197">
            <v>113018.47</v>
          </cell>
          <cell r="AC197">
            <v>13979</v>
          </cell>
          <cell r="AD197">
            <v>0</v>
          </cell>
          <cell r="AE197">
            <v>0</v>
          </cell>
          <cell r="AF197">
            <v>138979.51</v>
          </cell>
          <cell r="AG197">
            <v>0</v>
          </cell>
          <cell r="AH197">
            <v>0</v>
          </cell>
          <cell r="AI197">
            <v>106375.87999999999</v>
          </cell>
          <cell r="AJ197">
            <v>0</v>
          </cell>
          <cell r="AK197">
            <v>0</v>
          </cell>
          <cell r="AL197">
            <v>0</v>
          </cell>
          <cell r="AM197">
            <v>4434</v>
          </cell>
          <cell r="AN197">
            <v>91230.87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1798.08</v>
          </cell>
          <cell r="AU197">
            <v>0</v>
          </cell>
          <cell r="AV197">
            <v>0</v>
          </cell>
          <cell r="AW197">
            <v>0</v>
          </cell>
          <cell r="AX197">
            <v>38199.700000000004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1394192.8</v>
          </cell>
          <cell r="BD197">
            <v>225264.34</v>
          </cell>
          <cell r="BE197">
            <v>190297.79</v>
          </cell>
          <cell r="BF197">
            <v>8160126.669999999</v>
          </cell>
        </row>
        <row r="198">
          <cell r="G198" t="str">
            <v>28144</v>
          </cell>
          <cell r="H198">
            <v>2105819.19</v>
          </cell>
          <cell r="I198">
            <v>64232.34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280099.58</v>
          </cell>
          <cell r="Q198">
            <v>0</v>
          </cell>
          <cell r="R198">
            <v>50655</v>
          </cell>
          <cell r="S198">
            <v>0</v>
          </cell>
          <cell r="T198">
            <v>0</v>
          </cell>
          <cell r="U198">
            <v>0</v>
          </cell>
          <cell r="V198">
            <v>27163.34</v>
          </cell>
          <cell r="W198">
            <v>535.4</v>
          </cell>
          <cell r="X198">
            <v>2416</v>
          </cell>
          <cell r="Y198">
            <v>0</v>
          </cell>
          <cell r="Z198">
            <v>0</v>
          </cell>
          <cell r="AA198">
            <v>0</v>
          </cell>
          <cell r="AB198">
            <v>63804</v>
          </cell>
          <cell r="AC198">
            <v>8322</v>
          </cell>
          <cell r="AD198">
            <v>0</v>
          </cell>
          <cell r="AE198">
            <v>0</v>
          </cell>
          <cell r="AF198">
            <v>49503.55999999999</v>
          </cell>
          <cell r="AG198">
            <v>0</v>
          </cell>
          <cell r="AH198">
            <v>0</v>
          </cell>
          <cell r="AI198">
            <v>22728.879999999997</v>
          </cell>
          <cell r="AJ198">
            <v>0</v>
          </cell>
          <cell r="AK198">
            <v>0</v>
          </cell>
          <cell r="AL198">
            <v>0</v>
          </cell>
          <cell r="AM198">
            <v>2764.62</v>
          </cell>
          <cell r="AN198">
            <v>13466.51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1097</v>
          </cell>
          <cell r="AU198">
            <v>0</v>
          </cell>
          <cell r="AV198">
            <v>0</v>
          </cell>
          <cell r="AW198">
            <v>0</v>
          </cell>
          <cell r="AX198">
            <v>88360.150000000009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793278.7699999999</v>
          </cell>
          <cell r="BD198">
            <v>162176.59</v>
          </cell>
          <cell r="BE198">
            <v>145278.94999999998</v>
          </cell>
          <cell r="BF198">
            <v>3881701.8799999994</v>
          </cell>
        </row>
        <row r="199">
          <cell r="G199" t="str">
            <v>28149</v>
          </cell>
          <cell r="H199">
            <v>4547841.2400000021</v>
          </cell>
          <cell r="I199">
            <v>101432.72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933603.47000000009</v>
          </cell>
          <cell r="Q199">
            <v>12126.5</v>
          </cell>
          <cell r="R199">
            <v>163959.76</v>
          </cell>
          <cell r="S199">
            <v>0</v>
          </cell>
          <cell r="T199">
            <v>0</v>
          </cell>
          <cell r="U199">
            <v>0</v>
          </cell>
          <cell r="V199">
            <v>136562.03999999998</v>
          </cell>
          <cell r="W199">
            <v>0</v>
          </cell>
          <cell r="X199">
            <v>5317.08</v>
          </cell>
          <cell r="Y199">
            <v>0</v>
          </cell>
          <cell r="Z199">
            <v>0</v>
          </cell>
          <cell r="AA199">
            <v>0</v>
          </cell>
          <cell r="AB199">
            <v>97532.08</v>
          </cell>
          <cell r="AC199">
            <v>14779.07</v>
          </cell>
          <cell r="AD199">
            <v>0</v>
          </cell>
          <cell r="AE199">
            <v>0</v>
          </cell>
          <cell r="AF199">
            <v>160998.72999999998</v>
          </cell>
          <cell r="AG199">
            <v>0</v>
          </cell>
          <cell r="AH199">
            <v>0</v>
          </cell>
          <cell r="AI199">
            <v>15042.61</v>
          </cell>
          <cell r="AJ199">
            <v>0</v>
          </cell>
          <cell r="AK199">
            <v>0</v>
          </cell>
          <cell r="AL199">
            <v>0</v>
          </cell>
          <cell r="AM199">
            <v>18716.59</v>
          </cell>
          <cell r="AN199">
            <v>35752.69</v>
          </cell>
          <cell r="AO199">
            <v>0</v>
          </cell>
          <cell r="AP199">
            <v>0</v>
          </cell>
          <cell r="AQ199">
            <v>1474.98</v>
          </cell>
          <cell r="AR199">
            <v>0</v>
          </cell>
          <cell r="AS199">
            <v>1472.63</v>
          </cell>
          <cell r="AT199">
            <v>7869.39</v>
          </cell>
          <cell r="AU199">
            <v>0</v>
          </cell>
          <cell r="AV199">
            <v>0</v>
          </cell>
          <cell r="AW199">
            <v>0</v>
          </cell>
          <cell r="AX199">
            <v>11517.26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1729317.5199999998</v>
          </cell>
          <cell r="BD199">
            <v>324882.78999999998</v>
          </cell>
          <cell r="BE199">
            <v>254885.67999999996</v>
          </cell>
          <cell r="BF199">
            <v>8575084.8300000019</v>
          </cell>
        </row>
        <row r="200">
          <cell r="G200" t="str">
            <v>29011</v>
          </cell>
          <cell r="H200">
            <v>3209925.81</v>
          </cell>
          <cell r="I200">
            <v>26195.15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631812.18000000005</v>
          </cell>
          <cell r="Q200">
            <v>1350</v>
          </cell>
          <cell r="R200">
            <v>146174.88</v>
          </cell>
          <cell r="S200">
            <v>0</v>
          </cell>
          <cell r="T200">
            <v>0</v>
          </cell>
          <cell r="U200">
            <v>0</v>
          </cell>
          <cell r="V200">
            <v>204002.59000000005</v>
          </cell>
          <cell r="W200">
            <v>0</v>
          </cell>
          <cell r="X200">
            <v>5431.96</v>
          </cell>
          <cell r="Y200">
            <v>0</v>
          </cell>
          <cell r="Z200">
            <v>0</v>
          </cell>
          <cell r="AA200">
            <v>0</v>
          </cell>
          <cell r="AB200">
            <v>299369.32</v>
          </cell>
          <cell r="AC200">
            <v>38395.090000000004</v>
          </cell>
          <cell r="AD200">
            <v>0</v>
          </cell>
          <cell r="AE200">
            <v>0</v>
          </cell>
          <cell r="AF200">
            <v>148846.65</v>
          </cell>
          <cell r="AG200">
            <v>0</v>
          </cell>
          <cell r="AH200">
            <v>0</v>
          </cell>
          <cell r="AI200">
            <v>42028.590000000004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10159.700000000003</v>
          </cell>
          <cell r="AU200">
            <v>0</v>
          </cell>
          <cell r="AV200">
            <v>0</v>
          </cell>
          <cell r="AW200">
            <v>0</v>
          </cell>
          <cell r="AX200">
            <v>12358.46</v>
          </cell>
          <cell r="AY200">
            <v>0</v>
          </cell>
          <cell r="AZ200">
            <v>11974.31</v>
          </cell>
          <cell r="BA200">
            <v>0</v>
          </cell>
          <cell r="BB200">
            <v>10935.16</v>
          </cell>
          <cell r="BC200">
            <v>1247766.4900000002</v>
          </cell>
          <cell r="BD200">
            <v>260089.78999999998</v>
          </cell>
          <cell r="BE200">
            <v>439568.05</v>
          </cell>
          <cell r="BF200">
            <v>6746384.1800000006</v>
          </cell>
        </row>
        <row r="201">
          <cell r="G201" t="str">
            <v>29100</v>
          </cell>
          <cell r="H201">
            <v>19362164.84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4345312.38</v>
          </cell>
          <cell r="Q201">
            <v>95763.83</v>
          </cell>
          <cell r="R201">
            <v>800457.79999999993</v>
          </cell>
          <cell r="S201">
            <v>11346.73</v>
          </cell>
          <cell r="T201">
            <v>0</v>
          </cell>
          <cell r="U201">
            <v>0</v>
          </cell>
          <cell r="V201">
            <v>1576483.4700000002</v>
          </cell>
          <cell r="W201">
            <v>295878.13</v>
          </cell>
          <cell r="X201">
            <v>24522.36</v>
          </cell>
          <cell r="Y201">
            <v>0</v>
          </cell>
          <cell r="Z201">
            <v>0</v>
          </cell>
          <cell r="AA201">
            <v>0</v>
          </cell>
          <cell r="AB201">
            <v>782608.50999999989</v>
          </cell>
          <cell r="AC201">
            <v>102432.71</v>
          </cell>
          <cell r="AD201">
            <v>128677.36999999998</v>
          </cell>
          <cell r="AE201">
            <v>0</v>
          </cell>
          <cell r="AF201">
            <v>815975.41999999993</v>
          </cell>
          <cell r="AG201">
            <v>5523.89</v>
          </cell>
          <cell r="AH201">
            <v>0</v>
          </cell>
          <cell r="AI201">
            <v>361075.19</v>
          </cell>
          <cell r="AJ201">
            <v>0</v>
          </cell>
          <cell r="AK201">
            <v>0</v>
          </cell>
          <cell r="AL201">
            <v>0</v>
          </cell>
          <cell r="AM201">
            <v>88373.760000000009</v>
          </cell>
          <cell r="AN201">
            <v>655494.5199999999</v>
          </cell>
          <cell r="AO201">
            <v>0</v>
          </cell>
          <cell r="AP201">
            <v>0</v>
          </cell>
          <cell r="AQ201">
            <v>19677.580000000002</v>
          </cell>
          <cell r="AR201">
            <v>60373.389999999992</v>
          </cell>
          <cell r="AS201">
            <v>0</v>
          </cell>
          <cell r="AT201">
            <v>35134.450000000004</v>
          </cell>
          <cell r="AU201">
            <v>0</v>
          </cell>
          <cell r="AV201">
            <v>0</v>
          </cell>
          <cell r="AW201">
            <v>0</v>
          </cell>
          <cell r="AX201">
            <v>238199.08999999991</v>
          </cell>
          <cell r="AY201">
            <v>0</v>
          </cell>
          <cell r="AZ201">
            <v>0</v>
          </cell>
          <cell r="BA201">
            <v>0</v>
          </cell>
          <cell r="BB201">
            <v>35861.769999999997</v>
          </cell>
          <cell r="BC201">
            <v>5530524.1899999995</v>
          </cell>
          <cell r="BD201">
            <v>1496291.4600000002</v>
          </cell>
          <cell r="BE201">
            <v>1643088.0699999998</v>
          </cell>
          <cell r="BF201">
            <v>38511240.909999996</v>
          </cell>
        </row>
        <row r="202">
          <cell r="G202" t="str">
            <v>29101</v>
          </cell>
          <cell r="H202">
            <v>21509392.25999999</v>
          </cell>
          <cell r="I202">
            <v>170441.09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5691152.4999999981</v>
          </cell>
          <cell r="Q202">
            <v>93175.12999999999</v>
          </cell>
          <cell r="R202">
            <v>835367.99999999988</v>
          </cell>
          <cell r="S202">
            <v>0</v>
          </cell>
          <cell r="T202">
            <v>0</v>
          </cell>
          <cell r="U202">
            <v>0</v>
          </cell>
          <cell r="V202">
            <v>1968288.5699999998</v>
          </cell>
          <cell r="W202">
            <v>77484.12000000001</v>
          </cell>
          <cell r="X202">
            <v>23097.93</v>
          </cell>
          <cell r="Y202">
            <v>0</v>
          </cell>
          <cell r="Z202">
            <v>0</v>
          </cell>
          <cell r="AA202">
            <v>0</v>
          </cell>
          <cell r="AB202">
            <v>659837.31000000006</v>
          </cell>
          <cell r="AC202">
            <v>155038.62</v>
          </cell>
          <cell r="AD202">
            <v>61254.820000000007</v>
          </cell>
          <cell r="AE202">
            <v>0</v>
          </cell>
          <cell r="AF202">
            <v>893069.00999999989</v>
          </cell>
          <cell r="AG202">
            <v>0</v>
          </cell>
          <cell r="AH202">
            <v>0</v>
          </cell>
          <cell r="AI202">
            <v>244973.37</v>
          </cell>
          <cell r="AJ202">
            <v>0</v>
          </cell>
          <cell r="AK202">
            <v>0</v>
          </cell>
          <cell r="AL202">
            <v>1981.59</v>
          </cell>
          <cell r="AM202">
            <v>39510.94</v>
          </cell>
          <cell r="AN202">
            <v>218272.47999999998</v>
          </cell>
          <cell r="AO202">
            <v>0</v>
          </cell>
          <cell r="AP202">
            <v>0</v>
          </cell>
          <cell r="AQ202">
            <v>0</v>
          </cell>
          <cell r="AR202">
            <v>65635.91</v>
          </cell>
          <cell r="AS202">
            <v>0</v>
          </cell>
          <cell r="AT202">
            <v>44810.290000000008</v>
          </cell>
          <cell r="AU202">
            <v>0</v>
          </cell>
          <cell r="AV202">
            <v>0</v>
          </cell>
          <cell r="AW202">
            <v>0</v>
          </cell>
          <cell r="AX202">
            <v>90808.87</v>
          </cell>
          <cell r="AY202">
            <v>0</v>
          </cell>
          <cell r="AZ202">
            <v>0</v>
          </cell>
          <cell r="BA202">
            <v>0</v>
          </cell>
          <cell r="BB202">
            <v>204608.25</v>
          </cell>
          <cell r="BC202">
            <v>5680519.1400000006</v>
          </cell>
          <cell r="BD202">
            <v>1845035.35</v>
          </cell>
          <cell r="BE202">
            <v>2135317.0499999998</v>
          </cell>
          <cell r="BF202">
            <v>42709072.599999987</v>
          </cell>
        </row>
        <row r="203">
          <cell r="G203" t="str">
            <v>29103</v>
          </cell>
          <cell r="H203">
            <v>16324716.83</v>
          </cell>
          <cell r="I203">
            <v>197901.33999999997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2365091.4700000002</v>
          </cell>
          <cell r="Q203">
            <v>105653.91</v>
          </cell>
          <cell r="R203">
            <v>555701.43999999994</v>
          </cell>
          <cell r="S203">
            <v>0</v>
          </cell>
          <cell r="T203">
            <v>0</v>
          </cell>
          <cell r="U203">
            <v>0</v>
          </cell>
          <cell r="V203">
            <v>683432.48</v>
          </cell>
          <cell r="W203">
            <v>0</v>
          </cell>
          <cell r="X203">
            <v>13513</v>
          </cell>
          <cell r="Y203">
            <v>0</v>
          </cell>
          <cell r="Z203">
            <v>0</v>
          </cell>
          <cell r="AA203">
            <v>0</v>
          </cell>
          <cell r="AB203">
            <v>271452.30000000005</v>
          </cell>
          <cell r="AC203">
            <v>49782.6</v>
          </cell>
          <cell r="AD203">
            <v>0</v>
          </cell>
          <cell r="AE203">
            <v>0</v>
          </cell>
          <cell r="AF203">
            <v>351693.94</v>
          </cell>
          <cell r="AG203">
            <v>0</v>
          </cell>
          <cell r="AH203">
            <v>0</v>
          </cell>
          <cell r="AI203">
            <v>146155.31000000003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50404.18</v>
          </cell>
          <cell r="AO203">
            <v>0</v>
          </cell>
          <cell r="AP203">
            <v>0</v>
          </cell>
          <cell r="AQ203">
            <v>0</v>
          </cell>
          <cell r="AR203">
            <v>9927.33</v>
          </cell>
          <cell r="AS203">
            <v>0</v>
          </cell>
          <cell r="AT203">
            <v>25068.78</v>
          </cell>
          <cell r="AU203">
            <v>0</v>
          </cell>
          <cell r="AV203">
            <v>0</v>
          </cell>
          <cell r="AW203">
            <v>0</v>
          </cell>
          <cell r="AX203">
            <v>485915.53</v>
          </cell>
          <cell r="AY203">
            <v>0</v>
          </cell>
          <cell r="AZ203">
            <v>0</v>
          </cell>
          <cell r="BA203">
            <v>0</v>
          </cell>
          <cell r="BB203">
            <v>80540.75</v>
          </cell>
          <cell r="BC203">
            <v>4112797.9200000004</v>
          </cell>
          <cell r="BD203">
            <v>818205.30000000016</v>
          </cell>
          <cell r="BE203">
            <v>896317.26</v>
          </cell>
          <cell r="BF203">
            <v>27544271.670000009</v>
          </cell>
        </row>
        <row r="204">
          <cell r="G204" t="str">
            <v>29311</v>
          </cell>
          <cell r="H204">
            <v>5353866.5500000007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610556.15999999992</v>
          </cell>
          <cell r="Q204">
            <v>0</v>
          </cell>
          <cell r="R204">
            <v>125487.86</v>
          </cell>
          <cell r="S204">
            <v>0</v>
          </cell>
          <cell r="T204">
            <v>0</v>
          </cell>
          <cell r="U204">
            <v>65297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117654.72</v>
          </cell>
          <cell r="AA204">
            <v>0</v>
          </cell>
          <cell r="AB204">
            <v>198680.59</v>
          </cell>
          <cell r="AC204">
            <v>59328.22</v>
          </cell>
          <cell r="AD204">
            <v>0</v>
          </cell>
          <cell r="AE204">
            <v>0</v>
          </cell>
          <cell r="AF204">
            <v>156630.06</v>
          </cell>
          <cell r="AG204">
            <v>502.44</v>
          </cell>
          <cell r="AH204">
            <v>0</v>
          </cell>
          <cell r="AI204">
            <v>12298.3</v>
          </cell>
          <cell r="AJ204">
            <v>0</v>
          </cell>
          <cell r="AK204">
            <v>90586.03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42407.38</v>
          </cell>
          <cell r="AQ204">
            <v>0</v>
          </cell>
          <cell r="AR204">
            <v>28000.87</v>
          </cell>
          <cell r="AS204">
            <v>869.08999999999992</v>
          </cell>
          <cell r="AT204">
            <v>6631.95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1611202.59</v>
          </cell>
          <cell r="BD204">
            <v>347444.30000000005</v>
          </cell>
          <cell r="BE204">
            <v>313990.75000000012</v>
          </cell>
          <cell r="BF204">
            <v>9141434.8600000013</v>
          </cell>
        </row>
        <row r="205">
          <cell r="G205" t="str">
            <v>29317</v>
          </cell>
          <cell r="H205">
            <v>2668045.9899999993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359664.96999999991</v>
          </cell>
          <cell r="Q205">
            <v>2881.64</v>
          </cell>
          <cell r="R205">
            <v>65968.03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47263.200000000004</v>
          </cell>
          <cell r="AC205">
            <v>9231.9700000000012</v>
          </cell>
          <cell r="AD205">
            <v>17336.71</v>
          </cell>
          <cell r="AE205">
            <v>0</v>
          </cell>
          <cell r="AF205">
            <v>49286.97</v>
          </cell>
          <cell r="AG205">
            <v>0</v>
          </cell>
          <cell r="AH205">
            <v>0</v>
          </cell>
          <cell r="AI205">
            <v>5151.1899999999996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24847.34</v>
          </cell>
          <cell r="AO205">
            <v>0</v>
          </cell>
          <cell r="AP205">
            <v>0</v>
          </cell>
          <cell r="AQ205">
            <v>27851.61</v>
          </cell>
          <cell r="AR205">
            <v>0</v>
          </cell>
          <cell r="AS205">
            <v>0</v>
          </cell>
          <cell r="AT205">
            <v>3987.35</v>
          </cell>
          <cell r="AU205">
            <v>0</v>
          </cell>
          <cell r="AV205">
            <v>0</v>
          </cell>
          <cell r="AW205">
            <v>0</v>
          </cell>
          <cell r="AX205">
            <v>90480.650000000009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720949.52999999991</v>
          </cell>
          <cell r="BD205">
            <v>120277.14000000001</v>
          </cell>
          <cell r="BE205">
            <v>154591.82999999999</v>
          </cell>
          <cell r="BF205">
            <v>4367816.1199999992</v>
          </cell>
        </row>
        <row r="206">
          <cell r="G206" t="str">
            <v>29320</v>
          </cell>
          <cell r="H206">
            <v>34763666.620000012</v>
          </cell>
          <cell r="I206">
            <v>1067888.0900000001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8757506.0500000007</v>
          </cell>
          <cell r="Q206">
            <v>205537.87</v>
          </cell>
          <cell r="R206">
            <v>1351982</v>
          </cell>
          <cell r="S206">
            <v>0</v>
          </cell>
          <cell r="T206">
            <v>0</v>
          </cell>
          <cell r="U206">
            <v>0</v>
          </cell>
          <cell r="V206">
            <v>2031093.16</v>
          </cell>
          <cell r="W206">
            <v>0</v>
          </cell>
          <cell r="X206">
            <v>60026</v>
          </cell>
          <cell r="Y206">
            <v>0</v>
          </cell>
          <cell r="Z206">
            <v>1394156.17</v>
          </cell>
          <cell r="AA206">
            <v>29471.999999999996</v>
          </cell>
          <cell r="AB206">
            <v>1654483.29</v>
          </cell>
          <cell r="AC206">
            <v>353047.80000000005</v>
          </cell>
          <cell r="AD206">
            <v>330052.03000000003</v>
          </cell>
          <cell r="AE206">
            <v>0</v>
          </cell>
          <cell r="AF206">
            <v>1670563.8200000003</v>
          </cell>
          <cell r="AG206">
            <v>0</v>
          </cell>
          <cell r="AH206">
            <v>0</v>
          </cell>
          <cell r="AI206">
            <v>658987.13</v>
          </cell>
          <cell r="AJ206">
            <v>0</v>
          </cell>
          <cell r="AK206">
            <v>0</v>
          </cell>
          <cell r="AL206">
            <v>0</v>
          </cell>
          <cell r="AM206">
            <v>247593.28000000003</v>
          </cell>
          <cell r="AN206">
            <v>1316377.5199999998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64004.750000000007</v>
          </cell>
          <cell r="AU206">
            <v>0</v>
          </cell>
          <cell r="AV206">
            <v>0</v>
          </cell>
          <cell r="AW206">
            <v>0</v>
          </cell>
          <cell r="AX206">
            <v>529461.17000000016</v>
          </cell>
          <cell r="AY206">
            <v>0</v>
          </cell>
          <cell r="AZ206">
            <v>0</v>
          </cell>
          <cell r="BA206">
            <v>29714</v>
          </cell>
          <cell r="BB206">
            <v>74209.84</v>
          </cell>
          <cell r="BC206">
            <v>8928620.4000000004</v>
          </cell>
          <cell r="BD206">
            <v>2715711.79</v>
          </cell>
          <cell r="BE206">
            <v>2127380.1800000002</v>
          </cell>
          <cell r="BF206">
            <v>70361534.960000038</v>
          </cell>
        </row>
        <row r="207">
          <cell r="G207" t="str">
            <v>30002</v>
          </cell>
          <cell r="H207">
            <v>449106.52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58188.73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11976.660000000002</v>
          </cell>
          <cell r="AC207">
            <v>18527.079999999998</v>
          </cell>
          <cell r="AD207">
            <v>0</v>
          </cell>
          <cell r="AE207">
            <v>0</v>
          </cell>
          <cell r="AF207">
            <v>23994.980000000003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378.32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193658.4</v>
          </cell>
          <cell r="BD207">
            <v>77659.3</v>
          </cell>
          <cell r="BE207">
            <v>62520.889999999992</v>
          </cell>
          <cell r="BF207">
            <v>896010.88</v>
          </cell>
        </row>
        <row r="208">
          <cell r="G208" t="str">
            <v>30029</v>
          </cell>
          <cell r="H208">
            <v>340348.54000000004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21741.8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2640</v>
          </cell>
          <cell r="AC208">
            <v>8018.62</v>
          </cell>
          <cell r="AD208">
            <v>0</v>
          </cell>
          <cell r="AE208">
            <v>0</v>
          </cell>
          <cell r="AF208">
            <v>851.43</v>
          </cell>
          <cell r="AG208">
            <v>0</v>
          </cell>
          <cell r="AH208">
            <v>0</v>
          </cell>
          <cell r="AI208">
            <v>4269.72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268776.99</v>
          </cell>
          <cell r="BD208">
            <v>2072.13</v>
          </cell>
          <cell r="BE208">
            <v>42351.979999999996</v>
          </cell>
          <cell r="BF208">
            <v>691071.21</v>
          </cell>
        </row>
        <row r="209">
          <cell r="G209" t="str">
            <v>30031</v>
          </cell>
          <cell r="H209">
            <v>226968.39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10881.24</v>
          </cell>
          <cell r="Q209">
            <v>3533.7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22031.980000000003</v>
          </cell>
          <cell r="AC209">
            <v>283.73</v>
          </cell>
          <cell r="AD209">
            <v>0</v>
          </cell>
          <cell r="AE209">
            <v>0</v>
          </cell>
          <cell r="AF209">
            <v>7641.16</v>
          </cell>
          <cell r="AG209">
            <v>0</v>
          </cell>
          <cell r="AH209">
            <v>0</v>
          </cell>
          <cell r="AI209">
            <v>497.85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21099.75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178865.1</v>
          </cell>
          <cell r="BD209">
            <v>34879.050000000003</v>
          </cell>
          <cell r="BE209">
            <v>78175.510000000009</v>
          </cell>
          <cell r="BF209">
            <v>584857.46</v>
          </cell>
        </row>
        <row r="210">
          <cell r="G210" t="str">
            <v>30303</v>
          </cell>
          <cell r="H210">
            <v>6301809.2100000028</v>
          </cell>
          <cell r="I210">
            <v>192931.83000000002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1035900.92</v>
          </cell>
          <cell r="Q210">
            <v>62407.99</v>
          </cell>
          <cell r="R210">
            <v>3569.5099999999998</v>
          </cell>
          <cell r="S210">
            <v>0</v>
          </cell>
          <cell r="T210">
            <v>0</v>
          </cell>
          <cell r="U210">
            <v>0</v>
          </cell>
          <cell r="V210">
            <v>266298.01</v>
          </cell>
          <cell r="W210">
            <v>53731.509999999995</v>
          </cell>
          <cell r="X210">
            <v>9088.5</v>
          </cell>
          <cell r="Y210">
            <v>0</v>
          </cell>
          <cell r="Z210">
            <v>0</v>
          </cell>
          <cell r="AA210">
            <v>0</v>
          </cell>
          <cell r="AB210">
            <v>233911.58</v>
          </cell>
          <cell r="AC210">
            <v>86243.890000000014</v>
          </cell>
          <cell r="AD210">
            <v>0</v>
          </cell>
          <cell r="AE210">
            <v>0</v>
          </cell>
          <cell r="AF210">
            <v>218129.83</v>
          </cell>
          <cell r="AG210">
            <v>0</v>
          </cell>
          <cell r="AH210">
            <v>0</v>
          </cell>
          <cell r="AI210">
            <v>1250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25136.39</v>
          </cell>
          <cell r="AO210">
            <v>0</v>
          </cell>
          <cell r="AP210">
            <v>0</v>
          </cell>
          <cell r="AQ210">
            <v>91264.37999999999</v>
          </cell>
          <cell r="AR210">
            <v>0</v>
          </cell>
          <cell r="AS210">
            <v>0</v>
          </cell>
          <cell r="AT210">
            <v>11722.970000000001</v>
          </cell>
          <cell r="AU210">
            <v>0</v>
          </cell>
          <cell r="AV210">
            <v>0</v>
          </cell>
          <cell r="AW210">
            <v>0</v>
          </cell>
          <cell r="AX210">
            <v>5173.8499999999995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1863918.7900000003</v>
          </cell>
          <cell r="BD210">
            <v>525744.67999999993</v>
          </cell>
          <cell r="BE210">
            <v>507087.62999999995</v>
          </cell>
          <cell r="BF210">
            <v>11495321.470000004</v>
          </cell>
        </row>
        <row r="211">
          <cell r="G211" t="str">
            <v>31002</v>
          </cell>
          <cell r="H211">
            <v>113054094.96999998</v>
          </cell>
          <cell r="I211">
            <v>2736362.17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21924787.370000001</v>
          </cell>
          <cell r="Q211">
            <v>740144.54</v>
          </cell>
          <cell r="R211">
            <v>4011386.97</v>
          </cell>
          <cell r="S211">
            <v>0</v>
          </cell>
          <cell r="T211">
            <v>0</v>
          </cell>
          <cell r="U211">
            <v>0</v>
          </cell>
          <cell r="V211">
            <v>5362531.3800000008</v>
          </cell>
          <cell r="W211">
            <v>1315001.6400000001</v>
          </cell>
          <cell r="X211">
            <v>127560.00000000001</v>
          </cell>
          <cell r="Y211">
            <v>0</v>
          </cell>
          <cell r="Z211">
            <v>0</v>
          </cell>
          <cell r="AA211">
            <v>0</v>
          </cell>
          <cell r="AB211">
            <v>2771926.5100000002</v>
          </cell>
          <cell r="AC211">
            <v>588537.95000000007</v>
          </cell>
          <cell r="AD211">
            <v>0</v>
          </cell>
          <cell r="AE211">
            <v>0</v>
          </cell>
          <cell r="AF211">
            <v>3248530.5600000005</v>
          </cell>
          <cell r="AG211">
            <v>0</v>
          </cell>
          <cell r="AH211">
            <v>0</v>
          </cell>
          <cell r="AI211">
            <v>1270619.9099999999</v>
          </cell>
          <cell r="AJ211">
            <v>0</v>
          </cell>
          <cell r="AK211">
            <v>0</v>
          </cell>
          <cell r="AL211">
            <v>0</v>
          </cell>
          <cell r="AM211">
            <v>286131.7</v>
          </cell>
          <cell r="AN211">
            <v>1876913.6600000001</v>
          </cell>
          <cell r="AO211">
            <v>0</v>
          </cell>
          <cell r="AP211">
            <v>0</v>
          </cell>
          <cell r="AQ211">
            <v>105745.61</v>
          </cell>
          <cell r="AR211">
            <v>0</v>
          </cell>
          <cell r="AS211">
            <v>168720.23</v>
          </cell>
          <cell r="AT211">
            <v>255044.36</v>
          </cell>
          <cell r="AU211">
            <v>0</v>
          </cell>
          <cell r="AV211">
            <v>0</v>
          </cell>
          <cell r="AW211">
            <v>0</v>
          </cell>
          <cell r="AX211">
            <v>2973497</v>
          </cell>
          <cell r="AY211">
            <v>0</v>
          </cell>
          <cell r="AZ211">
            <v>0</v>
          </cell>
          <cell r="BA211">
            <v>0</v>
          </cell>
          <cell r="BB211">
            <v>443886.25</v>
          </cell>
          <cell r="BC211">
            <v>23545631.36999999</v>
          </cell>
          <cell r="BD211">
            <v>6154194.4400000004</v>
          </cell>
          <cell r="BE211">
            <v>7545065.0900000008</v>
          </cell>
          <cell r="BF211">
            <v>200506313.67999992</v>
          </cell>
        </row>
        <row r="212">
          <cell r="G212" t="str">
            <v>31004</v>
          </cell>
          <cell r="H212">
            <v>42836072.339999996</v>
          </cell>
          <cell r="I212">
            <v>671067.32000000007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7671756.1100000013</v>
          </cell>
          <cell r="Q212">
            <v>172035.26</v>
          </cell>
          <cell r="R212">
            <v>1282515.1800000002</v>
          </cell>
          <cell r="S212">
            <v>0</v>
          </cell>
          <cell r="T212">
            <v>0</v>
          </cell>
          <cell r="U212">
            <v>0</v>
          </cell>
          <cell r="V212">
            <v>2860399.1199999996</v>
          </cell>
          <cell r="W212">
            <v>367596.71</v>
          </cell>
          <cell r="X212">
            <v>36456</v>
          </cell>
          <cell r="Y212">
            <v>0</v>
          </cell>
          <cell r="Z212">
            <v>0</v>
          </cell>
          <cell r="AA212">
            <v>0</v>
          </cell>
          <cell r="AB212">
            <v>608942</v>
          </cell>
          <cell r="AC212">
            <v>187967</v>
          </cell>
          <cell r="AD212">
            <v>0</v>
          </cell>
          <cell r="AE212">
            <v>0</v>
          </cell>
          <cell r="AF212">
            <v>1053146.5</v>
          </cell>
          <cell r="AG212">
            <v>0</v>
          </cell>
          <cell r="AH212">
            <v>0</v>
          </cell>
          <cell r="AI212">
            <v>263979.95000000007</v>
          </cell>
          <cell r="AJ212">
            <v>0</v>
          </cell>
          <cell r="AK212">
            <v>0</v>
          </cell>
          <cell r="AL212">
            <v>0</v>
          </cell>
          <cell r="AM212">
            <v>33710.340000000004</v>
          </cell>
          <cell r="AN212">
            <v>252314.69</v>
          </cell>
          <cell r="AO212">
            <v>0</v>
          </cell>
          <cell r="AP212">
            <v>0</v>
          </cell>
          <cell r="AQ212">
            <v>0</v>
          </cell>
          <cell r="AR212">
            <v>79234.63</v>
          </cell>
          <cell r="AS212">
            <v>15814.960000000001</v>
          </cell>
          <cell r="AT212">
            <v>72499.69</v>
          </cell>
          <cell r="AU212">
            <v>0</v>
          </cell>
          <cell r="AV212">
            <v>0</v>
          </cell>
          <cell r="AW212">
            <v>0</v>
          </cell>
          <cell r="AX212">
            <v>1067793.6400000001</v>
          </cell>
          <cell r="AY212">
            <v>0</v>
          </cell>
          <cell r="AZ212">
            <v>304262.28000000003</v>
          </cell>
          <cell r="BA212">
            <v>0</v>
          </cell>
          <cell r="BB212">
            <v>247210.47</v>
          </cell>
          <cell r="BC212">
            <v>10389125.370000001</v>
          </cell>
          <cell r="BD212">
            <v>2327684.7599999998</v>
          </cell>
          <cell r="BE212">
            <v>4481812.3299999982</v>
          </cell>
          <cell r="BF212">
            <v>77283396.650000006</v>
          </cell>
        </row>
        <row r="213">
          <cell r="G213" t="str">
            <v>31006</v>
          </cell>
          <cell r="H213">
            <v>85124382.679999992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17313073.93</v>
          </cell>
          <cell r="Q213">
            <v>546788.25</v>
          </cell>
          <cell r="R213">
            <v>3068661.46</v>
          </cell>
          <cell r="S213">
            <v>0</v>
          </cell>
          <cell r="T213">
            <v>0</v>
          </cell>
          <cell r="U213">
            <v>0</v>
          </cell>
          <cell r="V213">
            <v>2818015.17</v>
          </cell>
          <cell r="W213">
            <v>524319.28</v>
          </cell>
          <cell r="X213">
            <v>104690.00000000003</v>
          </cell>
          <cell r="Y213">
            <v>0</v>
          </cell>
          <cell r="Z213">
            <v>3600514.69</v>
          </cell>
          <cell r="AA213">
            <v>62713.600000000006</v>
          </cell>
          <cell r="AB213">
            <v>2709867.8499999996</v>
          </cell>
          <cell r="AC213">
            <v>529433.29</v>
          </cell>
          <cell r="AD213">
            <v>0</v>
          </cell>
          <cell r="AE213">
            <v>0</v>
          </cell>
          <cell r="AF213">
            <v>3250275.9299999992</v>
          </cell>
          <cell r="AG213">
            <v>0</v>
          </cell>
          <cell r="AH213">
            <v>0</v>
          </cell>
          <cell r="AI213">
            <v>982000.85000000009</v>
          </cell>
          <cell r="AJ213">
            <v>0</v>
          </cell>
          <cell r="AK213">
            <v>0</v>
          </cell>
          <cell r="AL213">
            <v>0</v>
          </cell>
          <cell r="AM213">
            <v>400911.42</v>
          </cell>
          <cell r="AN213">
            <v>2260415.7000000002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131818.92000000001</v>
          </cell>
          <cell r="AT213">
            <v>135584.85999999999</v>
          </cell>
          <cell r="AU213">
            <v>0</v>
          </cell>
          <cell r="AV213">
            <v>0</v>
          </cell>
          <cell r="AW213">
            <v>0</v>
          </cell>
          <cell r="AX213">
            <v>1192479.6400000001</v>
          </cell>
          <cell r="AY213">
            <v>0</v>
          </cell>
          <cell r="AZ213">
            <v>0</v>
          </cell>
          <cell r="BA213">
            <v>0</v>
          </cell>
          <cell r="BB213">
            <v>35466.770000000004</v>
          </cell>
          <cell r="BC213">
            <v>18488703.159999996</v>
          </cell>
          <cell r="BD213">
            <v>5136832.34</v>
          </cell>
          <cell r="BE213">
            <v>5681358.870000001</v>
          </cell>
          <cell r="BF213">
            <v>154098308.65999997</v>
          </cell>
        </row>
        <row r="214">
          <cell r="G214" t="str">
            <v>31015</v>
          </cell>
          <cell r="H214">
            <v>115436853.99000004</v>
          </cell>
          <cell r="I214">
            <v>2738605.6600000006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26486070</v>
          </cell>
          <cell r="Q214">
            <v>813049</v>
          </cell>
          <cell r="R214">
            <v>3955913.0000000005</v>
          </cell>
          <cell r="S214">
            <v>0</v>
          </cell>
          <cell r="T214">
            <v>0</v>
          </cell>
          <cell r="U214">
            <v>0</v>
          </cell>
          <cell r="V214">
            <v>6380938.790000001</v>
          </cell>
          <cell r="W214">
            <v>528397.87000000011</v>
          </cell>
          <cell r="X214">
            <v>138895</v>
          </cell>
          <cell r="Y214">
            <v>0</v>
          </cell>
          <cell r="Z214">
            <v>0</v>
          </cell>
          <cell r="AA214">
            <v>0</v>
          </cell>
          <cell r="AB214">
            <v>2393835.9099999997</v>
          </cell>
          <cell r="AC214">
            <v>605840.89</v>
          </cell>
          <cell r="AD214">
            <v>0</v>
          </cell>
          <cell r="AE214">
            <v>0</v>
          </cell>
          <cell r="AF214">
            <v>3132528.0099999993</v>
          </cell>
          <cell r="AG214">
            <v>0</v>
          </cell>
          <cell r="AH214">
            <v>0</v>
          </cell>
          <cell r="AI214">
            <v>1076695.6599999997</v>
          </cell>
          <cell r="AJ214">
            <v>0</v>
          </cell>
          <cell r="AK214">
            <v>0</v>
          </cell>
          <cell r="AL214">
            <v>0</v>
          </cell>
          <cell r="AM214">
            <v>340602.74</v>
          </cell>
          <cell r="AN214">
            <v>2190050</v>
          </cell>
          <cell r="AO214">
            <v>0</v>
          </cell>
          <cell r="AP214">
            <v>41451.999999999993</v>
          </cell>
          <cell r="AQ214">
            <v>0</v>
          </cell>
          <cell r="AR214">
            <v>0</v>
          </cell>
          <cell r="AS214">
            <v>112984.24</v>
          </cell>
          <cell r="AT214">
            <v>188695.90000000002</v>
          </cell>
          <cell r="AU214">
            <v>0</v>
          </cell>
          <cell r="AV214">
            <v>0</v>
          </cell>
          <cell r="AW214">
            <v>0</v>
          </cell>
          <cell r="AX214">
            <v>2390054.3500000006</v>
          </cell>
          <cell r="AY214">
            <v>0</v>
          </cell>
          <cell r="AZ214">
            <v>0</v>
          </cell>
          <cell r="BA214">
            <v>0</v>
          </cell>
          <cell r="BB214">
            <v>486179.94000000006</v>
          </cell>
          <cell r="BC214">
            <v>26885920.439999994</v>
          </cell>
          <cell r="BD214">
            <v>5104106.3899999997</v>
          </cell>
          <cell r="BE214">
            <v>8484788.8199999984</v>
          </cell>
          <cell r="BF214">
            <v>209912458.59999999</v>
          </cell>
        </row>
        <row r="215">
          <cell r="G215" t="str">
            <v>31016</v>
          </cell>
          <cell r="H215">
            <v>29108613.080000002</v>
          </cell>
          <cell r="I215">
            <v>737167.09000000008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5159747.0100000007</v>
          </cell>
          <cell r="Q215">
            <v>121508.52</v>
          </cell>
          <cell r="R215">
            <v>972575.63</v>
          </cell>
          <cell r="S215">
            <v>0</v>
          </cell>
          <cell r="T215">
            <v>0</v>
          </cell>
          <cell r="U215">
            <v>0</v>
          </cell>
          <cell r="V215">
            <v>1454500.73</v>
          </cell>
          <cell r="W215">
            <v>110669.13999999998</v>
          </cell>
          <cell r="X215">
            <v>25140.339999999997</v>
          </cell>
          <cell r="Y215">
            <v>0</v>
          </cell>
          <cell r="Z215">
            <v>0</v>
          </cell>
          <cell r="AA215">
            <v>0</v>
          </cell>
          <cell r="AB215">
            <v>461174.76</v>
          </cell>
          <cell r="AC215">
            <v>100902.76999999999</v>
          </cell>
          <cell r="AD215">
            <v>0</v>
          </cell>
          <cell r="AE215">
            <v>0</v>
          </cell>
          <cell r="AF215">
            <v>798159.39</v>
          </cell>
          <cell r="AG215">
            <v>2756.34</v>
          </cell>
          <cell r="AH215">
            <v>0</v>
          </cell>
          <cell r="AI215">
            <v>370260.05999999994</v>
          </cell>
          <cell r="AJ215">
            <v>0</v>
          </cell>
          <cell r="AK215">
            <v>0</v>
          </cell>
          <cell r="AL215">
            <v>0</v>
          </cell>
          <cell r="AM215">
            <v>47987</v>
          </cell>
          <cell r="AN215">
            <v>153299.12</v>
          </cell>
          <cell r="AO215">
            <v>0</v>
          </cell>
          <cell r="AP215">
            <v>0</v>
          </cell>
          <cell r="AQ215">
            <v>0</v>
          </cell>
          <cell r="AR215">
            <v>68654.210000000006</v>
          </cell>
          <cell r="AS215">
            <v>0</v>
          </cell>
          <cell r="AT215">
            <v>107742.26</v>
          </cell>
          <cell r="AU215">
            <v>0</v>
          </cell>
          <cell r="AV215">
            <v>0</v>
          </cell>
          <cell r="AW215">
            <v>82036.66</v>
          </cell>
          <cell r="AX215">
            <v>492810.55999999994</v>
          </cell>
          <cell r="AY215">
            <v>0</v>
          </cell>
          <cell r="AZ215">
            <v>0</v>
          </cell>
          <cell r="BA215">
            <v>0</v>
          </cell>
          <cell r="BB215">
            <v>175975.75</v>
          </cell>
          <cell r="BC215">
            <v>6358679.2799999984</v>
          </cell>
          <cell r="BD215">
            <v>1597106.6099999999</v>
          </cell>
          <cell r="BE215">
            <v>2478694.63</v>
          </cell>
          <cell r="BF215">
            <v>50986160.940000013</v>
          </cell>
        </row>
        <row r="216">
          <cell r="G216" t="str">
            <v>31025</v>
          </cell>
          <cell r="H216">
            <v>63104974.149999991</v>
          </cell>
          <cell r="I216">
            <v>1209273.82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12740643.77</v>
          </cell>
          <cell r="Q216">
            <v>342580.79000000004</v>
          </cell>
          <cell r="R216">
            <v>2406912.06</v>
          </cell>
          <cell r="S216">
            <v>0</v>
          </cell>
          <cell r="T216">
            <v>0</v>
          </cell>
          <cell r="U216">
            <v>129738.92000000001</v>
          </cell>
          <cell r="V216">
            <v>2867953.54</v>
          </cell>
          <cell r="W216">
            <v>534194</v>
          </cell>
          <cell r="X216">
            <v>81427.159999999989</v>
          </cell>
          <cell r="Y216">
            <v>0</v>
          </cell>
          <cell r="Z216">
            <v>0</v>
          </cell>
          <cell r="AA216">
            <v>0</v>
          </cell>
          <cell r="AB216">
            <v>2051880.4400000002</v>
          </cell>
          <cell r="AC216">
            <v>265833.2</v>
          </cell>
          <cell r="AD216">
            <v>0</v>
          </cell>
          <cell r="AE216">
            <v>0</v>
          </cell>
          <cell r="AF216">
            <v>2167808.65</v>
          </cell>
          <cell r="AG216">
            <v>0</v>
          </cell>
          <cell r="AH216">
            <v>0</v>
          </cell>
          <cell r="AI216">
            <v>312127.18</v>
          </cell>
          <cell r="AJ216">
            <v>0</v>
          </cell>
          <cell r="AK216">
            <v>0</v>
          </cell>
          <cell r="AL216">
            <v>0</v>
          </cell>
          <cell r="AM216">
            <v>106780.73999999999</v>
          </cell>
          <cell r="AN216">
            <v>737772.1</v>
          </cell>
          <cell r="AO216">
            <v>70218.740000000005</v>
          </cell>
          <cell r="AP216">
            <v>196022.38</v>
          </cell>
          <cell r="AQ216">
            <v>9647.19</v>
          </cell>
          <cell r="AR216">
            <v>0</v>
          </cell>
          <cell r="AS216">
            <v>25169.67</v>
          </cell>
          <cell r="AT216">
            <v>95979.040000000023</v>
          </cell>
          <cell r="AU216">
            <v>0</v>
          </cell>
          <cell r="AV216">
            <v>0</v>
          </cell>
          <cell r="AW216">
            <v>0</v>
          </cell>
          <cell r="AX216">
            <v>3451189.62</v>
          </cell>
          <cell r="AY216">
            <v>0</v>
          </cell>
          <cell r="AZ216">
            <v>0</v>
          </cell>
          <cell r="BA216">
            <v>0</v>
          </cell>
          <cell r="BB216">
            <v>556466.23</v>
          </cell>
          <cell r="BC216">
            <v>16391327.960000003</v>
          </cell>
          <cell r="BD216">
            <v>4088542.9</v>
          </cell>
          <cell r="BE216">
            <v>4545907.790000001</v>
          </cell>
          <cell r="BF216">
            <v>118490372.04000004</v>
          </cell>
        </row>
        <row r="217">
          <cell r="G217" t="str">
            <v>31063</v>
          </cell>
          <cell r="H217">
            <v>322181.36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18250.98</v>
          </cell>
          <cell r="Q217">
            <v>3798.5</v>
          </cell>
          <cell r="R217">
            <v>7953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30647.519999999997</v>
          </cell>
          <cell r="AC217">
            <v>7142</v>
          </cell>
          <cell r="AD217">
            <v>0</v>
          </cell>
          <cell r="AE217">
            <v>0</v>
          </cell>
          <cell r="AF217">
            <v>5493.9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13031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209722.19999999998</v>
          </cell>
          <cell r="BD217">
            <v>17981.009999999998</v>
          </cell>
          <cell r="BE217">
            <v>79340.38</v>
          </cell>
          <cell r="BF217">
            <v>715541.85</v>
          </cell>
        </row>
        <row r="218">
          <cell r="G218" t="str">
            <v>31103</v>
          </cell>
          <cell r="H218">
            <v>32748442.710000001</v>
          </cell>
          <cell r="I218">
            <v>5269235.63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6599983.2300000014</v>
          </cell>
          <cell r="Q218">
            <v>190328.52000000002</v>
          </cell>
          <cell r="R218">
            <v>1108689.2000000002</v>
          </cell>
          <cell r="S218">
            <v>0</v>
          </cell>
          <cell r="T218">
            <v>0</v>
          </cell>
          <cell r="U218">
            <v>0</v>
          </cell>
          <cell r="V218">
            <v>2320619.0599999996</v>
          </cell>
          <cell r="W218">
            <v>312951.54999999993</v>
          </cell>
          <cell r="X218">
            <v>27899.38</v>
          </cell>
          <cell r="Y218">
            <v>0</v>
          </cell>
          <cell r="Z218">
            <v>0</v>
          </cell>
          <cell r="AA218">
            <v>0</v>
          </cell>
          <cell r="AB218">
            <v>590156.70000000007</v>
          </cell>
          <cell r="AC218">
            <v>148320.62000000002</v>
          </cell>
          <cell r="AD218">
            <v>0</v>
          </cell>
          <cell r="AE218">
            <v>0</v>
          </cell>
          <cell r="AF218">
            <v>1026197.9699999999</v>
          </cell>
          <cell r="AG218">
            <v>0</v>
          </cell>
          <cell r="AH218">
            <v>0</v>
          </cell>
          <cell r="AI218">
            <v>355876.02</v>
          </cell>
          <cell r="AJ218">
            <v>0</v>
          </cell>
          <cell r="AK218">
            <v>0</v>
          </cell>
          <cell r="AL218">
            <v>0</v>
          </cell>
          <cell r="AM218">
            <v>80711.8</v>
          </cell>
          <cell r="AN218">
            <v>438913.41000000009</v>
          </cell>
          <cell r="AO218">
            <v>0</v>
          </cell>
          <cell r="AP218">
            <v>30867.64</v>
          </cell>
          <cell r="AQ218">
            <v>0</v>
          </cell>
          <cell r="AR218">
            <v>0</v>
          </cell>
          <cell r="AS218">
            <v>15667.41</v>
          </cell>
          <cell r="AT218">
            <v>59140.29</v>
          </cell>
          <cell r="AU218">
            <v>0</v>
          </cell>
          <cell r="AV218">
            <v>0</v>
          </cell>
          <cell r="AW218">
            <v>0</v>
          </cell>
          <cell r="AX218">
            <v>332759.40000000002</v>
          </cell>
          <cell r="AY218">
            <v>0</v>
          </cell>
          <cell r="AZ218">
            <v>33348.239999999998</v>
          </cell>
          <cell r="BA218">
            <v>0</v>
          </cell>
          <cell r="BB218">
            <v>100859.98</v>
          </cell>
          <cell r="BC218">
            <v>8513408.0599999987</v>
          </cell>
          <cell r="BD218">
            <v>1426359.4400000002</v>
          </cell>
          <cell r="BE218">
            <v>3242472.6499999994</v>
          </cell>
          <cell r="BF218">
            <v>64973208.910000004</v>
          </cell>
        </row>
        <row r="219">
          <cell r="G219" t="str">
            <v>31201</v>
          </cell>
          <cell r="H219">
            <v>51078974.119999997</v>
          </cell>
          <cell r="I219">
            <v>1462541.8000000003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12675668.279999999</v>
          </cell>
          <cell r="Q219">
            <v>217262.15</v>
          </cell>
          <cell r="R219">
            <v>1710663</v>
          </cell>
          <cell r="S219">
            <v>0</v>
          </cell>
          <cell r="T219">
            <v>0</v>
          </cell>
          <cell r="U219">
            <v>0</v>
          </cell>
          <cell r="V219">
            <v>2926129.8500000006</v>
          </cell>
          <cell r="W219">
            <v>460388.85</v>
          </cell>
          <cell r="X219">
            <v>41587.96</v>
          </cell>
          <cell r="Y219">
            <v>0</v>
          </cell>
          <cell r="Z219">
            <v>0</v>
          </cell>
          <cell r="AA219">
            <v>0</v>
          </cell>
          <cell r="AB219">
            <v>589729.5</v>
          </cell>
          <cell r="AC219">
            <v>166529.51999999999</v>
          </cell>
          <cell r="AD219">
            <v>0</v>
          </cell>
          <cell r="AE219">
            <v>0</v>
          </cell>
          <cell r="AF219">
            <v>879472.56999999972</v>
          </cell>
          <cell r="AG219">
            <v>6201.77</v>
          </cell>
          <cell r="AH219">
            <v>0</v>
          </cell>
          <cell r="AI219">
            <v>192119.29</v>
          </cell>
          <cell r="AJ219">
            <v>0</v>
          </cell>
          <cell r="AK219">
            <v>0</v>
          </cell>
          <cell r="AL219">
            <v>0</v>
          </cell>
          <cell r="AM219">
            <v>40655.64</v>
          </cell>
          <cell r="AN219">
            <v>391945.80999999988</v>
          </cell>
          <cell r="AO219">
            <v>0</v>
          </cell>
          <cell r="AP219">
            <v>0</v>
          </cell>
          <cell r="AQ219">
            <v>0</v>
          </cell>
          <cell r="AR219">
            <v>1535</v>
          </cell>
          <cell r="AS219">
            <v>71816.69</v>
          </cell>
          <cell r="AT219">
            <v>122896.07</v>
          </cell>
          <cell r="AU219">
            <v>0</v>
          </cell>
          <cell r="AV219">
            <v>0</v>
          </cell>
          <cell r="AW219">
            <v>0</v>
          </cell>
          <cell r="AX219">
            <v>1096938.99</v>
          </cell>
          <cell r="AY219">
            <v>0</v>
          </cell>
          <cell r="AZ219">
            <v>5848.12</v>
          </cell>
          <cell r="BA219">
            <v>0</v>
          </cell>
          <cell r="BB219">
            <v>1407745.7199999997</v>
          </cell>
          <cell r="BC219">
            <v>12043196.67</v>
          </cell>
          <cell r="BD219">
            <v>2429434.5099999998</v>
          </cell>
          <cell r="BE219">
            <v>4691535.8499999996</v>
          </cell>
          <cell r="BF219">
            <v>94710817.729999959</v>
          </cell>
        </row>
        <row r="220">
          <cell r="G220" t="str">
            <v>31306</v>
          </cell>
          <cell r="H220">
            <v>12693031.989999996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2286207.7799999998</v>
          </cell>
          <cell r="Q220">
            <v>39112.44</v>
          </cell>
          <cell r="R220">
            <v>439255.63</v>
          </cell>
          <cell r="S220">
            <v>0</v>
          </cell>
          <cell r="T220">
            <v>0</v>
          </cell>
          <cell r="U220">
            <v>0</v>
          </cell>
          <cell r="V220">
            <v>513112.95999999996</v>
          </cell>
          <cell r="W220">
            <v>0</v>
          </cell>
          <cell r="X220">
            <v>10758.54</v>
          </cell>
          <cell r="Y220">
            <v>0</v>
          </cell>
          <cell r="Z220">
            <v>0</v>
          </cell>
          <cell r="AA220">
            <v>0</v>
          </cell>
          <cell r="AB220">
            <v>226393.36000000002</v>
          </cell>
          <cell r="AC220">
            <v>37868.120000000003</v>
          </cell>
          <cell r="AD220">
            <v>0</v>
          </cell>
          <cell r="AE220">
            <v>0</v>
          </cell>
          <cell r="AF220">
            <v>349353.6</v>
          </cell>
          <cell r="AG220">
            <v>0</v>
          </cell>
          <cell r="AH220">
            <v>0</v>
          </cell>
          <cell r="AI220">
            <v>47466.51</v>
          </cell>
          <cell r="AJ220">
            <v>0</v>
          </cell>
          <cell r="AK220">
            <v>0</v>
          </cell>
          <cell r="AL220">
            <v>0</v>
          </cell>
          <cell r="AM220">
            <v>6086.0499999999993</v>
          </cell>
          <cell r="AN220">
            <v>67739.039999999994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2566.1099999999997</v>
          </cell>
          <cell r="AT220">
            <v>15456.19</v>
          </cell>
          <cell r="AU220">
            <v>0</v>
          </cell>
          <cell r="AV220">
            <v>0</v>
          </cell>
          <cell r="AW220">
            <v>0</v>
          </cell>
          <cell r="AX220">
            <v>238964.22000000003</v>
          </cell>
          <cell r="AY220">
            <v>0</v>
          </cell>
          <cell r="AZ220">
            <v>0</v>
          </cell>
          <cell r="BA220">
            <v>0</v>
          </cell>
          <cell r="BB220">
            <v>8722.6</v>
          </cell>
          <cell r="BC220">
            <v>3651452.0700000008</v>
          </cell>
          <cell r="BD220">
            <v>666294.04999999993</v>
          </cell>
          <cell r="BE220">
            <v>1390685.23</v>
          </cell>
          <cell r="BF220">
            <v>22690526.489999995</v>
          </cell>
        </row>
        <row r="221">
          <cell r="G221" t="str">
            <v>31311</v>
          </cell>
          <cell r="H221">
            <v>10494374.819999998</v>
          </cell>
          <cell r="I221">
            <v>871052.14999999991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2267390.9899999998</v>
          </cell>
          <cell r="Q221">
            <v>49896.31</v>
          </cell>
          <cell r="R221">
            <v>472373.26</v>
          </cell>
          <cell r="S221">
            <v>0</v>
          </cell>
          <cell r="T221">
            <v>0</v>
          </cell>
          <cell r="U221">
            <v>0</v>
          </cell>
          <cell r="V221">
            <v>510307.99000000005</v>
          </cell>
          <cell r="W221">
            <v>23194.19</v>
          </cell>
          <cell r="X221">
            <v>10507.93</v>
          </cell>
          <cell r="Y221">
            <v>0</v>
          </cell>
          <cell r="Z221">
            <v>0</v>
          </cell>
          <cell r="AA221">
            <v>0</v>
          </cell>
          <cell r="AB221">
            <v>241018.08000000002</v>
          </cell>
          <cell r="AC221">
            <v>66062.880000000005</v>
          </cell>
          <cell r="AD221">
            <v>0</v>
          </cell>
          <cell r="AE221">
            <v>0</v>
          </cell>
          <cell r="AF221">
            <v>438260.72</v>
          </cell>
          <cell r="AG221">
            <v>0</v>
          </cell>
          <cell r="AH221">
            <v>0</v>
          </cell>
          <cell r="AI221">
            <v>27769.649999999998</v>
          </cell>
          <cell r="AJ221">
            <v>0</v>
          </cell>
          <cell r="AK221">
            <v>0</v>
          </cell>
          <cell r="AL221">
            <v>0</v>
          </cell>
          <cell r="AM221">
            <v>13976.33</v>
          </cell>
          <cell r="AN221">
            <v>103736.81</v>
          </cell>
          <cell r="AO221">
            <v>0</v>
          </cell>
          <cell r="AP221">
            <v>0</v>
          </cell>
          <cell r="AQ221">
            <v>0</v>
          </cell>
          <cell r="AR221">
            <v>22221.759999999998</v>
          </cell>
          <cell r="AS221">
            <v>0</v>
          </cell>
          <cell r="AT221">
            <v>16347.23</v>
          </cell>
          <cell r="AU221">
            <v>0</v>
          </cell>
          <cell r="AV221">
            <v>0</v>
          </cell>
          <cell r="AW221">
            <v>0</v>
          </cell>
          <cell r="AX221">
            <v>29725.439999999999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2821268.8600000008</v>
          </cell>
          <cell r="BD221">
            <v>729905.44</v>
          </cell>
          <cell r="BE221">
            <v>1039680.29</v>
          </cell>
          <cell r="BF221">
            <v>20249071.130000003</v>
          </cell>
        </row>
        <row r="222">
          <cell r="G222" t="str">
            <v>31330</v>
          </cell>
          <cell r="H222">
            <v>2685277.59</v>
          </cell>
          <cell r="I222">
            <v>15851.81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485260.36000000004</v>
          </cell>
          <cell r="Q222">
            <v>11321.65</v>
          </cell>
          <cell r="R222">
            <v>94782.250000000015</v>
          </cell>
          <cell r="S222">
            <v>0</v>
          </cell>
          <cell r="T222">
            <v>0</v>
          </cell>
          <cell r="U222">
            <v>0</v>
          </cell>
          <cell r="V222">
            <v>143650.44000000003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354809.44</v>
          </cell>
          <cell r="AC222">
            <v>49165.090000000004</v>
          </cell>
          <cell r="AD222">
            <v>0</v>
          </cell>
          <cell r="AE222">
            <v>0</v>
          </cell>
          <cell r="AF222">
            <v>100721.06000000001</v>
          </cell>
          <cell r="AG222">
            <v>0</v>
          </cell>
          <cell r="AH222">
            <v>0</v>
          </cell>
          <cell r="AI222">
            <v>2233.37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6477.92</v>
          </cell>
          <cell r="AR222">
            <v>5448.4400000000005</v>
          </cell>
          <cell r="AS222">
            <v>0</v>
          </cell>
          <cell r="AT222">
            <v>3362.13</v>
          </cell>
          <cell r="AU222">
            <v>0</v>
          </cell>
          <cell r="AV222">
            <v>0</v>
          </cell>
          <cell r="AW222">
            <v>0</v>
          </cell>
          <cell r="AX222">
            <v>16135.060000000001</v>
          </cell>
          <cell r="AY222">
            <v>0</v>
          </cell>
          <cell r="AZ222">
            <v>0</v>
          </cell>
          <cell r="BA222">
            <v>0</v>
          </cell>
          <cell r="BB222">
            <v>1493.8399999999997</v>
          </cell>
          <cell r="BC222">
            <v>1054330.5000000002</v>
          </cell>
          <cell r="BD222">
            <v>162230.67999999996</v>
          </cell>
          <cell r="BE222">
            <v>188003.08000000002</v>
          </cell>
          <cell r="BF222">
            <v>5380554.709999999</v>
          </cell>
        </row>
        <row r="223">
          <cell r="G223" t="str">
            <v>31332</v>
          </cell>
          <cell r="H223">
            <v>9380584.3399999961</v>
          </cell>
          <cell r="I223">
            <v>985202.06999999983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2674486.7900000005</v>
          </cell>
          <cell r="Q223">
            <v>28369.64</v>
          </cell>
          <cell r="R223">
            <v>358404.37999999995</v>
          </cell>
          <cell r="S223">
            <v>0</v>
          </cell>
          <cell r="T223">
            <v>0</v>
          </cell>
          <cell r="U223">
            <v>0</v>
          </cell>
          <cell r="V223">
            <v>776119.11</v>
          </cell>
          <cell r="W223">
            <v>0</v>
          </cell>
          <cell r="X223">
            <v>10448</v>
          </cell>
          <cell r="Y223">
            <v>0</v>
          </cell>
          <cell r="Z223">
            <v>0</v>
          </cell>
          <cell r="AA223">
            <v>0</v>
          </cell>
          <cell r="AB223">
            <v>262545.78999999998</v>
          </cell>
          <cell r="AC223">
            <v>63384</v>
          </cell>
          <cell r="AD223">
            <v>0</v>
          </cell>
          <cell r="AE223">
            <v>0</v>
          </cell>
          <cell r="AF223">
            <v>384409.8899999999</v>
          </cell>
          <cell r="AG223">
            <v>0</v>
          </cell>
          <cell r="AH223">
            <v>0</v>
          </cell>
          <cell r="AI223">
            <v>142844.1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32134.67</v>
          </cell>
          <cell r="AO223">
            <v>0</v>
          </cell>
          <cell r="AP223">
            <v>0</v>
          </cell>
          <cell r="AQ223">
            <v>0</v>
          </cell>
          <cell r="AR223">
            <v>36935</v>
          </cell>
          <cell r="AS223">
            <v>0</v>
          </cell>
          <cell r="AT223">
            <v>14658.099999999999</v>
          </cell>
          <cell r="AU223">
            <v>0</v>
          </cell>
          <cell r="AV223">
            <v>0</v>
          </cell>
          <cell r="AW223">
            <v>0</v>
          </cell>
          <cell r="AX223">
            <v>268856.17</v>
          </cell>
          <cell r="AY223">
            <v>0</v>
          </cell>
          <cell r="AZ223">
            <v>0</v>
          </cell>
          <cell r="BA223">
            <v>161</v>
          </cell>
          <cell r="BB223">
            <v>6053.54</v>
          </cell>
          <cell r="BC223">
            <v>3103631.3999999994</v>
          </cell>
          <cell r="BD223">
            <v>688797.85</v>
          </cell>
          <cell r="BE223">
            <v>1018204.1599999999</v>
          </cell>
          <cell r="BF223">
            <v>20236229.999999996</v>
          </cell>
        </row>
        <row r="224">
          <cell r="G224" t="str">
            <v>31401</v>
          </cell>
          <cell r="H224">
            <v>23367218.250000004</v>
          </cell>
          <cell r="I224">
            <v>315400.20000000007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5670730.3799999999</v>
          </cell>
          <cell r="Q224">
            <v>75603.91</v>
          </cell>
          <cell r="R224">
            <v>980792.32000000007</v>
          </cell>
          <cell r="S224">
            <v>0</v>
          </cell>
          <cell r="T224">
            <v>0</v>
          </cell>
          <cell r="U224">
            <v>0</v>
          </cell>
          <cell r="V224">
            <v>2392966.39</v>
          </cell>
          <cell r="W224">
            <v>0</v>
          </cell>
          <cell r="X224">
            <v>27491.79</v>
          </cell>
          <cell r="Y224">
            <v>0</v>
          </cell>
          <cell r="Z224">
            <v>0</v>
          </cell>
          <cell r="AA224">
            <v>0</v>
          </cell>
          <cell r="AB224">
            <v>447771.94000000006</v>
          </cell>
          <cell r="AC224">
            <v>143925.53</v>
          </cell>
          <cell r="AD224">
            <v>0</v>
          </cell>
          <cell r="AE224">
            <v>0</v>
          </cell>
          <cell r="AF224">
            <v>589150.32999999996</v>
          </cell>
          <cell r="AG224">
            <v>0</v>
          </cell>
          <cell r="AH224">
            <v>0</v>
          </cell>
          <cell r="AI224">
            <v>201340.24000000002</v>
          </cell>
          <cell r="AJ224">
            <v>0</v>
          </cell>
          <cell r="AK224">
            <v>0</v>
          </cell>
          <cell r="AL224">
            <v>0</v>
          </cell>
          <cell r="AM224">
            <v>7100.77</v>
          </cell>
          <cell r="AN224">
            <v>73034.17</v>
          </cell>
          <cell r="AO224">
            <v>0</v>
          </cell>
          <cell r="AP224">
            <v>0</v>
          </cell>
          <cell r="AQ224">
            <v>0</v>
          </cell>
          <cell r="AR224">
            <v>104767.91</v>
          </cell>
          <cell r="AS224">
            <v>0</v>
          </cell>
          <cell r="AT224">
            <v>44698.95</v>
          </cell>
          <cell r="AU224">
            <v>0</v>
          </cell>
          <cell r="AV224">
            <v>0</v>
          </cell>
          <cell r="AW224">
            <v>0</v>
          </cell>
          <cell r="AX224">
            <v>48657.42</v>
          </cell>
          <cell r="AY224">
            <v>0</v>
          </cell>
          <cell r="AZ224">
            <v>0</v>
          </cell>
          <cell r="BA224">
            <v>0</v>
          </cell>
          <cell r="BB224">
            <v>77437.62999999999</v>
          </cell>
          <cell r="BC224">
            <v>5994436.450000002</v>
          </cell>
          <cell r="BD224">
            <v>1532974.07</v>
          </cell>
          <cell r="BE224">
            <v>2595534.0299999993</v>
          </cell>
          <cell r="BF224">
            <v>44691032.680000022</v>
          </cell>
        </row>
        <row r="225">
          <cell r="G225" t="str">
            <v>32081</v>
          </cell>
          <cell r="H225">
            <v>163951638.41</v>
          </cell>
          <cell r="I225">
            <v>7736045.6500000022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32129528.68999999</v>
          </cell>
          <cell r="Q225">
            <v>1260068.6100000001</v>
          </cell>
          <cell r="R225">
            <v>5755803.3099999996</v>
          </cell>
          <cell r="S225">
            <v>0</v>
          </cell>
          <cell r="T225">
            <v>0</v>
          </cell>
          <cell r="U225">
            <v>0</v>
          </cell>
          <cell r="V225">
            <v>10236310.720000001</v>
          </cell>
          <cell r="W225">
            <v>2310388.88</v>
          </cell>
          <cell r="X225">
            <v>282187.52000000002</v>
          </cell>
          <cell r="Y225">
            <v>1476.46</v>
          </cell>
          <cell r="Z225">
            <v>3031896.8799999994</v>
          </cell>
          <cell r="AA225">
            <v>71929.06</v>
          </cell>
          <cell r="AB225">
            <v>9584051.5200000014</v>
          </cell>
          <cell r="AC225">
            <v>1898133.3300000003</v>
          </cell>
          <cell r="AD225">
            <v>0</v>
          </cell>
          <cell r="AE225">
            <v>0</v>
          </cell>
          <cell r="AF225">
            <v>6798081.0099999988</v>
          </cell>
          <cell r="AG225">
            <v>0</v>
          </cell>
          <cell r="AH225">
            <v>0</v>
          </cell>
          <cell r="AI225">
            <v>3340319.6999999997</v>
          </cell>
          <cell r="AJ225">
            <v>0</v>
          </cell>
          <cell r="AK225">
            <v>0</v>
          </cell>
          <cell r="AL225">
            <v>0</v>
          </cell>
          <cell r="AM225">
            <v>238525.88</v>
          </cell>
          <cell r="AN225">
            <v>3588161.0800000005</v>
          </cell>
          <cell r="AO225">
            <v>0</v>
          </cell>
          <cell r="AP225">
            <v>192055.67</v>
          </cell>
          <cell r="AQ225">
            <v>412995.42000000004</v>
          </cell>
          <cell r="AR225">
            <v>0</v>
          </cell>
          <cell r="AS225">
            <v>289571.71999999997</v>
          </cell>
          <cell r="AT225">
            <v>1318766.9700000002</v>
          </cell>
          <cell r="AU225">
            <v>0</v>
          </cell>
          <cell r="AV225">
            <v>0</v>
          </cell>
          <cell r="AW225">
            <v>0</v>
          </cell>
          <cell r="AX225">
            <v>1496067.7199999997</v>
          </cell>
          <cell r="AY225">
            <v>0</v>
          </cell>
          <cell r="AZ225">
            <v>5783.97</v>
          </cell>
          <cell r="BA225">
            <v>2063044.3200000003</v>
          </cell>
          <cell r="BB225">
            <v>1792317.97</v>
          </cell>
          <cell r="BC225">
            <v>43276717.180000007</v>
          </cell>
          <cell r="BD225">
            <v>12705791.719999997</v>
          </cell>
          <cell r="BE225">
            <v>9409209.9299999997</v>
          </cell>
          <cell r="BF225">
            <v>325176869.29999995</v>
          </cell>
        </row>
        <row r="226">
          <cell r="G226" t="str">
            <v>32123</v>
          </cell>
          <cell r="H226">
            <v>452081.21999999991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64320.630000000005</v>
          </cell>
          <cell r="Q226">
            <v>0</v>
          </cell>
          <cell r="R226">
            <v>59491.62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24206.44</v>
          </cell>
          <cell r="AC226">
            <v>20805.05</v>
          </cell>
          <cell r="AD226">
            <v>0</v>
          </cell>
          <cell r="AE226">
            <v>0</v>
          </cell>
          <cell r="AF226">
            <v>7111.05</v>
          </cell>
          <cell r="AG226">
            <v>0</v>
          </cell>
          <cell r="AH226">
            <v>0</v>
          </cell>
          <cell r="AI226">
            <v>687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148116.46000000002</v>
          </cell>
          <cell r="BD226">
            <v>1891.9899999999998</v>
          </cell>
          <cell r="BE226">
            <v>19752.400000000001</v>
          </cell>
          <cell r="BF226">
            <v>798463.86</v>
          </cell>
        </row>
        <row r="227">
          <cell r="G227" t="str">
            <v>32312</v>
          </cell>
          <cell r="H227">
            <v>309626.48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54538.49</v>
          </cell>
          <cell r="Q227">
            <v>0</v>
          </cell>
          <cell r="R227">
            <v>8283.2199999999993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6562.3</v>
          </cell>
          <cell r="AC227">
            <v>21772</v>
          </cell>
          <cell r="AD227">
            <v>0</v>
          </cell>
          <cell r="AE227">
            <v>0</v>
          </cell>
          <cell r="AF227">
            <v>39.979999999999997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131160.08000000002</v>
          </cell>
          <cell r="BD227">
            <v>0</v>
          </cell>
          <cell r="BE227">
            <v>95520.24</v>
          </cell>
          <cell r="BF227">
            <v>627502.78999999992</v>
          </cell>
        </row>
        <row r="228">
          <cell r="G228" t="str">
            <v>32325</v>
          </cell>
          <cell r="H228">
            <v>8272544.6299999999</v>
          </cell>
          <cell r="I228">
            <v>3552.76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1232167.6400000004</v>
          </cell>
          <cell r="Q228">
            <v>48200.3</v>
          </cell>
          <cell r="R228">
            <v>286992.77999999997</v>
          </cell>
          <cell r="S228">
            <v>0</v>
          </cell>
          <cell r="T228">
            <v>0</v>
          </cell>
          <cell r="U228">
            <v>0</v>
          </cell>
          <cell r="V228">
            <v>661233.46999999986</v>
          </cell>
          <cell r="W228">
            <v>0</v>
          </cell>
          <cell r="X228">
            <v>8686.43</v>
          </cell>
          <cell r="Y228">
            <v>0</v>
          </cell>
          <cell r="Z228">
            <v>0</v>
          </cell>
          <cell r="AA228">
            <v>0</v>
          </cell>
          <cell r="AB228">
            <v>153649.21999999997</v>
          </cell>
          <cell r="AC228">
            <v>55094.280000000006</v>
          </cell>
          <cell r="AD228">
            <v>0</v>
          </cell>
          <cell r="AE228">
            <v>0</v>
          </cell>
          <cell r="AF228">
            <v>213534.45</v>
          </cell>
          <cell r="AG228">
            <v>0</v>
          </cell>
          <cell r="AH228">
            <v>0</v>
          </cell>
          <cell r="AI228">
            <v>110685.66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13888.97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2239258.8000000007</v>
          </cell>
          <cell r="BD228">
            <v>573307.49</v>
          </cell>
          <cell r="BE228">
            <v>789534.08</v>
          </cell>
          <cell r="BF228">
            <v>14662330.960000001</v>
          </cell>
        </row>
        <row r="229">
          <cell r="G229" t="str">
            <v>32326</v>
          </cell>
          <cell r="H229">
            <v>9540945.2300000004</v>
          </cell>
          <cell r="I229">
            <v>221478.76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1453287.5199999998</v>
          </cell>
          <cell r="Q229">
            <v>105511.90000000001</v>
          </cell>
          <cell r="R229">
            <v>375631.22000000003</v>
          </cell>
          <cell r="S229">
            <v>0</v>
          </cell>
          <cell r="T229">
            <v>0</v>
          </cell>
          <cell r="U229">
            <v>74201.56</v>
          </cell>
          <cell r="V229">
            <v>723986.79999999981</v>
          </cell>
          <cell r="W229">
            <v>0</v>
          </cell>
          <cell r="X229">
            <v>8139.45</v>
          </cell>
          <cell r="Y229">
            <v>0</v>
          </cell>
          <cell r="Z229">
            <v>0</v>
          </cell>
          <cell r="AA229">
            <v>0</v>
          </cell>
          <cell r="AB229">
            <v>154751.26</v>
          </cell>
          <cell r="AC229">
            <v>78880.19</v>
          </cell>
          <cell r="AD229">
            <v>0</v>
          </cell>
          <cell r="AE229">
            <v>0</v>
          </cell>
          <cell r="AF229">
            <v>283926.66000000003</v>
          </cell>
          <cell r="AG229">
            <v>0</v>
          </cell>
          <cell r="AH229">
            <v>0</v>
          </cell>
          <cell r="AI229">
            <v>49848.130000000012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9206.74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30494.339999999997</v>
          </cell>
          <cell r="AU229">
            <v>0</v>
          </cell>
          <cell r="AV229">
            <v>467262.47999999992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244096.23</v>
          </cell>
          <cell r="BC229">
            <v>3150378.2300000014</v>
          </cell>
          <cell r="BD229">
            <v>690936.59000000008</v>
          </cell>
          <cell r="BE229">
            <v>1071756.74</v>
          </cell>
          <cell r="BF229">
            <v>18734720.030000001</v>
          </cell>
        </row>
        <row r="230">
          <cell r="G230" t="str">
            <v>32354</v>
          </cell>
          <cell r="H230">
            <v>49192412.609999992</v>
          </cell>
          <cell r="I230">
            <v>1843801.95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8978855.4600000009</v>
          </cell>
          <cell r="Q230">
            <v>229245.71</v>
          </cell>
          <cell r="R230">
            <v>1504804.8100000003</v>
          </cell>
          <cell r="S230">
            <v>0</v>
          </cell>
          <cell r="T230">
            <v>0</v>
          </cell>
          <cell r="U230">
            <v>0</v>
          </cell>
          <cell r="V230">
            <v>3153850.92</v>
          </cell>
          <cell r="W230">
            <v>1935205.6500000001</v>
          </cell>
          <cell r="X230">
            <v>39384.490000000005</v>
          </cell>
          <cell r="Y230">
            <v>0</v>
          </cell>
          <cell r="Z230">
            <v>0</v>
          </cell>
          <cell r="AA230">
            <v>0</v>
          </cell>
          <cell r="AB230">
            <v>752631.21</v>
          </cell>
          <cell r="AC230">
            <v>552800.47</v>
          </cell>
          <cell r="AD230">
            <v>0</v>
          </cell>
          <cell r="AE230">
            <v>0</v>
          </cell>
          <cell r="AF230">
            <v>1208329.1000000001</v>
          </cell>
          <cell r="AG230">
            <v>0</v>
          </cell>
          <cell r="AH230">
            <v>0</v>
          </cell>
          <cell r="AI230">
            <v>363399.69999999995</v>
          </cell>
          <cell r="AJ230">
            <v>0</v>
          </cell>
          <cell r="AK230">
            <v>0</v>
          </cell>
          <cell r="AL230">
            <v>0</v>
          </cell>
          <cell r="AM230">
            <v>29747.77</v>
          </cell>
          <cell r="AN230">
            <v>317788.08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29857.809999999998</v>
          </cell>
          <cell r="AT230">
            <v>170829.01</v>
          </cell>
          <cell r="AU230">
            <v>0</v>
          </cell>
          <cell r="AV230">
            <v>0</v>
          </cell>
          <cell r="AW230">
            <v>0</v>
          </cell>
          <cell r="AX230">
            <v>62177.279999999999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12086277.839999998</v>
          </cell>
          <cell r="BD230">
            <v>2754800.93</v>
          </cell>
          <cell r="BE230">
            <v>4593306.57</v>
          </cell>
          <cell r="BF230">
            <v>89799507.370000005</v>
          </cell>
        </row>
        <row r="231">
          <cell r="G231" t="str">
            <v>32356</v>
          </cell>
          <cell r="H231">
            <v>68152094.419999987</v>
          </cell>
          <cell r="I231">
            <v>935303.68999999983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16616400.539999999</v>
          </cell>
          <cell r="Q231">
            <v>674823.12</v>
          </cell>
          <cell r="R231">
            <v>2244350.7000000002</v>
          </cell>
          <cell r="S231">
            <v>0</v>
          </cell>
          <cell r="T231">
            <v>0</v>
          </cell>
          <cell r="U231">
            <v>0</v>
          </cell>
          <cell r="V231">
            <v>2276346.1199999996</v>
          </cell>
          <cell r="W231">
            <v>44081.549999999996</v>
          </cell>
          <cell r="X231">
            <v>67157.329999999987</v>
          </cell>
          <cell r="Y231">
            <v>0</v>
          </cell>
          <cell r="Z231">
            <v>1202011.9399999997</v>
          </cell>
          <cell r="AA231">
            <v>0</v>
          </cell>
          <cell r="AB231">
            <v>1481580.0400000003</v>
          </cell>
          <cell r="AC231">
            <v>277383.03000000003</v>
          </cell>
          <cell r="AD231">
            <v>0</v>
          </cell>
          <cell r="AE231">
            <v>0</v>
          </cell>
          <cell r="AF231">
            <v>2048781.0899999999</v>
          </cell>
          <cell r="AG231">
            <v>0</v>
          </cell>
          <cell r="AH231">
            <v>0</v>
          </cell>
          <cell r="AI231">
            <v>540051.19000000006</v>
          </cell>
          <cell r="AJ231">
            <v>0</v>
          </cell>
          <cell r="AK231">
            <v>0</v>
          </cell>
          <cell r="AL231">
            <v>0</v>
          </cell>
          <cell r="AM231">
            <v>36855.79</v>
          </cell>
          <cell r="AN231">
            <v>301022.38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48316.69</v>
          </cell>
          <cell r="AT231">
            <v>196082.32</v>
          </cell>
          <cell r="AU231">
            <v>0</v>
          </cell>
          <cell r="AV231">
            <v>0</v>
          </cell>
          <cell r="AW231">
            <v>0</v>
          </cell>
          <cell r="AX231">
            <v>44162.360000000008</v>
          </cell>
          <cell r="AY231">
            <v>0</v>
          </cell>
          <cell r="AZ231">
            <v>442219.89</v>
          </cell>
          <cell r="BA231">
            <v>1559864.58</v>
          </cell>
          <cell r="BB231">
            <v>0</v>
          </cell>
          <cell r="BC231">
            <v>16995834.240000002</v>
          </cell>
          <cell r="BD231">
            <v>4701028.2300000004</v>
          </cell>
          <cell r="BE231">
            <v>3747038.4699999993</v>
          </cell>
          <cell r="BF231">
            <v>124632789.70999999</v>
          </cell>
        </row>
        <row r="232">
          <cell r="G232" t="str">
            <v>32358</v>
          </cell>
          <cell r="H232">
            <v>4722986.8399999989</v>
          </cell>
          <cell r="I232">
            <v>25253.690000000002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687915.03000000014</v>
          </cell>
          <cell r="Q232">
            <v>0</v>
          </cell>
          <cell r="R232">
            <v>143525.53</v>
          </cell>
          <cell r="S232">
            <v>0</v>
          </cell>
          <cell r="T232">
            <v>0</v>
          </cell>
          <cell r="U232">
            <v>0</v>
          </cell>
          <cell r="V232">
            <v>301602.18</v>
          </cell>
          <cell r="W232">
            <v>129202.18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48667.57</v>
          </cell>
          <cell r="AC232">
            <v>20555.39</v>
          </cell>
          <cell r="AD232">
            <v>0</v>
          </cell>
          <cell r="AE232">
            <v>0</v>
          </cell>
          <cell r="AF232">
            <v>121838.39999999999</v>
          </cell>
          <cell r="AG232">
            <v>0</v>
          </cell>
          <cell r="AH232">
            <v>0</v>
          </cell>
          <cell r="AI232">
            <v>11649.06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7912.33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31427.210000000003</v>
          </cell>
          <cell r="BB232">
            <v>0</v>
          </cell>
          <cell r="BC232">
            <v>1464454.15</v>
          </cell>
          <cell r="BD232">
            <v>324809.57</v>
          </cell>
          <cell r="BE232">
            <v>550179.1399999999</v>
          </cell>
          <cell r="BF232">
            <v>8591978.2699999996</v>
          </cell>
        </row>
        <row r="233">
          <cell r="G233" t="str">
            <v>32360</v>
          </cell>
          <cell r="H233">
            <v>22104988.289999999</v>
          </cell>
          <cell r="I233">
            <v>266490.3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4803421.1800000006</v>
          </cell>
          <cell r="Q233">
            <v>361350</v>
          </cell>
          <cell r="R233">
            <v>680043.1</v>
          </cell>
          <cell r="S233">
            <v>0</v>
          </cell>
          <cell r="T233">
            <v>0</v>
          </cell>
          <cell r="U233">
            <v>0</v>
          </cell>
          <cell r="V233">
            <v>1023862.11</v>
          </cell>
          <cell r="W233">
            <v>59693.81</v>
          </cell>
          <cell r="X233">
            <v>21685.4</v>
          </cell>
          <cell r="Y233">
            <v>0</v>
          </cell>
          <cell r="Z233">
            <v>0</v>
          </cell>
          <cell r="AA233">
            <v>0</v>
          </cell>
          <cell r="AB233">
            <v>508428.31999999995</v>
          </cell>
          <cell r="AC233">
            <v>480053.37999999995</v>
          </cell>
          <cell r="AD233">
            <v>0</v>
          </cell>
          <cell r="AE233">
            <v>0</v>
          </cell>
          <cell r="AF233">
            <v>908199.27999999991</v>
          </cell>
          <cell r="AG233">
            <v>0</v>
          </cell>
          <cell r="AH233">
            <v>0</v>
          </cell>
          <cell r="AI233">
            <v>356719.05000000005</v>
          </cell>
          <cell r="AJ233">
            <v>0</v>
          </cell>
          <cell r="AK233">
            <v>0</v>
          </cell>
          <cell r="AL233">
            <v>0</v>
          </cell>
          <cell r="AM233">
            <v>1994.08</v>
          </cell>
          <cell r="AN233">
            <v>83463.58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116088.07999999999</v>
          </cell>
          <cell r="AU233">
            <v>0</v>
          </cell>
          <cell r="AV233">
            <v>0</v>
          </cell>
          <cell r="AW233">
            <v>0</v>
          </cell>
          <cell r="AX233">
            <v>282851.90000000002</v>
          </cell>
          <cell r="AY233">
            <v>0</v>
          </cell>
          <cell r="AZ233">
            <v>0</v>
          </cell>
          <cell r="BA233">
            <v>0</v>
          </cell>
          <cell r="BB233">
            <v>29660.989999999998</v>
          </cell>
          <cell r="BC233">
            <v>6287707.25</v>
          </cell>
          <cell r="BD233">
            <v>1530079.0399999996</v>
          </cell>
          <cell r="BE233">
            <v>1879992.73</v>
          </cell>
          <cell r="BF233">
            <v>41786771.86999999</v>
          </cell>
        </row>
        <row r="234">
          <cell r="G234" t="str">
            <v>32361</v>
          </cell>
          <cell r="H234">
            <v>21734511.369999997</v>
          </cell>
          <cell r="I234">
            <v>1712066.26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4471408.8600000003</v>
          </cell>
          <cell r="Q234">
            <v>168062.58</v>
          </cell>
          <cell r="R234">
            <v>800390.98</v>
          </cell>
          <cell r="S234">
            <v>0</v>
          </cell>
          <cell r="T234">
            <v>0</v>
          </cell>
          <cell r="U234">
            <v>0</v>
          </cell>
          <cell r="V234">
            <v>1922678.2499999995</v>
          </cell>
          <cell r="W234">
            <v>207976.91999999998</v>
          </cell>
          <cell r="X234">
            <v>30546.23</v>
          </cell>
          <cell r="Y234">
            <v>0</v>
          </cell>
          <cell r="Z234">
            <v>0</v>
          </cell>
          <cell r="AA234">
            <v>0</v>
          </cell>
          <cell r="AB234">
            <v>595648.71</v>
          </cell>
          <cell r="AC234">
            <v>171847.28</v>
          </cell>
          <cell r="AD234">
            <v>0</v>
          </cell>
          <cell r="AE234">
            <v>0</v>
          </cell>
          <cell r="AF234">
            <v>1043550.92</v>
          </cell>
          <cell r="AG234">
            <v>0</v>
          </cell>
          <cell r="AH234">
            <v>0</v>
          </cell>
          <cell r="AI234">
            <v>266897.92000000004</v>
          </cell>
          <cell r="AJ234">
            <v>0</v>
          </cell>
          <cell r="AK234">
            <v>0</v>
          </cell>
          <cell r="AL234">
            <v>0</v>
          </cell>
          <cell r="AM234">
            <v>10590.01</v>
          </cell>
          <cell r="AN234">
            <v>121226.35</v>
          </cell>
          <cell r="AO234">
            <v>0</v>
          </cell>
          <cell r="AP234">
            <v>0</v>
          </cell>
          <cell r="AQ234">
            <v>882716.23999999987</v>
          </cell>
          <cell r="AR234">
            <v>0</v>
          </cell>
          <cell r="AS234">
            <v>0</v>
          </cell>
          <cell r="AT234">
            <v>196612.20999999996</v>
          </cell>
          <cell r="AU234">
            <v>0</v>
          </cell>
          <cell r="AV234">
            <v>0</v>
          </cell>
          <cell r="AW234">
            <v>0</v>
          </cell>
          <cell r="AX234">
            <v>131685.96</v>
          </cell>
          <cell r="AY234">
            <v>0</v>
          </cell>
          <cell r="AZ234">
            <v>0</v>
          </cell>
          <cell r="BA234">
            <v>0</v>
          </cell>
          <cell r="BB234">
            <v>10237.299999999999</v>
          </cell>
          <cell r="BC234">
            <v>7226807.4400000013</v>
          </cell>
          <cell r="BD234">
            <v>1851894.6600000001</v>
          </cell>
          <cell r="BE234">
            <v>2207301.6099999994</v>
          </cell>
          <cell r="BF234">
            <v>45764658.060000002</v>
          </cell>
        </row>
        <row r="235">
          <cell r="G235" t="str">
            <v>32362</v>
          </cell>
          <cell r="H235">
            <v>2708581.3499999996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361838.22000000003</v>
          </cell>
          <cell r="Q235">
            <v>13081.5</v>
          </cell>
          <cell r="R235">
            <v>129064.1</v>
          </cell>
          <cell r="S235">
            <v>0</v>
          </cell>
          <cell r="T235">
            <v>0</v>
          </cell>
          <cell r="U235">
            <v>0</v>
          </cell>
          <cell r="V235">
            <v>232808.55</v>
          </cell>
          <cell r="W235">
            <v>0</v>
          </cell>
          <cell r="X235">
            <v>2386.5</v>
          </cell>
          <cell r="Y235">
            <v>0</v>
          </cell>
          <cell r="Z235">
            <v>0</v>
          </cell>
          <cell r="AA235">
            <v>0</v>
          </cell>
          <cell r="AB235">
            <v>63965.34</v>
          </cell>
          <cell r="AC235">
            <v>41704.229999999996</v>
          </cell>
          <cell r="AD235">
            <v>0</v>
          </cell>
          <cell r="AE235">
            <v>0</v>
          </cell>
          <cell r="AF235">
            <v>72352.740000000005</v>
          </cell>
          <cell r="AG235">
            <v>0</v>
          </cell>
          <cell r="AH235">
            <v>0</v>
          </cell>
          <cell r="AI235">
            <v>23816.780000000002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2549.61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550.66000000000008</v>
          </cell>
          <cell r="BC235">
            <v>1023489.4600000001</v>
          </cell>
          <cell r="BD235">
            <v>218435.57</v>
          </cell>
          <cell r="BE235">
            <v>530955.08000000007</v>
          </cell>
          <cell r="BF235">
            <v>5425579.6900000004</v>
          </cell>
        </row>
        <row r="236">
          <cell r="G236" t="str">
            <v>32363</v>
          </cell>
          <cell r="H236">
            <v>17392626.249999996</v>
          </cell>
          <cell r="I236">
            <v>1891399.25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3851740.8599999994</v>
          </cell>
          <cell r="Q236">
            <v>96346.559999999998</v>
          </cell>
          <cell r="R236">
            <v>703557.04</v>
          </cell>
          <cell r="S236">
            <v>0</v>
          </cell>
          <cell r="T236">
            <v>0</v>
          </cell>
          <cell r="U236">
            <v>0</v>
          </cell>
          <cell r="V236">
            <v>1615143.99</v>
          </cell>
          <cell r="W236">
            <v>209707.07</v>
          </cell>
          <cell r="X236">
            <v>22165</v>
          </cell>
          <cell r="Y236">
            <v>0</v>
          </cell>
          <cell r="Z236">
            <v>0</v>
          </cell>
          <cell r="AA236">
            <v>0</v>
          </cell>
          <cell r="AB236">
            <v>610471.31000000006</v>
          </cell>
          <cell r="AC236">
            <v>151507.96</v>
          </cell>
          <cell r="AD236">
            <v>0</v>
          </cell>
          <cell r="AE236">
            <v>0</v>
          </cell>
          <cell r="AF236">
            <v>844807.82</v>
          </cell>
          <cell r="AG236">
            <v>0</v>
          </cell>
          <cell r="AH236">
            <v>0</v>
          </cell>
          <cell r="AI236">
            <v>523466.67000000004</v>
          </cell>
          <cell r="AJ236">
            <v>0</v>
          </cell>
          <cell r="AK236">
            <v>0</v>
          </cell>
          <cell r="AL236">
            <v>0</v>
          </cell>
          <cell r="AM236">
            <v>21050.79</v>
          </cell>
          <cell r="AN236">
            <v>139128.82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99963.199999999997</v>
          </cell>
          <cell r="AU236">
            <v>0</v>
          </cell>
          <cell r="AV236">
            <v>0</v>
          </cell>
          <cell r="AW236">
            <v>0</v>
          </cell>
          <cell r="AX236">
            <v>197817.81000000003</v>
          </cell>
          <cell r="AY236">
            <v>0</v>
          </cell>
          <cell r="AZ236">
            <v>0</v>
          </cell>
          <cell r="BA236">
            <v>0</v>
          </cell>
          <cell r="BB236">
            <v>33176.9</v>
          </cell>
          <cell r="BC236">
            <v>8709767.9499999974</v>
          </cell>
          <cell r="BD236">
            <v>1134747.1599999999</v>
          </cell>
          <cell r="BE236">
            <v>1208442.3999999999</v>
          </cell>
          <cell r="BF236">
            <v>39457034.80999998</v>
          </cell>
        </row>
        <row r="237">
          <cell r="G237" t="str">
            <v>32414</v>
          </cell>
          <cell r="H237">
            <v>10703046.65</v>
          </cell>
          <cell r="I237">
            <v>1500462.89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1937503.6400000001</v>
          </cell>
          <cell r="Q237">
            <v>30621.129999999997</v>
          </cell>
          <cell r="R237">
            <v>494907.02</v>
          </cell>
          <cell r="S237">
            <v>0</v>
          </cell>
          <cell r="T237">
            <v>0</v>
          </cell>
          <cell r="U237">
            <v>0</v>
          </cell>
          <cell r="V237">
            <v>600019.54999999993</v>
          </cell>
          <cell r="W237">
            <v>0</v>
          </cell>
          <cell r="X237">
            <v>15060</v>
          </cell>
          <cell r="Y237">
            <v>0</v>
          </cell>
          <cell r="Z237">
            <v>0</v>
          </cell>
          <cell r="AA237">
            <v>0</v>
          </cell>
          <cell r="AB237">
            <v>404320.25</v>
          </cell>
          <cell r="AC237">
            <v>202410.00999999998</v>
          </cell>
          <cell r="AD237">
            <v>0</v>
          </cell>
          <cell r="AE237">
            <v>0</v>
          </cell>
          <cell r="AF237">
            <v>563223.83000000007</v>
          </cell>
          <cell r="AG237">
            <v>0</v>
          </cell>
          <cell r="AH237">
            <v>0</v>
          </cell>
          <cell r="AI237">
            <v>168924.78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6296.45</v>
          </cell>
          <cell r="AO237">
            <v>0</v>
          </cell>
          <cell r="AP237">
            <v>0</v>
          </cell>
          <cell r="AQ237">
            <v>333711.16000000003</v>
          </cell>
          <cell r="AR237">
            <v>0</v>
          </cell>
          <cell r="AS237">
            <v>0</v>
          </cell>
          <cell r="AT237">
            <v>25172.9</v>
          </cell>
          <cell r="AU237">
            <v>0</v>
          </cell>
          <cell r="AV237">
            <v>0</v>
          </cell>
          <cell r="AW237">
            <v>0</v>
          </cell>
          <cell r="AX237">
            <v>29161.909999999996</v>
          </cell>
          <cell r="AY237">
            <v>0</v>
          </cell>
          <cell r="AZ237">
            <v>0</v>
          </cell>
          <cell r="BA237">
            <v>0</v>
          </cell>
          <cell r="BB237">
            <v>14650.22</v>
          </cell>
          <cell r="BC237">
            <v>3476168.4</v>
          </cell>
          <cell r="BD237">
            <v>759033.93</v>
          </cell>
          <cell r="BE237">
            <v>1089759.49</v>
          </cell>
          <cell r="BF237">
            <v>22354454.209999993</v>
          </cell>
        </row>
        <row r="238">
          <cell r="G238" t="str">
            <v>32416</v>
          </cell>
          <cell r="H238">
            <v>7561064.5399999991</v>
          </cell>
          <cell r="I238">
            <v>316081.74000000005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1576030.6400000001</v>
          </cell>
          <cell r="Q238">
            <v>48055.94</v>
          </cell>
          <cell r="R238">
            <v>343931</v>
          </cell>
          <cell r="S238">
            <v>0</v>
          </cell>
          <cell r="T238">
            <v>0</v>
          </cell>
          <cell r="U238">
            <v>0</v>
          </cell>
          <cell r="V238">
            <v>694457.33999999985</v>
          </cell>
          <cell r="W238">
            <v>126611.84</v>
          </cell>
          <cell r="X238">
            <v>13226</v>
          </cell>
          <cell r="Y238">
            <v>0</v>
          </cell>
          <cell r="Z238">
            <v>0</v>
          </cell>
          <cell r="AA238">
            <v>0</v>
          </cell>
          <cell r="AB238">
            <v>301092.07</v>
          </cell>
          <cell r="AC238">
            <v>63377</v>
          </cell>
          <cell r="AD238">
            <v>0</v>
          </cell>
          <cell r="AE238">
            <v>0</v>
          </cell>
          <cell r="AF238">
            <v>374607.10999999993</v>
          </cell>
          <cell r="AG238">
            <v>0</v>
          </cell>
          <cell r="AH238">
            <v>0</v>
          </cell>
          <cell r="AI238">
            <v>67332.810000000012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11436.630000000001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10169.48</v>
          </cell>
          <cell r="AT238">
            <v>12083.7</v>
          </cell>
          <cell r="AU238">
            <v>16554.05</v>
          </cell>
          <cell r="AV238">
            <v>0</v>
          </cell>
          <cell r="AW238">
            <v>0</v>
          </cell>
          <cell r="AX238">
            <v>10975.83</v>
          </cell>
          <cell r="AY238">
            <v>0</v>
          </cell>
          <cell r="AZ238">
            <v>0</v>
          </cell>
          <cell r="BA238">
            <v>0</v>
          </cell>
          <cell r="BB238">
            <v>238483.99999999997</v>
          </cell>
          <cell r="BC238">
            <v>2854546.290000001</v>
          </cell>
          <cell r="BD238">
            <v>563312.82999999996</v>
          </cell>
          <cell r="BE238">
            <v>1375353</v>
          </cell>
          <cell r="BF238">
            <v>16578783.840000002</v>
          </cell>
        </row>
        <row r="239">
          <cell r="G239" t="str">
            <v>33030</v>
          </cell>
          <cell r="H239">
            <v>317020.25000000006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67298.48</v>
          </cell>
          <cell r="Q239">
            <v>0</v>
          </cell>
          <cell r="R239">
            <v>8243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58228.68</v>
          </cell>
          <cell r="AC239">
            <v>26267.890000000003</v>
          </cell>
          <cell r="AD239">
            <v>0</v>
          </cell>
          <cell r="AE239">
            <v>0</v>
          </cell>
          <cell r="AF239">
            <v>12883.79</v>
          </cell>
          <cell r="AG239">
            <v>0</v>
          </cell>
          <cell r="AH239">
            <v>0</v>
          </cell>
          <cell r="AI239">
            <v>13942.93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300.06</v>
          </cell>
          <cell r="AY239">
            <v>0</v>
          </cell>
          <cell r="AZ239">
            <v>0</v>
          </cell>
          <cell r="BA239">
            <v>0</v>
          </cell>
          <cell r="BB239">
            <v>350.48</v>
          </cell>
          <cell r="BC239">
            <v>240424.54000000004</v>
          </cell>
          <cell r="BD239">
            <v>71597.079999999987</v>
          </cell>
          <cell r="BE239">
            <v>106266.25</v>
          </cell>
          <cell r="BF239">
            <v>922823.43</v>
          </cell>
        </row>
        <row r="240">
          <cell r="G240" t="str">
            <v>33036</v>
          </cell>
          <cell r="H240">
            <v>4239273.78</v>
          </cell>
          <cell r="I240">
            <v>211663.65000000002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572712.34000000008</v>
          </cell>
          <cell r="Q240">
            <v>18407.75</v>
          </cell>
          <cell r="R240">
            <v>174995.06999999998</v>
          </cell>
          <cell r="S240">
            <v>0</v>
          </cell>
          <cell r="T240">
            <v>0</v>
          </cell>
          <cell r="U240">
            <v>0</v>
          </cell>
          <cell r="V240">
            <v>525292.78999999992</v>
          </cell>
          <cell r="W240">
            <v>0</v>
          </cell>
          <cell r="X240">
            <v>15153</v>
          </cell>
          <cell r="Y240">
            <v>0</v>
          </cell>
          <cell r="Z240">
            <v>0</v>
          </cell>
          <cell r="AA240">
            <v>0</v>
          </cell>
          <cell r="AB240">
            <v>427824.16000000003</v>
          </cell>
          <cell r="AC240">
            <v>202079.74000000002</v>
          </cell>
          <cell r="AD240">
            <v>0</v>
          </cell>
          <cell r="AE240">
            <v>0</v>
          </cell>
          <cell r="AF240">
            <v>259303.12000000002</v>
          </cell>
          <cell r="AG240">
            <v>0</v>
          </cell>
          <cell r="AH240">
            <v>0</v>
          </cell>
          <cell r="AI240">
            <v>38808.640000000007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4975.01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8526.92</v>
          </cell>
          <cell r="AU240">
            <v>0</v>
          </cell>
          <cell r="AV240">
            <v>0</v>
          </cell>
          <cell r="AW240">
            <v>0</v>
          </cell>
          <cell r="AX240">
            <v>7710.67</v>
          </cell>
          <cell r="AY240">
            <v>0</v>
          </cell>
          <cell r="AZ240">
            <v>0</v>
          </cell>
          <cell r="BA240">
            <v>0</v>
          </cell>
          <cell r="BB240">
            <v>127.27</v>
          </cell>
          <cell r="BC240">
            <v>1565250.1</v>
          </cell>
          <cell r="BD240">
            <v>336897.04</v>
          </cell>
          <cell r="BE240">
            <v>459931.03</v>
          </cell>
          <cell r="BF240">
            <v>9068932.0799999982</v>
          </cell>
        </row>
        <row r="241">
          <cell r="G241" t="str">
            <v>33049</v>
          </cell>
          <cell r="H241">
            <v>2877718.2499999995</v>
          </cell>
          <cell r="I241">
            <v>410618.13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280699.99999999994</v>
          </cell>
          <cell r="Q241">
            <v>8036.35</v>
          </cell>
          <cell r="R241">
            <v>89427.4</v>
          </cell>
          <cell r="S241">
            <v>0</v>
          </cell>
          <cell r="T241">
            <v>0</v>
          </cell>
          <cell r="U241">
            <v>43893.81</v>
          </cell>
          <cell r="V241">
            <v>176514.33000000002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204254.12</v>
          </cell>
          <cell r="AC241">
            <v>56916.950000000004</v>
          </cell>
          <cell r="AD241">
            <v>0</v>
          </cell>
          <cell r="AE241">
            <v>0</v>
          </cell>
          <cell r="AF241">
            <v>195630.81</v>
          </cell>
          <cell r="AG241">
            <v>0</v>
          </cell>
          <cell r="AH241">
            <v>0</v>
          </cell>
          <cell r="AI241">
            <v>35677.89</v>
          </cell>
          <cell r="AJ241">
            <v>0</v>
          </cell>
          <cell r="AK241">
            <v>0</v>
          </cell>
          <cell r="AL241">
            <v>0</v>
          </cell>
          <cell r="AM241">
            <v>11140.68</v>
          </cell>
          <cell r="AN241">
            <v>0</v>
          </cell>
          <cell r="AO241">
            <v>0</v>
          </cell>
          <cell r="AP241">
            <v>74144.2</v>
          </cell>
          <cell r="AQ241">
            <v>0</v>
          </cell>
          <cell r="AR241">
            <v>0</v>
          </cell>
          <cell r="AS241">
            <v>0</v>
          </cell>
          <cell r="AT241">
            <v>4313.18</v>
          </cell>
          <cell r="AU241">
            <v>0</v>
          </cell>
          <cell r="AV241">
            <v>3193.5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1417252.5799999998</v>
          </cell>
          <cell r="BD241">
            <v>292849.21999999991</v>
          </cell>
          <cell r="BE241">
            <v>228179.52</v>
          </cell>
          <cell r="BF241">
            <v>6410460.9199999981</v>
          </cell>
        </row>
        <row r="242">
          <cell r="G242" t="str">
            <v>33070</v>
          </cell>
          <cell r="H242">
            <v>2152881.5499999998</v>
          </cell>
          <cell r="I242">
            <v>2728684.0999999996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676561.87000000011</v>
          </cell>
          <cell r="Q242">
            <v>2145.88</v>
          </cell>
          <cell r="R242">
            <v>124306.93000000001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91549.469999999987</v>
          </cell>
          <cell r="AC242">
            <v>33601.17</v>
          </cell>
          <cell r="AD242">
            <v>0</v>
          </cell>
          <cell r="AE242">
            <v>0</v>
          </cell>
          <cell r="AF242">
            <v>247587.75</v>
          </cell>
          <cell r="AG242">
            <v>0</v>
          </cell>
          <cell r="AH242">
            <v>0</v>
          </cell>
          <cell r="AI242">
            <v>15601.920000000002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9725.1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209981.18</v>
          </cell>
          <cell r="BB242">
            <v>1318186.1099999999</v>
          </cell>
          <cell r="BC242">
            <v>1970085.9499999997</v>
          </cell>
          <cell r="BD242">
            <v>187400.97000000003</v>
          </cell>
          <cell r="BE242">
            <v>679807.54999999993</v>
          </cell>
          <cell r="BF242">
            <v>10448107.499999998</v>
          </cell>
        </row>
        <row r="243">
          <cell r="G243" t="str">
            <v>33115</v>
          </cell>
          <cell r="H243">
            <v>9716370.5800000001</v>
          </cell>
          <cell r="I243">
            <v>312774.98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1432572.5799999998</v>
          </cell>
          <cell r="Q243">
            <v>46719.600000000006</v>
          </cell>
          <cell r="R243">
            <v>396953.51</v>
          </cell>
          <cell r="S243">
            <v>0</v>
          </cell>
          <cell r="T243">
            <v>0</v>
          </cell>
          <cell r="U243">
            <v>0</v>
          </cell>
          <cell r="V243">
            <v>758140.76</v>
          </cell>
          <cell r="W243">
            <v>94216.92</v>
          </cell>
          <cell r="X243">
            <v>18102.45</v>
          </cell>
          <cell r="Y243">
            <v>0</v>
          </cell>
          <cell r="Z243">
            <v>0</v>
          </cell>
          <cell r="AA243">
            <v>0</v>
          </cell>
          <cell r="AB243">
            <v>413424.54</v>
          </cell>
          <cell r="AC243">
            <v>132177.80000000002</v>
          </cell>
          <cell r="AD243">
            <v>0</v>
          </cell>
          <cell r="AE243">
            <v>0</v>
          </cell>
          <cell r="AF243">
            <v>424679.02</v>
          </cell>
          <cell r="AG243">
            <v>0</v>
          </cell>
          <cell r="AH243">
            <v>0</v>
          </cell>
          <cell r="AI243">
            <v>80497.47</v>
          </cell>
          <cell r="AJ243">
            <v>0</v>
          </cell>
          <cell r="AK243">
            <v>0</v>
          </cell>
          <cell r="AL243">
            <v>0</v>
          </cell>
          <cell r="AM243">
            <v>211.44</v>
          </cell>
          <cell r="AN243">
            <v>29108.329999999998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18107.38</v>
          </cell>
          <cell r="AU243">
            <v>0</v>
          </cell>
          <cell r="AV243">
            <v>0</v>
          </cell>
          <cell r="AW243">
            <v>0</v>
          </cell>
          <cell r="AX243">
            <v>9877.7099999999991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2803600.26</v>
          </cell>
          <cell r="BD243">
            <v>710397.85999999987</v>
          </cell>
          <cell r="BE243">
            <v>1321510.29</v>
          </cell>
          <cell r="BF243">
            <v>18719443.48</v>
          </cell>
        </row>
        <row r="244">
          <cell r="G244" t="str">
            <v>33183</v>
          </cell>
          <cell r="H244">
            <v>864587.92999999993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119245.51</v>
          </cell>
          <cell r="Q244">
            <v>3850</v>
          </cell>
          <cell r="R244">
            <v>54412.509999999995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83689.95</v>
          </cell>
          <cell r="AC244">
            <v>33196.119999999995</v>
          </cell>
          <cell r="AD244">
            <v>0</v>
          </cell>
          <cell r="AE244">
            <v>0</v>
          </cell>
          <cell r="AF244">
            <v>71541.899999999994</v>
          </cell>
          <cell r="AG244">
            <v>0</v>
          </cell>
          <cell r="AH244">
            <v>0</v>
          </cell>
          <cell r="AI244">
            <v>1739.56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55466.23</v>
          </cell>
          <cell r="BC244">
            <v>401074.00000000006</v>
          </cell>
          <cell r="BD244">
            <v>111791.43000000001</v>
          </cell>
          <cell r="BE244">
            <v>0</v>
          </cell>
          <cell r="BF244">
            <v>1800595.14</v>
          </cell>
        </row>
        <row r="245">
          <cell r="G245" t="str">
            <v>33202</v>
          </cell>
          <cell r="H245">
            <v>485832.88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61758</v>
          </cell>
          <cell r="Q245">
            <v>0</v>
          </cell>
          <cell r="R245">
            <v>14190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42941.120000000003</v>
          </cell>
          <cell r="AC245">
            <v>29222.269999999997</v>
          </cell>
          <cell r="AD245">
            <v>0</v>
          </cell>
          <cell r="AE245">
            <v>0</v>
          </cell>
          <cell r="AF245">
            <v>20919.170000000002</v>
          </cell>
          <cell r="AG245">
            <v>0</v>
          </cell>
          <cell r="AH245">
            <v>0</v>
          </cell>
          <cell r="AI245">
            <v>3252.3599999999997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29471.42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186137.65000000002</v>
          </cell>
          <cell r="BD245">
            <v>73904.460000000006</v>
          </cell>
          <cell r="BE245">
            <v>51122.090000000004</v>
          </cell>
          <cell r="BF245">
            <v>998751.42</v>
          </cell>
        </row>
        <row r="246">
          <cell r="G246" t="str">
            <v>33205</v>
          </cell>
          <cell r="H246">
            <v>171520.46000000002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11464.619999999999</v>
          </cell>
          <cell r="Q246">
            <v>0</v>
          </cell>
          <cell r="R246">
            <v>6269.35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39444.79</v>
          </cell>
          <cell r="AC246">
            <v>16748.03</v>
          </cell>
          <cell r="AD246">
            <v>0</v>
          </cell>
          <cell r="AE246">
            <v>0</v>
          </cell>
          <cell r="AF246">
            <v>5872.8099999999995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631.91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90527.609999999986</v>
          </cell>
          <cell r="BD246">
            <v>48751.02</v>
          </cell>
          <cell r="BE246">
            <v>63404.880000000005</v>
          </cell>
          <cell r="BF246">
            <v>454635.48000000004</v>
          </cell>
        </row>
        <row r="247">
          <cell r="G247" t="str">
            <v>33206</v>
          </cell>
          <cell r="H247">
            <v>1317721.7300000002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185378.22999999998</v>
          </cell>
          <cell r="Q247">
            <v>0</v>
          </cell>
          <cell r="R247">
            <v>35321.14</v>
          </cell>
          <cell r="S247">
            <v>0</v>
          </cell>
          <cell r="T247">
            <v>0</v>
          </cell>
          <cell r="U247">
            <v>7205.87</v>
          </cell>
          <cell r="V247">
            <v>90963.949999999983</v>
          </cell>
          <cell r="W247">
            <v>0</v>
          </cell>
          <cell r="X247">
            <v>2675</v>
          </cell>
          <cell r="Y247">
            <v>0</v>
          </cell>
          <cell r="Z247">
            <v>0</v>
          </cell>
          <cell r="AA247">
            <v>0</v>
          </cell>
          <cell r="AB247">
            <v>76688.44</v>
          </cell>
          <cell r="AC247">
            <v>26430.44</v>
          </cell>
          <cell r="AD247">
            <v>0</v>
          </cell>
          <cell r="AE247">
            <v>0</v>
          </cell>
          <cell r="AF247">
            <v>69546.539999999994</v>
          </cell>
          <cell r="AG247">
            <v>0</v>
          </cell>
          <cell r="AH247">
            <v>0</v>
          </cell>
          <cell r="AI247">
            <v>42074.710000000006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17083.789999999997</v>
          </cell>
          <cell r="AQ247">
            <v>0</v>
          </cell>
          <cell r="AR247">
            <v>0</v>
          </cell>
          <cell r="AS247">
            <v>0</v>
          </cell>
          <cell r="AT247">
            <v>2325.1</v>
          </cell>
          <cell r="AU247">
            <v>0</v>
          </cell>
          <cell r="AV247">
            <v>0</v>
          </cell>
          <cell r="AW247">
            <v>0</v>
          </cell>
          <cell r="AX247">
            <v>16547.5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613653.4800000001</v>
          </cell>
          <cell r="BD247">
            <v>137043.91999999998</v>
          </cell>
          <cell r="BE247">
            <v>261691.67000000004</v>
          </cell>
          <cell r="BF247">
            <v>2902351.5100000002</v>
          </cell>
        </row>
        <row r="248">
          <cell r="G248" t="str">
            <v>33207</v>
          </cell>
          <cell r="H248">
            <v>2325929.85</v>
          </cell>
          <cell r="I248">
            <v>231209.81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556328.86</v>
          </cell>
          <cell r="Q248">
            <v>0</v>
          </cell>
          <cell r="R248">
            <v>112430.39</v>
          </cell>
          <cell r="S248">
            <v>0</v>
          </cell>
          <cell r="T248">
            <v>0</v>
          </cell>
          <cell r="U248">
            <v>23973.370000000003</v>
          </cell>
          <cell r="V248">
            <v>309962.89</v>
          </cell>
          <cell r="W248">
            <v>0</v>
          </cell>
          <cell r="X248">
            <v>7267.35</v>
          </cell>
          <cell r="Y248">
            <v>0</v>
          </cell>
          <cell r="Z248">
            <v>0</v>
          </cell>
          <cell r="AA248">
            <v>0</v>
          </cell>
          <cell r="AB248">
            <v>248476.65</v>
          </cell>
          <cell r="AC248">
            <v>39958.329999999994</v>
          </cell>
          <cell r="AD248">
            <v>0</v>
          </cell>
          <cell r="AE248">
            <v>0</v>
          </cell>
          <cell r="AF248">
            <v>285357.39999999997</v>
          </cell>
          <cell r="AG248">
            <v>0</v>
          </cell>
          <cell r="AH248">
            <v>0</v>
          </cell>
          <cell r="AI248">
            <v>107716.83000000002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9247.5</v>
          </cell>
          <cell r="AQ248">
            <v>0</v>
          </cell>
          <cell r="AR248">
            <v>0</v>
          </cell>
          <cell r="AS248">
            <v>0</v>
          </cell>
          <cell r="AT248">
            <v>390.94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1112722.5199999998</v>
          </cell>
          <cell r="BD248">
            <v>287417.74</v>
          </cell>
          <cell r="BE248">
            <v>445913.99999999994</v>
          </cell>
          <cell r="BF248">
            <v>6104304.4300000006</v>
          </cell>
        </row>
        <row r="249">
          <cell r="G249" t="str">
            <v>33211</v>
          </cell>
          <cell r="H249">
            <v>1205752.5600000003</v>
          </cell>
          <cell r="I249">
            <v>307085.18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144860.31000000003</v>
          </cell>
          <cell r="Q249">
            <v>0</v>
          </cell>
          <cell r="R249">
            <v>53939.839999999997</v>
          </cell>
          <cell r="S249">
            <v>0</v>
          </cell>
          <cell r="T249">
            <v>0</v>
          </cell>
          <cell r="U249">
            <v>0</v>
          </cell>
          <cell r="V249">
            <v>37542.559999999998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149606.90000000002</v>
          </cell>
          <cell r="AC249">
            <v>39446.329999999994</v>
          </cell>
          <cell r="AD249">
            <v>0</v>
          </cell>
          <cell r="AE249">
            <v>0</v>
          </cell>
          <cell r="AF249">
            <v>95805.6</v>
          </cell>
          <cell r="AG249">
            <v>0</v>
          </cell>
          <cell r="AH249">
            <v>0</v>
          </cell>
          <cell r="AI249">
            <v>84050.65</v>
          </cell>
          <cell r="AJ249">
            <v>5990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284.86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10524.51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764786.71</v>
          </cell>
          <cell r="BD249">
            <v>147541.5</v>
          </cell>
          <cell r="BE249">
            <v>201625.38</v>
          </cell>
          <cell r="BF249">
            <v>3248842.89</v>
          </cell>
        </row>
        <row r="250">
          <cell r="G250" t="str">
            <v>33212</v>
          </cell>
          <cell r="H250">
            <v>4101860.25</v>
          </cell>
          <cell r="I250">
            <v>639555.3600000001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797736.38000000012</v>
          </cell>
          <cell r="Q250">
            <v>911.9</v>
          </cell>
          <cell r="R250">
            <v>154525.41</v>
          </cell>
          <cell r="S250">
            <v>0</v>
          </cell>
          <cell r="T250">
            <v>0</v>
          </cell>
          <cell r="U250">
            <v>0</v>
          </cell>
          <cell r="V250">
            <v>378965.35000000003</v>
          </cell>
          <cell r="W250">
            <v>0</v>
          </cell>
          <cell r="X250">
            <v>6642.7300000000005</v>
          </cell>
          <cell r="Y250">
            <v>0</v>
          </cell>
          <cell r="Z250">
            <v>0</v>
          </cell>
          <cell r="AA250">
            <v>0</v>
          </cell>
          <cell r="AB250">
            <v>224782.53</v>
          </cell>
          <cell r="AC250">
            <v>48089.729999999996</v>
          </cell>
          <cell r="AD250">
            <v>0</v>
          </cell>
          <cell r="AE250">
            <v>0</v>
          </cell>
          <cell r="AF250">
            <v>247101.35</v>
          </cell>
          <cell r="AG250">
            <v>0</v>
          </cell>
          <cell r="AH250">
            <v>0</v>
          </cell>
          <cell r="AI250">
            <v>35377.99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5926.53</v>
          </cell>
          <cell r="AT250">
            <v>8903.2899999999991</v>
          </cell>
          <cell r="AU250">
            <v>0</v>
          </cell>
          <cell r="AV250">
            <v>0</v>
          </cell>
          <cell r="AW250">
            <v>0</v>
          </cell>
          <cell r="AX250">
            <v>59034.459999999992</v>
          </cell>
          <cell r="AY250">
            <v>0</v>
          </cell>
          <cell r="AZ250">
            <v>0</v>
          </cell>
          <cell r="BA250">
            <v>0</v>
          </cell>
          <cell r="BB250">
            <v>377.67</v>
          </cell>
          <cell r="BC250">
            <v>1350587.24</v>
          </cell>
          <cell r="BD250">
            <v>257469.22000000003</v>
          </cell>
          <cell r="BE250">
            <v>525425.0900000002</v>
          </cell>
          <cell r="BF250">
            <v>8843272.4800000023</v>
          </cell>
        </row>
        <row r="251">
          <cell r="G251" t="str">
            <v>34002</v>
          </cell>
          <cell r="H251">
            <v>27066524.91</v>
          </cell>
          <cell r="I251">
            <v>705156.40999999992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4957019.82</v>
          </cell>
          <cell r="Q251">
            <v>84910.55</v>
          </cell>
          <cell r="R251">
            <v>986717.45</v>
          </cell>
          <cell r="S251">
            <v>0</v>
          </cell>
          <cell r="T251">
            <v>0</v>
          </cell>
          <cell r="U251">
            <v>26076.53</v>
          </cell>
          <cell r="V251">
            <v>2190552.2299999995</v>
          </cell>
          <cell r="W251">
            <v>140669.35999999999</v>
          </cell>
          <cell r="X251">
            <v>56781.039999999994</v>
          </cell>
          <cell r="Y251">
            <v>0</v>
          </cell>
          <cell r="Z251">
            <v>0</v>
          </cell>
          <cell r="AA251">
            <v>0</v>
          </cell>
          <cell r="AB251">
            <v>796893.73999999987</v>
          </cell>
          <cell r="AC251">
            <v>219464.39</v>
          </cell>
          <cell r="AD251">
            <v>0</v>
          </cell>
          <cell r="AE251">
            <v>0</v>
          </cell>
          <cell r="AF251">
            <v>981945.40000000014</v>
          </cell>
          <cell r="AG251">
            <v>0</v>
          </cell>
          <cell r="AH251">
            <v>0</v>
          </cell>
          <cell r="AI251">
            <v>47825.899999999994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95510.22</v>
          </cell>
          <cell r="AO251">
            <v>0</v>
          </cell>
          <cell r="AP251">
            <v>54296.119999999995</v>
          </cell>
          <cell r="AQ251">
            <v>0</v>
          </cell>
          <cell r="AR251">
            <v>80510</v>
          </cell>
          <cell r="AS251">
            <v>2285.16</v>
          </cell>
          <cell r="AT251">
            <v>55374.13</v>
          </cell>
          <cell r="AU251">
            <v>0</v>
          </cell>
          <cell r="AV251">
            <v>0</v>
          </cell>
          <cell r="AW251">
            <v>0</v>
          </cell>
          <cell r="AX251">
            <v>521784.8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8624362.6899999958</v>
          </cell>
          <cell r="BD251">
            <v>1913669.94</v>
          </cell>
          <cell r="BE251">
            <v>2524082.3800000004</v>
          </cell>
          <cell r="BF251">
            <v>52132413.169999987</v>
          </cell>
        </row>
        <row r="252">
          <cell r="G252" t="str">
            <v>34003</v>
          </cell>
          <cell r="H252">
            <v>77817956.370000005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17084104.850000001</v>
          </cell>
          <cell r="Q252">
            <v>492536.87</v>
          </cell>
          <cell r="R252">
            <v>2658405.59</v>
          </cell>
          <cell r="S252">
            <v>0</v>
          </cell>
          <cell r="T252">
            <v>0</v>
          </cell>
          <cell r="U252">
            <v>0</v>
          </cell>
          <cell r="V252">
            <v>3910646.59</v>
          </cell>
          <cell r="W252">
            <v>591179.42999999993</v>
          </cell>
          <cell r="X252">
            <v>92694.82</v>
          </cell>
          <cell r="Y252">
            <v>96441.41</v>
          </cell>
          <cell r="Z252">
            <v>0</v>
          </cell>
          <cell r="AA252">
            <v>0</v>
          </cell>
          <cell r="AB252">
            <v>2265474.61</v>
          </cell>
          <cell r="AC252">
            <v>1032941.5799999998</v>
          </cell>
          <cell r="AD252">
            <v>0</v>
          </cell>
          <cell r="AE252">
            <v>0</v>
          </cell>
          <cell r="AF252">
            <v>2501089.13</v>
          </cell>
          <cell r="AG252">
            <v>0</v>
          </cell>
          <cell r="AH252">
            <v>0</v>
          </cell>
          <cell r="AI252">
            <v>702635.64999999991</v>
          </cell>
          <cell r="AJ252">
            <v>0</v>
          </cell>
          <cell r="AK252">
            <v>0</v>
          </cell>
          <cell r="AL252">
            <v>0</v>
          </cell>
          <cell r="AM252">
            <v>108729.20999999999</v>
          </cell>
          <cell r="AN252">
            <v>519418.9599999999</v>
          </cell>
          <cell r="AO252">
            <v>0</v>
          </cell>
          <cell r="AP252">
            <v>74547.75</v>
          </cell>
          <cell r="AQ252">
            <v>0</v>
          </cell>
          <cell r="AR252">
            <v>160884.44</v>
          </cell>
          <cell r="AS252">
            <v>51739.830000000009</v>
          </cell>
          <cell r="AT252">
            <v>126137.82000000002</v>
          </cell>
          <cell r="AU252">
            <v>0</v>
          </cell>
          <cell r="AV252">
            <v>0</v>
          </cell>
          <cell r="AW252">
            <v>1086.43</v>
          </cell>
          <cell r="AX252">
            <v>283042.43</v>
          </cell>
          <cell r="AY252">
            <v>0</v>
          </cell>
          <cell r="AZ252">
            <v>0</v>
          </cell>
          <cell r="BA252">
            <v>91430.76</v>
          </cell>
          <cell r="BB252">
            <v>112406.98</v>
          </cell>
          <cell r="BC252">
            <v>19615251.07</v>
          </cell>
          <cell r="BD252">
            <v>5513782.1600000001</v>
          </cell>
          <cell r="BE252">
            <v>5602556.8799999999</v>
          </cell>
          <cell r="BF252">
            <v>141507121.62</v>
          </cell>
        </row>
        <row r="253">
          <cell r="G253" t="str">
            <v>34033</v>
          </cell>
          <cell r="H253">
            <v>34237131.479999989</v>
          </cell>
          <cell r="I253">
            <v>354631.08999999997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6237814.75</v>
          </cell>
          <cell r="Q253">
            <v>160211.24000000002</v>
          </cell>
          <cell r="R253">
            <v>1131726.9299999997</v>
          </cell>
          <cell r="S253">
            <v>0</v>
          </cell>
          <cell r="T253">
            <v>0</v>
          </cell>
          <cell r="U253">
            <v>0</v>
          </cell>
          <cell r="V253">
            <v>1543155.52</v>
          </cell>
          <cell r="W253">
            <v>68934.039999999994</v>
          </cell>
          <cell r="X253">
            <v>24729.47</v>
          </cell>
          <cell r="Y253">
            <v>0</v>
          </cell>
          <cell r="Z253">
            <v>3864350.37</v>
          </cell>
          <cell r="AA253">
            <v>58451.46</v>
          </cell>
          <cell r="AB253">
            <v>897346.09</v>
          </cell>
          <cell r="AC253">
            <v>312048.77</v>
          </cell>
          <cell r="AD253">
            <v>0</v>
          </cell>
          <cell r="AE253">
            <v>0</v>
          </cell>
          <cell r="AF253">
            <v>969767.69000000006</v>
          </cell>
          <cell r="AG253">
            <v>417470.18</v>
          </cell>
          <cell r="AH253">
            <v>0</v>
          </cell>
          <cell r="AI253">
            <v>302098</v>
          </cell>
          <cell r="AJ253">
            <v>0</v>
          </cell>
          <cell r="AK253">
            <v>0</v>
          </cell>
          <cell r="AL253">
            <v>0</v>
          </cell>
          <cell r="AM253">
            <v>14825</v>
          </cell>
          <cell r="AN253">
            <v>161204.54999999999</v>
          </cell>
          <cell r="AO253">
            <v>0</v>
          </cell>
          <cell r="AP253">
            <v>0</v>
          </cell>
          <cell r="AQ253">
            <v>0</v>
          </cell>
          <cell r="AR253">
            <v>148697.48000000001</v>
          </cell>
          <cell r="AS253">
            <v>5893.88</v>
          </cell>
          <cell r="AT253">
            <v>232465.25</v>
          </cell>
          <cell r="AU253">
            <v>0</v>
          </cell>
          <cell r="AV253">
            <v>0</v>
          </cell>
          <cell r="AW253">
            <v>0</v>
          </cell>
          <cell r="AX253">
            <v>130153.76999999999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7712973.4400000023</v>
          </cell>
          <cell r="BD253">
            <v>1795365.19</v>
          </cell>
          <cell r="BE253">
            <v>2986722.8899999997</v>
          </cell>
          <cell r="BF253">
            <v>63768168.530000001</v>
          </cell>
        </row>
        <row r="254">
          <cell r="G254" t="str">
            <v>34111</v>
          </cell>
          <cell r="H254">
            <v>48357060.899999984</v>
          </cell>
          <cell r="I254">
            <v>2117495.33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11770397.6</v>
          </cell>
          <cell r="Q254">
            <v>334284.3</v>
          </cell>
          <cell r="R254">
            <v>2082149.33</v>
          </cell>
          <cell r="S254">
            <v>0</v>
          </cell>
          <cell r="T254">
            <v>0</v>
          </cell>
          <cell r="U254">
            <v>0</v>
          </cell>
          <cell r="V254">
            <v>3025099.6700000004</v>
          </cell>
          <cell r="W254">
            <v>275999.43</v>
          </cell>
          <cell r="X254">
            <v>55704</v>
          </cell>
          <cell r="Y254">
            <v>25433.360000000001</v>
          </cell>
          <cell r="Z254">
            <v>0</v>
          </cell>
          <cell r="AA254">
            <v>0</v>
          </cell>
          <cell r="AB254">
            <v>912900.29</v>
          </cell>
          <cell r="AC254">
            <v>352986.11999999994</v>
          </cell>
          <cell r="AD254">
            <v>0</v>
          </cell>
          <cell r="AE254">
            <v>0</v>
          </cell>
          <cell r="AF254">
            <v>1074222.54</v>
          </cell>
          <cell r="AG254">
            <v>112195.2</v>
          </cell>
          <cell r="AH254">
            <v>15280.93</v>
          </cell>
          <cell r="AI254">
            <v>530777.08000000007</v>
          </cell>
          <cell r="AJ254">
            <v>0</v>
          </cell>
          <cell r="AK254">
            <v>0</v>
          </cell>
          <cell r="AL254">
            <v>0</v>
          </cell>
          <cell r="AM254">
            <v>26126.259999999995</v>
          </cell>
          <cell r="AN254">
            <v>201716.84999999998</v>
          </cell>
          <cell r="AO254">
            <v>0</v>
          </cell>
          <cell r="AP254">
            <v>0</v>
          </cell>
          <cell r="AQ254">
            <v>0</v>
          </cell>
          <cell r="AR254">
            <v>114356.89</v>
          </cell>
          <cell r="AS254">
            <v>49232.11</v>
          </cell>
          <cell r="AT254">
            <v>89705.87000000001</v>
          </cell>
          <cell r="AU254">
            <v>0</v>
          </cell>
          <cell r="AV254">
            <v>0</v>
          </cell>
          <cell r="AW254">
            <v>0</v>
          </cell>
          <cell r="AX254">
            <v>591557.70000000007</v>
          </cell>
          <cell r="AY254">
            <v>0</v>
          </cell>
          <cell r="AZ254">
            <v>0</v>
          </cell>
          <cell r="BA254">
            <v>0</v>
          </cell>
          <cell r="BB254">
            <v>71196.189999999988</v>
          </cell>
          <cell r="BC254">
            <v>13944634.320000004</v>
          </cell>
          <cell r="BD254">
            <v>2751867.8800000004</v>
          </cell>
          <cell r="BE254">
            <v>3344784.4700000007</v>
          </cell>
          <cell r="BF254">
            <v>92227164.62000002</v>
          </cell>
        </row>
        <row r="255">
          <cell r="G255" t="str">
            <v>34307</v>
          </cell>
          <cell r="H255">
            <v>4542807.419999999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630641.19000000006</v>
          </cell>
          <cell r="Q255">
            <v>9028.06</v>
          </cell>
          <cell r="R255">
            <v>155637</v>
          </cell>
          <cell r="S255">
            <v>0</v>
          </cell>
          <cell r="T255">
            <v>0</v>
          </cell>
          <cell r="U255">
            <v>0</v>
          </cell>
          <cell r="V255">
            <v>427383.52999999997</v>
          </cell>
          <cell r="W255">
            <v>0</v>
          </cell>
          <cell r="X255">
            <v>4206.07</v>
          </cell>
          <cell r="Y255">
            <v>0</v>
          </cell>
          <cell r="Z255">
            <v>0</v>
          </cell>
          <cell r="AA255">
            <v>0</v>
          </cell>
          <cell r="AB255">
            <v>75262.23</v>
          </cell>
          <cell r="AC255">
            <v>31752.999999999996</v>
          </cell>
          <cell r="AD255">
            <v>0</v>
          </cell>
          <cell r="AE255">
            <v>0</v>
          </cell>
          <cell r="AF255">
            <v>186272.96000000002</v>
          </cell>
          <cell r="AG255">
            <v>0</v>
          </cell>
          <cell r="AH255">
            <v>0</v>
          </cell>
          <cell r="AI255">
            <v>14467.789999999999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9183.9599999999991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1524322.48</v>
          </cell>
          <cell r="BD255">
            <v>365895.73000000004</v>
          </cell>
          <cell r="BE255">
            <v>319628.79000000004</v>
          </cell>
          <cell r="BF255">
            <v>8296490.21</v>
          </cell>
        </row>
        <row r="256">
          <cell r="G256" t="str">
            <v>34324</v>
          </cell>
          <cell r="H256">
            <v>4172275.16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568985.09</v>
          </cell>
          <cell r="Q256">
            <v>15894</v>
          </cell>
          <cell r="R256">
            <v>105574.66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72444.25</v>
          </cell>
          <cell r="AC256">
            <v>14033.84</v>
          </cell>
          <cell r="AD256">
            <v>0</v>
          </cell>
          <cell r="AE256">
            <v>0</v>
          </cell>
          <cell r="AF256">
            <v>55170.36</v>
          </cell>
          <cell r="AG256">
            <v>0</v>
          </cell>
          <cell r="AH256">
            <v>0</v>
          </cell>
          <cell r="AI256">
            <v>29479.68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5167.1499999999996</v>
          </cell>
          <cell r="AU256">
            <v>0</v>
          </cell>
          <cell r="AV256">
            <v>0</v>
          </cell>
          <cell r="AW256">
            <v>0</v>
          </cell>
          <cell r="AX256">
            <v>58623.490000000005</v>
          </cell>
          <cell r="AY256">
            <v>0</v>
          </cell>
          <cell r="AZ256">
            <v>0</v>
          </cell>
          <cell r="BA256">
            <v>0</v>
          </cell>
          <cell r="BB256">
            <v>2782.7000000000003</v>
          </cell>
          <cell r="BC256">
            <v>1105329.1900000002</v>
          </cell>
          <cell r="BD256">
            <v>201847.49</v>
          </cell>
          <cell r="BE256">
            <v>600387.87999999989</v>
          </cell>
          <cell r="BF256">
            <v>7007994.9400000013</v>
          </cell>
        </row>
        <row r="257">
          <cell r="G257" t="str">
            <v>34401</v>
          </cell>
          <cell r="H257">
            <v>11612499.079999998</v>
          </cell>
          <cell r="I257">
            <v>139199.58000000002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2395305.4399999995</v>
          </cell>
          <cell r="Q257">
            <v>52872.350000000006</v>
          </cell>
          <cell r="R257">
            <v>485441.87</v>
          </cell>
          <cell r="S257">
            <v>0</v>
          </cell>
          <cell r="T257">
            <v>0</v>
          </cell>
          <cell r="U257">
            <v>0</v>
          </cell>
          <cell r="V257">
            <v>579819.76</v>
          </cell>
          <cell r="W257">
            <v>0</v>
          </cell>
          <cell r="X257">
            <v>16754.22</v>
          </cell>
          <cell r="Y257">
            <v>0</v>
          </cell>
          <cell r="Z257">
            <v>0</v>
          </cell>
          <cell r="AA257">
            <v>0</v>
          </cell>
          <cell r="AB257">
            <v>284471.37</v>
          </cell>
          <cell r="AC257">
            <v>77487</v>
          </cell>
          <cell r="AD257">
            <v>0</v>
          </cell>
          <cell r="AE257">
            <v>0</v>
          </cell>
          <cell r="AF257">
            <v>510541.70000000007</v>
          </cell>
          <cell r="AG257">
            <v>0</v>
          </cell>
          <cell r="AH257">
            <v>0</v>
          </cell>
          <cell r="AI257">
            <v>35898.410000000003</v>
          </cell>
          <cell r="AJ257">
            <v>0</v>
          </cell>
          <cell r="AK257">
            <v>0</v>
          </cell>
          <cell r="AL257">
            <v>0</v>
          </cell>
          <cell r="AM257">
            <v>15474.09</v>
          </cell>
          <cell r="AN257">
            <v>98019.4</v>
          </cell>
          <cell r="AO257">
            <v>0</v>
          </cell>
          <cell r="AP257">
            <v>0</v>
          </cell>
          <cell r="AQ257">
            <v>23264.52</v>
          </cell>
          <cell r="AR257">
            <v>39895</v>
          </cell>
          <cell r="AS257">
            <v>0</v>
          </cell>
          <cell r="AT257">
            <v>21778.77</v>
          </cell>
          <cell r="AU257">
            <v>0</v>
          </cell>
          <cell r="AV257">
            <v>0</v>
          </cell>
          <cell r="AW257">
            <v>0</v>
          </cell>
          <cell r="AX257">
            <v>10442.449999999999</v>
          </cell>
          <cell r="AY257">
            <v>0</v>
          </cell>
          <cell r="AZ257">
            <v>0</v>
          </cell>
          <cell r="BA257">
            <v>0</v>
          </cell>
          <cell r="BB257">
            <v>89.99</v>
          </cell>
          <cell r="BC257">
            <v>3440716.36</v>
          </cell>
          <cell r="BD257">
            <v>869743.05</v>
          </cell>
          <cell r="BE257">
            <v>1589535.64</v>
          </cell>
          <cell r="BF257">
            <v>22299250.049999997</v>
          </cell>
        </row>
        <row r="258">
          <cell r="G258" t="str">
            <v>34402</v>
          </cell>
          <cell r="H258">
            <v>6234695.9000000004</v>
          </cell>
          <cell r="I258">
            <v>13669.53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1089322.5199999998</v>
          </cell>
          <cell r="Q258">
            <v>16140.210000000003</v>
          </cell>
          <cell r="R258">
            <v>246601.66999999998</v>
          </cell>
          <cell r="S258">
            <v>0</v>
          </cell>
          <cell r="T258">
            <v>0</v>
          </cell>
          <cell r="U258">
            <v>0</v>
          </cell>
          <cell r="V258">
            <v>422267.10000000003</v>
          </cell>
          <cell r="W258">
            <v>113661.75999999999</v>
          </cell>
          <cell r="X258">
            <v>5576</v>
          </cell>
          <cell r="Y258">
            <v>0</v>
          </cell>
          <cell r="Z258">
            <v>0</v>
          </cell>
          <cell r="AA258">
            <v>0</v>
          </cell>
          <cell r="AB258">
            <v>220309.47</v>
          </cell>
          <cell r="AC258">
            <v>32738.86</v>
          </cell>
          <cell r="AD258">
            <v>0</v>
          </cell>
          <cell r="AE258">
            <v>0</v>
          </cell>
          <cell r="AF258">
            <v>241327.96</v>
          </cell>
          <cell r="AG258">
            <v>0</v>
          </cell>
          <cell r="AH258">
            <v>0</v>
          </cell>
          <cell r="AI258">
            <v>9544.81</v>
          </cell>
          <cell r="AJ258">
            <v>0</v>
          </cell>
          <cell r="AK258">
            <v>0</v>
          </cell>
          <cell r="AL258">
            <v>0</v>
          </cell>
          <cell r="AM258">
            <v>1329.44</v>
          </cell>
          <cell r="AN258">
            <v>7289.8899999999994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9269.9500000000007</v>
          </cell>
          <cell r="AU258">
            <v>0</v>
          </cell>
          <cell r="AV258">
            <v>0</v>
          </cell>
          <cell r="AW258">
            <v>0</v>
          </cell>
          <cell r="AX258">
            <v>44666.9</v>
          </cell>
          <cell r="AY258">
            <v>0</v>
          </cell>
          <cell r="AZ258">
            <v>0</v>
          </cell>
          <cell r="BA258">
            <v>0</v>
          </cell>
          <cell r="BB258">
            <v>13715.66</v>
          </cell>
          <cell r="BC258">
            <v>1872455.79</v>
          </cell>
          <cell r="BD258">
            <v>506788.91</v>
          </cell>
          <cell r="BE258">
            <v>945816.3</v>
          </cell>
          <cell r="BF258">
            <v>12047188.630000003</v>
          </cell>
        </row>
        <row r="259">
          <cell r="G259" t="str">
            <v>35200</v>
          </cell>
          <cell r="H259">
            <v>2671173.1099999994</v>
          </cell>
          <cell r="I259">
            <v>7192.27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513834.19</v>
          </cell>
          <cell r="Q259">
            <v>7698.42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102445.15000000001</v>
          </cell>
          <cell r="W259">
            <v>0</v>
          </cell>
          <cell r="X259">
            <v>2927.92</v>
          </cell>
          <cell r="Y259">
            <v>0</v>
          </cell>
          <cell r="Z259">
            <v>0</v>
          </cell>
          <cell r="AA259">
            <v>0</v>
          </cell>
          <cell r="AB259">
            <v>114840.26999999999</v>
          </cell>
          <cell r="AC259">
            <v>82625.069999999992</v>
          </cell>
          <cell r="AD259">
            <v>0</v>
          </cell>
          <cell r="AE259">
            <v>0</v>
          </cell>
          <cell r="AF259">
            <v>97086.25</v>
          </cell>
          <cell r="AG259">
            <v>0</v>
          </cell>
          <cell r="AH259">
            <v>0</v>
          </cell>
          <cell r="AI259">
            <v>3469.81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10147.06</v>
          </cell>
          <cell r="AO259">
            <v>0</v>
          </cell>
          <cell r="AP259">
            <v>0</v>
          </cell>
          <cell r="AQ259">
            <v>0</v>
          </cell>
          <cell r="AR259">
            <v>7820.7699999999995</v>
          </cell>
          <cell r="AS259">
            <v>0</v>
          </cell>
          <cell r="AT259">
            <v>882.32</v>
          </cell>
          <cell r="AU259">
            <v>0</v>
          </cell>
          <cell r="AV259">
            <v>0</v>
          </cell>
          <cell r="AW259">
            <v>0</v>
          </cell>
          <cell r="AX259">
            <v>57297.630000000005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859282.63000000012</v>
          </cell>
          <cell r="BD259">
            <v>204214.56</v>
          </cell>
          <cell r="BE259">
            <v>247339.69</v>
          </cell>
          <cell r="BF259">
            <v>4990277.1199999992</v>
          </cell>
        </row>
        <row r="260">
          <cell r="G260" t="str">
            <v>36101</v>
          </cell>
          <cell r="H260">
            <v>344162.94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29919.55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16311.77</v>
          </cell>
          <cell r="AC260">
            <v>18501.009999999998</v>
          </cell>
          <cell r="AD260">
            <v>0</v>
          </cell>
          <cell r="AE260">
            <v>0</v>
          </cell>
          <cell r="AF260">
            <v>7481.57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205458.51</v>
          </cell>
          <cell r="BD260">
            <v>55306.489999999991</v>
          </cell>
          <cell r="BE260">
            <v>91096.35000000002</v>
          </cell>
          <cell r="BF260">
            <v>768238.19000000006</v>
          </cell>
        </row>
        <row r="261">
          <cell r="G261" t="str">
            <v>36140</v>
          </cell>
          <cell r="H261">
            <v>33797006.879999995</v>
          </cell>
          <cell r="I261">
            <v>1062921.94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5450133.9800000004</v>
          </cell>
          <cell r="Q261">
            <v>161447.06000000003</v>
          </cell>
          <cell r="R261">
            <v>1146253</v>
          </cell>
          <cell r="S261">
            <v>0</v>
          </cell>
          <cell r="T261">
            <v>0</v>
          </cell>
          <cell r="U261">
            <v>0</v>
          </cell>
          <cell r="V261">
            <v>1890371.4900000002</v>
          </cell>
          <cell r="W261">
            <v>36072.97</v>
          </cell>
          <cell r="X261">
            <v>77166.13</v>
          </cell>
          <cell r="Y261">
            <v>0</v>
          </cell>
          <cell r="Z261">
            <v>45334.400000000001</v>
          </cell>
          <cell r="AA261">
            <v>0</v>
          </cell>
          <cell r="AB261">
            <v>1168573.3900000001</v>
          </cell>
          <cell r="AC261">
            <v>674986.91</v>
          </cell>
          <cell r="AD261">
            <v>0</v>
          </cell>
          <cell r="AE261">
            <v>0</v>
          </cell>
          <cell r="AF261">
            <v>1441768.1300000001</v>
          </cell>
          <cell r="AG261">
            <v>0</v>
          </cell>
          <cell r="AH261">
            <v>0</v>
          </cell>
          <cell r="AI261">
            <v>369771.24</v>
          </cell>
          <cell r="AJ261">
            <v>0</v>
          </cell>
          <cell r="AK261">
            <v>921581.18999999983</v>
          </cell>
          <cell r="AL261">
            <v>0</v>
          </cell>
          <cell r="AM261">
            <v>96300.63</v>
          </cell>
          <cell r="AN261">
            <v>735874.99999999988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279582.33999999997</v>
          </cell>
          <cell r="AU261">
            <v>0</v>
          </cell>
          <cell r="AV261">
            <v>0</v>
          </cell>
          <cell r="AW261">
            <v>0</v>
          </cell>
          <cell r="AX261">
            <v>1190875.42</v>
          </cell>
          <cell r="AY261">
            <v>0</v>
          </cell>
          <cell r="AZ261">
            <v>0</v>
          </cell>
          <cell r="BA261">
            <v>0</v>
          </cell>
          <cell r="BB261">
            <v>148147.21</v>
          </cell>
          <cell r="BC261">
            <v>9709738.6399999969</v>
          </cell>
          <cell r="BD261">
            <v>2633008.92</v>
          </cell>
          <cell r="BE261">
            <v>1286405.9700000002</v>
          </cell>
          <cell r="BF261">
            <v>64323322.840000004</v>
          </cell>
        </row>
        <row r="262">
          <cell r="G262" t="str">
            <v>36250</v>
          </cell>
          <cell r="H262">
            <v>5363522.59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1062949.24</v>
          </cell>
          <cell r="Q262">
            <v>742.38</v>
          </cell>
          <cell r="R262">
            <v>215870.24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382703.63999999996</v>
          </cell>
          <cell r="AC262">
            <v>58890.01</v>
          </cell>
          <cell r="AD262">
            <v>0</v>
          </cell>
          <cell r="AE262">
            <v>0</v>
          </cell>
          <cell r="AF262">
            <v>195207.86000000002</v>
          </cell>
          <cell r="AG262">
            <v>0</v>
          </cell>
          <cell r="AH262">
            <v>0</v>
          </cell>
          <cell r="AI262">
            <v>37760.620000000003</v>
          </cell>
          <cell r="AJ262">
            <v>0</v>
          </cell>
          <cell r="AK262">
            <v>0</v>
          </cell>
          <cell r="AL262">
            <v>0</v>
          </cell>
          <cell r="AM262">
            <v>16821.850000000002</v>
          </cell>
          <cell r="AN262">
            <v>170456.97999999998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31134.920000000002</v>
          </cell>
          <cell r="AU262">
            <v>0</v>
          </cell>
          <cell r="AV262">
            <v>0</v>
          </cell>
          <cell r="AW262">
            <v>0</v>
          </cell>
          <cell r="AX262">
            <v>1200</v>
          </cell>
          <cell r="AY262">
            <v>0</v>
          </cell>
          <cell r="AZ262">
            <v>0</v>
          </cell>
          <cell r="BA262">
            <v>0</v>
          </cell>
          <cell r="BB262">
            <v>2300.1</v>
          </cell>
          <cell r="BC262">
            <v>1427750.61</v>
          </cell>
          <cell r="BD262">
            <v>381902.89999999991</v>
          </cell>
          <cell r="BE262">
            <v>318073.96000000008</v>
          </cell>
          <cell r="BF262">
            <v>9667287.9000000004</v>
          </cell>
        </row>
        <row r="263">
          <cell r="G263" t="str">
            <v>36300</v>
          </cell>
          <cell r="H263">
            <v>1695698.67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178803.03</v>
          </cell>
          <cell r="Q263">
            <v>720.69</v>
          </cell>
          <cell r="R263">
            <v>41723.57</v>
          </cell>
          <cell r="S263">
            <v>0</v>
          </cell>
          <cell r="T263">
            <v>0</v>
          </cell>
          <cell r="U263">
            <v>0</v>
          </cell>
          <cell r="V263">
            <v>109721.37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50183.710000000006</v>
          </cell>
          <cell r="AC263">
            <v>29809.64</v>
          </cell>
          <cell r="AD263">
            <v>0</v>
          </cell>
          <cell r="AE263">
            <v>0</v>
          </cell>
          <cell r="AF263">
            <v>59064.850000000006</v>
          </cell>
          <cell r="AG263">
            <v>0</v>
          </cell>
          <cell r="AH263">
            <v>0</v>
          </cell>
          <cell r="AI263">
            <v>59567.71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37991.99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852559.75000000012</v>
          </cell>
          <cell r="BD263">
            <v>175109.72000000003</v>
          </cell>
          <cell r="BE263">
            <v>80394.640000000014</v>
          </cell>
          <cell r="BF263">
            <v>3371349.3400000008</v>
          </cell>
        </row>
        <row r="264">
          <cell r="G264" t="str">
            <v>36400</v>
          </cell>
          <cell r="H264">
            <v>4760995.4800000004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749887.15</v>
          </cell>
          <cell r="Q264">
            <v>13991.17</v>
          </cell>
          <cell r="R264">
            <v>149580.07999999999</v>
          </cell>
          <cell r="S264">
            <v>0</v>
          </cell>
          <cell r="T264">
            <v>0</v>
          </cell>
          <cell r="U264">
            <v>0</v>
          </cell>
          <cell r="V264">
            <v>417715.06000000006</v>
          </cell>
          <cell r="W264">
            <v>0</v>
          </cell>
          <cell r="X264">
            <v>3173.8199999999997</v>
          </cell>
          <cell r="Y264">
            <v>0</v>
          </cell>
          <cell r="Z264">
            <v>0</v>
          </cell>
          <cell r="AA264">
            <v>0</v>
          </cell>
          <cell r="AB264">
            <v>104201.47</v>
          </cell>
          <cell r="AC264">
            <v>30087.570000000003</v>
          </cell>
          <cell r="AD264">
            <v>0</v>
          </cell>
          <cell r="AE264">
            <v>0</v>
          </cell>
          <cell r="AF264">
            <v>181684.77000000002</v>
          </cell>
          <cell r="AG264">
            <v>0</v>
          </cell>
          <cell r="AH264">
            <v>0</v>
          </cell>
          <cell r="AI264">
            <v>11177.81</v>
          </cell>
          <cell r="AJ264">
            <v>0</v>
          </cell>
          <cell r="AK264">
            <v>0</v>
          </cell>
          <cell r="AL264">
            <v>0</v>
          </cell>
          <cell r="AM264">
            <v>22636.73</v>
          </cell>
          <cell r="AN264">
            <v>80053.700000000012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5857.16</v>
          </cell>
          <cell r="AU264">
            <v>0</v>
          </cell>
          <cell r="AV264">
            <v>0</v>
          </cell>
          <cell r="AW264">
            <v>0</v>
          </cell>
          <cell r="AX264">
            <v>7658.68</v>
          </cell>
          <cell r="AY264">
            <v>0</v>
          </cell>
          <cell r="AZ264">
            <v>0</v>
          </cell>
          <cell r="BA264">
            <v>0</v>
          </cell>
          <cell r="BB264">
            <v>630.5</v>
          </cell>
          <cell r="BC264">
            <v>1636506.2899999998</v>
          </cell>
          <cell r="BD264">
            <v>387047.13999999996</v>
          </cell>
          <cell r="BE264">
            <v>359523.04</v>
          </cell>
          <cell r="BF264">
            <v>8922407.620000001</v>
          </cell>
        </row>
        <row r="265">
          <cell r="G265" t="str">
            <v>36401</v>
          </cell>
          <cell r="H265">
            <v>1797037.7599999998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258347.69</v>
          </cell>
          <cell r="Q265">
            <v>724.07</v>
          </cell>
          <cell r="R265">
            <v>61294.1</v>
          </cell>
          <cell r="S265">
            <v>0</v>
          </cell>
          <cell r="T265">
            <v>0</v>
          </cell>
          <cell r="U265">
            <v>0</v>
          </cell>
          <cell r="V265">
            <v>184727.82</v>
          </cell>
          <cell r="W265">
            <v>0</v>
          </cell>
          <cell r="X265">
            <v>8595</v>
          </cell>
          <cell r="Y265">
            <v>0</v>
          </cell>
          <cell r="Z265">
            <v>0</v>
          </cell>
          <cell r="AA265">
            <v>0</v>
          </cell>
          <cell r="AB265">
            <v>50189.59</v>
          </cell>
          <cell r="AC265">
            <v>21319.199999999997</v>
          </cell>
          <cell r="AD265">
            <v>0</v>
          </cell>
          <cell r="AE265">
            <v>0</v>
          </cell>
          <cell r="AF265">
            <v>59607.350000000006</v>
          </cell>
          <cell r="AG265">
            <v>0</v>
          </cell>
          <cell r="AH265">
            <v>0</v>
          </cell>
          <cell r="AI265">
            <v>2941.2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1012.83</v>
          </cell>
          <cell r="AV265">
            <v>0</v>
          </cell>
          <cell r="AW265">
            <v>0</v>
          </cell>
          <cell r="AX265">
            <v>301.20999999999998</v>
          </cell>
          <cell r="AY265">
            <v>0</v>
          </cell>
          <cell r="AZ265">
            <v>0</v>
          </cell>
          <cell r="BA265">
            <v>14035.539999999999</v>
          </cell>
          <cell r="BB265">
            <v>5610.79</v>
          </cell>
          <cell r="BC265">
            <v>773517.2</v>
          </cell>
          <cell r="BD265">
            <v>168286.99000000002</v>
          </cell>
          <cell r="BE265">
            <v>123503.33999999997</v>
          </cell>
          <cell r="BF265">
            <v>3531051.6799999997</v>
          </cell>
        </row>
        <row r="266">
          <cell r="G266" t="str">
            <v>36402</v>
          </cell>
          <cell r="H266">
            <v>2235175.9899999998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168706.23</v>
          </cell>
          <cell r="Q266">
            <v>15050</v>
          </cell>
          <cell r="R266">
            <v>65983.600000000006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99088.12</v>
          </cell>
          <cell r="AC266">
            <v>15670.3</v>
          </cell>
          <cell r="AD266">
            <v>0</v>
          </cell>
          <cell r="AE266">
            <v>0</v>
          </cell>
          <cell r="AF266">
            <v>124236.70999999999</v>
          </cell>
          <cell r="AG266">
            <v>0</v>
          </cell>
          <cell r="AH266">
            <v>0</v>
          </cell>
          <cell r="AI266">
            <v>58701.77</v>
          </cell>
          <cell r="AJ266">
            <v>0</v>
          </cell>
          <cell r="AK266">
            <v>0</v>
          </cell>
          <cell r="AL266">
            <v>0</v>
          </cell>
          <cell r="AM266">
            <v>20954.550000000003</v>
          </cell>
          <cell r="AN266">
            <v>97316.949999999983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340.4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829314.09</v>
          </cell>
          <cell r="BD266">
            <v>288988.59000000003</v>
          </cell>
          <cell r="BE266">
            <v>249744.21999999997</v>
          </cell>
          <cell r="BF266">
            <v>4269271.5199999996</v>
          </cell>
        </row>
        <row r="267">
          <cell r="G267" t="str">
            <v>37501</v>
          </cell>
          <cell r="H267">
            <v>64801123.730000004</v>
          </cell>
          <cell r="I267">
            <v>270899.26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11656240.43</v>
          </cell>
          <cell r="Q267">
            <v>449535.41000000003</v>
          </cell>
          <cell r="R267">
            <v>2185744.42</v>
          </cell>
          <cell r="S267">
            <v>0</v>
          </cell>
          <cell r="T267">
            <v>0</v>
          </cell>
          <cell r="U267">
            <v>0</v>
          </cell>
          <cell r="V267">
            <v>1837099.15</v>
          </cell>
          <cell r="W267">
            <v>85787.200000000012</v>
          </cell>
          <cell r="X267">
            <v>69398</v>
          </cell>
          <cell r="Y267">
            <v>0</v>
          </cell>
          <cell r="Z267">
            <v>0</v>
          </cell>
          <cell r="AA267">
            <v>0</v>
          </cell>
          <cell r="AB267">
            <v>1684063.57</v>
          </cell>
          <cell r="AC267">
            <v>256928.15000000002</v>
          </cell>
          <cell r="AD267">
            <v>62019.9</v>
          </cell>
          <cell r="AE267">
            <v>0</v>
          </cell>
          <cell r="AF267">
            <v>1668900.47</v>
          </cell>
          <cell r="AG267">
            <v>0</v>
          </cell>
          <cell r="AH267">
            <v>0</v>
          </cell>
          <cell r="AI267">
            <v>753951.97</v>
          </cell>
          <cell r="AJ267">
            <v>0</v>
          </cell>
          <cell r="AK267">
            <v>0</v>
          </cell>
          <cell r="AL267">
            <v>0</v>
          </cell>
          <cell r="AM267">
            <v>114508.56</v>
          </cell>
          <cell r="AN267">
            <v>1314803.2799999998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278702.90999999997</v>
          </cell>
          <cell r="AU267">
            <v>0</v>
          </cell>
          <cell r="AV267">
            <v>0</v>
          </cell>
          <cell r="AW267">
            <v>0</v>
          </cell>
          <cell r="AX267">
            <v>561664.37</v>
          </cell>
          <cell r="AY267">
            <v>0</v>
          </cell>
          <cell r="AZ267">
            <v>0</v>
          </cell>
          <cell r="BA267">
            <v>11350</v>
          </cell>
          <cell r="BB267">
            <v>394457.68000000011</v>
          </cell>
          <cell r="BC267">
            <v>15761435.059999997</v>
          </cell>
          <cell r="BD267">
            <v>3487516.7</v>
          </cell>
          <cell r="BE267">
            <v>3001736.0100000002</v>
          </cell>
          <cell r="BF267">
            <v>110707866.23000003</v>
          </cell>
        </row>
        <row r="268">
          <cell r="G268" t="str">
            <v>37502</v>
          </cell>
          <cell r="H268">
            <v>29012191.189999998</v>
          </cell>
          <cell r="I268">
            <v>22265.69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6250262.8300000001</v>
          </cell>
          <cell r="Q268">
            <v>164455.21</v>
          </cell>
          <cell r="R268">
            <v>984126.71000000008</v>
          </cell>
          <cell r="S268">
            <v>0</v>
          </cell>
          <cell r="T268">
            <v>0</v>
          </cell>
          <cell r="U268">
            <v>125741</v>
          </cell>
          <cell r="V268">
            <v>1778517.2500000002</v>
          </cell>
          <cell r="W268">
            <v>21717.27</v>
          </cell>
          <cell r="X268">
            <v>64154.28</v>
          </cell>
          <cell r="Y268">
            <v>0</v>
          </cell>
          <cell r="Z268">
            <v>0</v>
          </cell>
          <cell r="AA268">
            <v>0</v>
          </cell>
          <cell r="AB268">
            <v>930176.78999999992</v>
          </cell>
          <cell r="AC268">
            <v>245915.69999999998</v>
          </cell>
          <cell r="AD268">
            <v>0</v>
          </cell>
          <cell r="AE268">
            <v>0</v>
          </cell>
          <cell r="AF268">
            <v>1093440.29</v>
          </cell>
          <cell r="AG268">
            <v>0</v>
          </cell>
          <cell r="AH268">
            <v>0</v>
          </cell>
          <cell r="AI268">
            <v>243072.56</v>
          </cell>
          <cell r="AJ268">
            <v>0</v>
          </cell>
          <cell r="AK268">
            <v>0</v>
          </cell>
          <cell r="AL268">
            <v>0</v>
          </cell>
          <cell r="AM268">
            <v>52085.24</v>
          </cell>
          <cell r="AN268">
            <v>203317.89</v>
          </cell>
          <cell r="AO268">
            <v>0</v>
          </cell>
          <cell r="AP268">
            <v>99687.34</v>
          </cell>
          <cell r="AQ268">
            <v>127469.51000000001</v>
          </cell>
          <cell r="AR268">
            <v>85966.78</v>
          </cell>
          <cell r="AS268">
            <v>3195.98</v>
          </cell>
          <cell r="AT268">
            <v>42494.79</v>
          </cell>
          <cell r="AU268">
            <v>0</v>
          </cell>
          <cell r="AV268">
            <v>0</v>
          </cell>
          <cell r="AW268">
            <v>0</v>
          </cell>
          <cell r="AX268">
            <v>117274.29</v>
          </cell>
          <cell r="AY268">
            <v>0</v>
          </cell>
          <cell r="AZ268">
            <v>0</v>
          </cell>
          <cell r="BA268">
            <v>0</v>
          </cell>
          <cell r="BB268">
            <v>14309.3</v>
          </cell>
          <cell r="BC268">
            <v>6749485.9100000029</v>
          </cell>
          <cell r="BD268">
            <v>1510763.2299999997</v>
          </cell>
          <cell r="BE268">
            <v>2324733.9499999997</v>
          </cell>
          <cell r="BF268">
            <v>52266820.980000012</v>
          </cell>
        </row>
        <row r="269">
          <cell r="G269" t="str">
            <v>37503</v>
          </cell>
          <cell r="H269">
            <v>11745813.430000002</v>
          </cell>
          <cell r="I269">
            <v>326214.43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2274569.9799999995</v>
          </cell>
          <cell r="Q269">
            <v>78764.62</v>
          </cell>
          <cell r="R269">
            <v>402798.3</v>
          </cell>
          <cell r="S269">
            <v>0</v>
          </cell>
          <cell r="T269">
            <v>0</v>
          </cell>
          <cell r="U269">
            <v>0</v>
          </cell>
          <cell r="V269">
            <v>559108.12</v>
          </cell>
          <cell r="W269">
            <v>69514.679999999993</v>
          </cell>
          <cell r="X269">
            <v>15425.130000000001</v>
          </cell>
          <cell r="Y269">
            <v>0</v>
          </cell>
          <cell r="Z269">
            <v>0</v>
          </cell>
          <cell r="AA269">
            <v>0</v>
          </cell>
          <cell r="AB269">
            <v>368729.71</v>
          </cell>
          <cell r="AC269">
            <v>179549.99000000002</v>
          </cell>
          <cell r="AD269">
            <v>0</v>
          </cell>
          <cell r="AE269">
            <v>0</v>
          </cell>
          <cell r="AF269">
            <v>486270.02999999991</v>
          </cell>
          <cell r="AG269">
            <v>0</v>
          </cell>
          <cell r="AH269">
            <v>0</v>
          </cell>
          <cell r="AI269">
            <v>93309.03</v>
          </cell>
          <cell r="AJ269">
            <v>0</v>
          </cell>
          <cell r="AK269">
            <v>0</v>
          </cell>
          <cell r="AL269">
            <v>0</v>
          </cell>
          <cell r="AM269">
            <v>13930.680000000002</v>
          </cell>
          <cell r="AN269">
            <v>102221.52999999998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25185.390000000003</v>
          </cell>
          <cell r="AU269">
            <v>0</v>
          </cell>
          <cell r="AV269">
            <v>0</v>
          </cell>
          <cell r="AW269">
            <v>0</v>
          </cell>
          <cell r="AX269">
            <v>249143.10000000003</v>
          </cell>
          <cell r="AY269">
            <v>0</v>
          </cell>
          <cell r="AZ269">
            <v>0</v>
          </cell>
          <cell r="BA269">
            <v>0</v>
          </cell>
          <cell r="BB269">
            <v>86104.830000000016</v>
          </cell>
          <cell r="BC269">
            <v>3446144.3499999996</v>
          </cell>
          <cell r="BD269">
            <v>772951.97</v>
          </cell>
          <cell r="BE269">
            <v>1023278.8500000001</v>
          </cell>
          <cell r="BF269">
            <v>22319028.149999999</v>
          </cell>
        </row>
        <row r="270">
          <cell r="G270" t="str">
            <v>37504</v>
          </cell>
          <cell r="H270">
            <v>13733120.549999995</v>
          </cell>
          <cell r="I270">
            <v>579776.80999999994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2943442.1300000013</v>
          </cell>
          <cell r="Q270">
            <v>57077.2</v>
          </cell>
          <cell r="R270">
            <v>621819.31999999995</v>
          </cell>
          <cell r="S270">
            <v>0</v>
          </cell>
          <cell r="T270">
            <v>0</v>
          </cell>
          <cell r="U270">
            <v>0</v>
          </cell>
          <cell r="V270">
            <v>1052343.3500000001</v>
          </cell>
          <cell r="W270">
            <v>80850.290000000008</v>
          </cell>
          <cell r="X270">
            <v>22017.360000000001</v>
          </cell>
          <cell r="Y270">
            <v>0</v>
          </cell>
          <cell r="Z270">
            <v>0</v>
          </cell>
          <cell r="AA270">
            <v>0</v>
          </cell>
          <cell r="AB270">
            <v>353628.87</v>
          </cell>
          <cell r="AC270">
            <v>92577.510000000009</v>
          </cell>
          <cell r="AD270">
            <v>44794.37</v>
          </cell>
          <cell r="AE270">
            <v>0</v>
          </cell>
          <cell r="AF270">
            <v>455247.77000000008</v>
          </cell>
          <cell r="AG270">
            <v>0</v>
          </cell>
          <cell r="AH270">
            <v>0</v>
          </cell>
          <cell r="AI270">
            <v>123354.75000000001</v>
          </cell>
          <cell r="AJ270">
            <v>0</v>
          </cell>
          <cell r="AK270">
            <v>0</v>
          </cell>
          <cell r="AL270">
            <v>0</v>
          </cell>
          <cell r="AM270">
            <v>42600.930000000008</v>
          </cell>
          <cell r="AN270">
            <v>239526.24000000002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35.369999999999997</v>
          </cell>
          <cell r="AT270">
            <v>27968.85</v>
          </cell>
          <cell r="AU270">
            <v>0</v>
          </cell>
          <cell r="AV270">
            <v>0</v>
          </cell>
          <cell r="AW270">
            <v>0</v>
          </cell>
          <cell r="AX270">
            <v>95365.849999999991</v>
          </cell>
          <cell r="AY270">
            <v>0</v>
          </cell>
          <cell r="AZ270">
            <v>0</v>
          </cell>
          <cell r="BA270">
            <v>0</v>
          </cell>
          <cell r="BB270">
            <v>7261.57</v>
          </cell>
          <cell r="BC270">
            <v>3732188.4099999997</v>
          </cell>
          <cell r="BD270">
            <v>796207.83</v>
          </cell>
          <cell r="BE270">
            <v>994701.51000000013</v>
          </cell>
          <cell r="BF270">
            <v>26095906.840000004</v>
          </cell>
        </row>
        <row r="271">
          <cell r="G271" t="str">
            <v>37505</v>
          </cell>
          <cell r="H271">
            <v>7140219.2899999982</v>
          </cell>
          <cell r="I271">
            <v>1470788.7600000002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1556340.69</v>
          </cell>
          <cell r="Q271">
            <v>41580</v>
          </cell>
          <cell r="R271">
            <v>361718.32999999996</v>
          </cell>
          <cell r="S271">
            <v>0</v>
          </cell>
          <cell r="T271">
            <v>0</v>
          </cell>
          <cell r="U271">
            <v>0</v>
          </cell>
          <cell r="V271">
            <v>549444.86</v>
          </cell>
          <cell r="W271">
            <v>0</v>
          </cell>
          <cell r="X271">
            <v>18514</v>
          </cell>
          <cell r="Y271">
            <v>0</v>
          </cell>
          <cell r="Z271">
            <v>75107.28</v>
          </cell>
          <cell r="AA271">
            <v>0</v>
          </cell>
          <cell r="AB271">
            <v>219391.54</v>
          </cell>
          <cell r="AC271">
            <v>69063.97</v>
          </cell>
          <cell r="AD271">
            <v>1948.6299999999999</v>
          </cell>
          <cell r="AE271">
            <v>0</v>
          </cell>
          <cell r="AF271">
            <v>395513.12</v>
          </cell>
          <cell r="AG271">
            <v>0</v>
          </cell>
          <cell r="AH271">
            <v>0</v>
          </cell>
          <cell r="AI271">
            <v>70570.450000000012</v>
          </cell>
          <cell r="AJ271">
            <v>0</v>
          </cell>
          <cell r="AK271">
            <v>0</v>
          </cell>
          <cell r="AL271">
            <v>0</v>
          </cell>
          <cell r="AM271">
            <v>16919.940000000002</v>
          </cell>
          <cell r="AN271">
            <v>116321.69999999998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17574.8</v>
          </cell>
          <cell r="AU271">
            <v>0</v>
          </cell>
          <cell r="AV271">
            <v>0</v>
          </cell>
          <cell r="AW271">
            <v>0</v>
          </cell>
          <cell r="AX271">
            <v>65449.77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3344186.45</v>
          </cell>
          <cell r="BD271">
            <v>509617</v>
          </cell>
          <cell r="BE271">
            <v>778090.23999999987</v>
          </cell>
          <cell r="BF271">
            <v>16818360.819999993</v>
          </cell>
        </row>
        <row r="272">
          <cell r="G272" t="str">
            <v>37506</v>
          </cell>
          <cell r="H272">
            <v>9021368.1099999975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1678864.2300000002</v>
          </cell>
          <cell r="Q272">
            <v>62902.63</v>
          </cell>
          <cell r="R272">
            <v>314192.84999999998</v>
          </cell>
          <cell r="S272">
            <v>0</v>
          </cell>
          <cell r="T272">
            <v>0</v>
          </cell>
          <cell r="U272">
            <v>0</v>
          </cell>
          <cell r="V272">
            <v>485682.95999999996</v>
          </cell>
          <cell r="W272">
            <v>0</v>
          </cell>
          <cell r="X272">
            <v>12042.11</v>
          </cell>
          <cell r="Y272">
            <v>0</v>
          </cell>
          <cell r="Z272">
            <v>0</v>
          </cell>
          <cell r="AA272">
            <v>0</v>
          </cell>
          <cell r="AB272">
            <v>233640.05</v>
          </cell>
          <cell r="AC272">
            <v>271660.26</v>
          </cell>
          <cell r="AD272">
            <v>47676.909999999996</v>
          </cell>
          <cell r="AE272">
            <v>0</v>
          </cell>
          <cell r="AF272">
            <v>358391.76</v>
          </cell>
          <cell r="AG272">
            <v>0</v>
          </cell>
          <cell r="AH272">
            <v>0</v>
          </cell>
          <cell r="AI272">
            <v>1682.86</v>
          </cell>
          <cell r="AJ272">
            <v>0</v>
          </cell>
          <cell r="AK272">
            <v>0</v>
          </cell>
          <cell r="AL272">
            <v>0</v>
          </cell>
          <cell r="AM272">
            <v>19631.099999999999</v>
          </cell>
          <cell r="AN272">
            <v>182003.74000000002</v>
          </cell>
          <cell r="AO272">
            <v>0</v>
          </cell>
          <cell r="AP272">
            <v>18692</v>
          </cell>
          <cell r="AQ272">
            <v>0</v>
          </cell>
          <cell r="AR272">
            <v>0</v>
          </cell>
          <cell r="AS272">
            <v>5250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382169.18</v>
          </cell>
          <cell r="AY272">
            <v>0</v>
          </cell>
          <cell r="AZ272">
            <v>0</v>
          </cell>
          <cell r="BA272">
            <v>14138</v>
          </cell>
          <cell r="BB272">
            <v>438203.36000000004</v>
          </cell>
          <cell r="BC272">
            <v>2402054.6799999997</v>
          </cell>
          <cell r="BD272">
            <v>713217.27999999991</v>
          </cell>
          <cell r="BE272">
            <v>839002.79999999981</v>
          </cell>
          <cell r="BF272">
            <v>17502466.869999994</v>
          </cell>
        </row>
        <row r="273">
          <cell r="G273" t="str">
            <v>37507</v>
          </cell>
          <cell r="H273">
            <v>10358220.869999999</v>
          </cell>
          <cell r="I273">
            <v>223790.47000000003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2473549.91</v>
          </cell>
          <cell r="Q273">
            <v>31763.48</v>
          </cell>
          <cell r="R273">
            <v>349950.96</v>
          </cell>
          <cell r="S273">
            <v>0</v>
          </cell>
          <cell r="T273">
            <v>0</v>
          </cell>
          <cell r="U273">
            <v>0</v>
          </cell>
          <cell r="V273">
            <v>780595.55</v>
          </cell>
          <cell r="W273">
            <v>56610.17</v>
          </cell>
          <cell r="X273">
            <v>19406.919999999998</v>
          </cell>
          <cell r="Y273">
            <v>0</v>
          </cell>
          <cell r="Z273">
            <v>0</v>
          </cell>
          <cell r="AA273">
            <v>0</v>
          </cell>
          <cell r="AB273">
            <v>652846.32000000007</v>
          </cell>
          <cell r="AC273">
            <v>118950.87999999999</v>
          </cell>
          <cell r="AD273">
            <v>0</v>
          </cell>
          <cell r="AE273">
            <v>0</v>
          </cell>
          <cell r="AF273">
            <v>435735.94999999995</v>
          </cell>
          <cell r="AG273">
            <v>0</v>
          </cell>
          <cell r="AH273">
            <v>0</v>
          </cell>
          <cell r="AI273">
            <v>299661.09000000003</v>
          </cell>
          <cell r="AJ273">
            <v>0</v>
          </cell>
          <cell r="AK273">
            <v>0</v>
          </cell>
          <cell r="AL273">
            <v>0</v>
          </cell>
          <cell r="AM273">
            <v>15845.46</v>
          </cell>
          <cell r="AN273">
            <v>77854.73</v>
          </cell>
          <cell r="AO273">
            <v>0</v>
          </cell>
          <cell r="AP273">
            <v>14715.06</v>
          </cell>
          <cell r="AQ273">
            <v>0</v>
          </cell>
          <cell r="AR273">
            <v>0</v>
          </cell>
          <cell r="AS273">
            <v>2235</v>
          </cell>
          <cell r="AT273">
            <v>19638.689999999999</v>
          </cell>
          <cell r="AU273">
            <v>0</v>
          </cell>
          <cell r="AV273">
            <v>0</v>
          </cell>
          <cell r="AW273">
            <v>0</v>
          </cell>
          <cell r="AX273">
            <v>148459.79999999999</v>
          </cell>
          <cell r="AY273">
            <v>0</v>
          </cell>
          <cell r="AZ273">
            <v>0</v>
          </cell>
          <cell r="BA273">
            <v>21391.119999999999</v>
          </cell>
          <cell r="BB273">
            <v>162094.33000000002</v>
          </cell>
          <cell r="BC273">
            <v>3186180.5199999996</v>
          </cell>
          <cell r="BD273">
            <v>759878.84999999986</v>
          </cell>
          <cell r="BE273">
            <v>1380144.83</v>
          </cell>
          <cell r="BF273">
            <v>21589520.960000001</v>
          </cell>
        </row>
        <row r="274">
          <cell r="G274" t="str">
            <v>38126</v>
          </cell>
          <cell r="H274">
            <v>1286464.8400000003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119700.78000000001</v>
          </cell>
          <cell r="Q274">
            <v>0</v>
          </cell>
          <cell r="R274">
            <v>21176.21</v>
          </cell>
          <cell r="S274">
            <v>0</v>
          </cell>
          <cell r="T274">
            <v>0</v>
          </cell>
          <cell r="U274">
            <v>0</v>
          </cell>
          <cell r="V274">
            <v>82176.22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19328.75</v>
          </cell>
          <cell r="AC274">
            <v>8770.9699999999993</v>
          </cell>
          <cell r="AD274">
            <v>0</v>
          </cell>
          <cell r="AE274">
            <v>0</v>
          </cell>
          <cell r="AF274">
            <v>13996.349999999999</v>
          </cell>
          <cell r="AG274">
            <v>0</v>
          </cell>
          <cell r="AH274">
            <v>0</v>
          </cell>
          <cell r="AI274">
            <v>2085.23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3387.23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9138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497816.80999999994</v>
          </cell>
          <cell r="BD274">
            <v>98394.159999999989</v>
          </cell>
          <cell r="BE274">
            <v>185756.28999999998</v>
          </cell>
          <cell r="BF274">
            <v>2348191.8400000003</v>
          </cell>
        </row>
        <row r="275">
          <cell r="G275" t="str">
            <v>38264</v>
          </cell>
          <cell r="H275">
            <v>330263.65999999997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28615.769999999997</v>
          </cell>
          <cell r="Q275">
            <v>0</v>
          </cell>
          <cell r="R275">
            <v>11495.75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917</v>
          </cell>
          <cell r="AC275">
            <v>13330.92</v>
          </cell>
          <cell r="AD275">
            <v>0</v>
          </cell>
          <cell r="AE275">
            <v>0</v>
          </cell>
          <cell r="AF275">
            <v>6487.03</v>
          </cell>
          <cell r="AG275">
            <v>0</v>
          </cell>
          <cell r="AH275">
            <v>0</v>
          </cell>
          <cell r="AI275">
            <v>430.49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238.05</v>
          </cell>
          <cell r="AU275">
            <v>4924.7300000000005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204042.73</v>
          </cell>
          <cell r="BD275">
            <v>36895.89</v>
          </cell>
          <cell r="BE275">
            <v>52946.77</v>
          </cell>
          <cell r="BF275">
            <v>690588.79</v>
          </cell>
        </row>
        <row r="276">
          <cell r="G276" t="str">
            <v>38265</v>
          </cell>
          <cell r="H276">
            <v>1579471.14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253371.25</v>
          </cell>
          <cell r="Q276">
            <v>2065.44</v>
          </cell>
          <cell r="R276">
            <v>31707.870000000003</v>
          </cell>
          <cell r="S276">
            <v>0</v>
          </cell>
          <cell r="T276">
            <v>0</v>
          </cell>
          <cell r="U276">
            <v>0</v>
          </cell>
          <cell r="V276">
            <v>96838.96</v>
          </cell>
          <cell r="W276">
            <v>10192</v>
          </cell>
          <cell r="X276">
            <v>6087.1900000000005</v>
          </cell>
          <cell r="Y276">
            <v>0</v>
          </cell>
          <cell r="Z276">
            <v>0</v>
          </cell>
          <cell r="AA276">
            <v>0</v>
          </cell>
          <cell r="AB276">
            <v>27712.1</v>
          </cell>
          <cell r="AC276">
            <v>29624.400000000001</v>
          </cell>
          <cell r="AD276">
            <v>0</v>
          </cell>
          <cell r="AE276">
            <v>0</v>
          </cell>
          <cell r="AF276">
            <v>47535.42</v>
          </cell>
          <cell r="AG276">
            <v>0</v>
          </cell>
          <cell r="AH276">
            <v>0</v>
          </cell>
          <cell r="AI276">
            <v>130130.64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18433.849999999999</v>
          </cell>
          <cell r="AR276">
            <v>0</v>
          </cell>
          <cell r="AS276">
            <v>0</v>
          </cell>
          <cell r="AT276">
            <v>1846.61</v>
          </cell>
          <cell r="AU276">
            <v>0</v>
          </cell>
          <cell r="AV276">
            <v>0</v>
          </cell>
          <cell r="AW276">
            <v>0</v>
          </cell>
          <cell r="AX276">
            <v>3984.27</v>
          </cell>
          <cell r="AY276">
            <v>0</v>
          </cell>
          <cell r="AZ276">
            <v>0</v>
          </cell>
          <cell r="BA276">
            <v>42496.39</v>
          </cell>
          <cell r="BB276">
            <v>58708.289999999994</v>
          </cell>
          <cell r="BC276">
            <v>549359.76000000013</v>
          </cell>
          <cell r="BD276">
            <v>91707.82</v>
          </cell>
          <cell r="BE276">
            <v>94162.87</v>
          </cell>
          <cell r="BF276">
            <v>3075436.27</v>
          </cell>
        </row>
        <row r="277">
          <cell r="G277" t="str">
            <v>38267</v>
          </cell>
          <cell r="H277">
            <v>11969310.859999998</v>
          </cell>
          <cell r="I277">
            <v>56483.58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2032555.26</v>
          </cell>
          <cell r="Q277">
            <v>140806.75</v>
          </cell>
          <cell r="R277">
            <v>337713.60000000003</v>
          </cell>
          <cell r="S277">
            <v>0</v>
          </cell>
          <cell r="T277">
            <v>0</v>
          </cell>
          <cell r="U277">
            <v>0</v>
          </cell>
          <cell r="V277">
            <v>764630.16999999993</v>
          </cell>
          <cell r="W277">
            <v>110136.55999999998</v>
          </cell>
          <cell r="X277">
            <v>13152.87</v>
          </cell>
          <cell r="Y277">
            <v>0</v>
          </cell>
          <cell r="Z277">
            <v>0</v>
          </cell>
          <cell r="AA277">
            <v>0</v>
          </cell>
          <cell r="AB277">
            <v>304571.47000000003</v>
          </cell>
          <cell r="AC277">
            <v>59184.61</v>
          </cell>
          <cell r="AD277">
            <v>0</v>
          </cell>
          <cell r="AE277">
            <v>0</v>
          </cell>
          <cell r="AF277">
            <v>325837.29000000004</v>
          </cell>
          <cell r="AG277">
            <v>0</v>
          </cell>
          <cell r="AH277">
            <v>0</v>
          </cell>
          <cell r="AI277">
            <v>157534.67999999996</v>
          </cell>
          <cell r="AJ277">
            <v>0</v>
          </cell>
          <cell r="AK277">
            <v>0</v>
          </cell>
          <cell r="AL277">
            <v>0</v>
          </cell>
          <cell r="AM277">
            <v>8281.06</v>
          </cell>
          <cell r="AN277">
            <v>112418.13999999998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6519.7699999999995</v>
          </cell>
          <cell r="AT277">
            <v>33515.54</v>
          </cell>
          <cell r="AU277">
            <v>3223.12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4011845.85</v>
          </cell>
          <cell r="BD277">
            <v>848088.90999999992</v>
          </cell>
          <cell r="BE277">
            <v>973174.59</v>
          </cell>
          <cell r="BF277">
            <v>22268984.679999996</v>
          </cell>
        </row>
        <row r="278">
          <cell r="G278" t="str">
            <v>38300</v>
          </cell>
          <cell r="H278">
            <v>3180150.560000001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455978.62</v>
          </cell>
          <cell r="Q278">
            <v>9704.43</v>
          </cell>
          <cell r="R278">
            <v>99719.64</v>
          </cell>
          <cell r="S278">
            <v>0</v>
          </cell>
          <cell r="T278">
            <v>0</v>
          </cell>
          <cell r="U278">
            <v>0</v>
          </cell>
          <cell r="V278">
            <v>317785.54000000004</v>
          </cell>
          <cell r="W278">
            <v>22442.570000000003</v>
          </cell>
          <cell r="X278">
            <v>11499.51</v>
          </cell>
          <cell r="Y278">
            <v>0</v>
          </cell>
          <cell r="Z278">
            <v>0</v>
          </cell>
          <cell r="AA278">
            <v>0</v>
          </cell>
          <cell r="AB278">
            <v>73426.33</v>
          </cell>
          <cell r="AC278">
            <v>21541.1</v>
          </cell>
          <cell r="AD278">
            <v>0</v>
          </cell>
          <cell r="AE278">
            <v>0</v>
          </cell>
          <cell r="AF278">
            <v>109646.56</v>
          </cell>
          <cell r="AG278">
            <v>0</v>
          </cell>
          <cell r="AH278">
            <v>0</v>
          </cell>
          <cell r="AI278">
            <v>29081.109999999997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12382.84</v>
          </cell>
          <cell r="AS278">
            <v>0</v>
          </cell>
          <cell r="AT278">
            <v>2721.83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1349273.6399999997</v>
          </cell>
          <cell r="BD278">
            <v>250780.52000000002</v>
          </cell>
          <cell r="BE278">
            <v>390284.86999999994</v>
          </cell>
          <cell r="BF278">
            <v>6336419.6700000009</v>
          </cell>
        </row>
        <row r="279">
          <cell r="G279" t="str">
            <v>38301</v>
          </cell>
          <cell r="H279">
            <v>1483179.97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180393.97</v>
          </cell>
          <cell r="Q279">
            <v>13788.64</v>
          </cell>
          <cell r="R279">
            <v>42625</v>
          </cell>
          <cell r="S279">
            <v>0</v>
          </cell>
          <cell r="T279">
            <v>0</v>
          </cell>
          <cell r="U279">
            <v>0</v>
          </cell>
          <cell r="V279">
            <v>121000.55</v>
          </cell>
          <cell r="W279">
            <v>0</v>
          </cell>
          <cell r="X279">
            <v>1185</v>
          </cell>
          <cell r="Y279">
            <v>0</v>
          </cell>
          <cell r="Z279">
            <v>0</v>
          </cell>
          <cell r="AA279">
            <v>0</v>
          </cell>
          <cell r="AB279">
            <v>46048.58</v>
          </cell>
          <cell r="AC279">
            <v>28463.989999999998</v>
          </cell>
          <cell r="AD279">
            <v>0</v>
          </cell>
          <cell r="AE279">
            <v>0</v>
          </cell>
          <cell r="AF279">
            <v>31988.949999999997</v>
          </cell>
          <cell r="AG279">
            <v>0</v>
          </cell>
          <cell r="AH279">
            <v>0</v>
          </cell>
          <cell r="AI279">
            <v>9731.91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5270.9400000000005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27456.05</v>
          </cell>
          <cell r="BC279">
            <v>595449.18999999994</v>
          </cell>
          <cell r="BD279">
            <v>73099.49000000002</v>
          </cell>
          <cell r="BE279">
            <v>2189.7999999999997</v>
          </cell>
          <cell r="BF279">
            <v>2661872.0299999998</v>
          </cell>
        </row>
        <row r="280">
          <cell r="G280" t="str">
            <v>38302</v>
          </cell>
          <cell r="H280">
            <v>1164920.2999999998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164804.68000000005</v>
          </cell>
          <cell r="Q280">
            <v>0</v>
          </cell>
          <cell r="R280">
            <v>29035</v>
          </cell>
          <cell r="S280">
            <v>0</v>
          </cell>
          <cell r="T280">
            <v>0</v>
          </cell>
          <cell r="U280">
            <v>0</v>
          </cell>
          <cell r="V280">
            <v>40973.909999999996</v>
          </cell>
          <cell r="W280">
            <v>0</v>
          </cell>
          <cell r="X280">
            <v>1440</v>
          </cell>
          <cell r="Y280">
            <v>0</v>
          </cell>
          <cell r="Z280">
            <v>0</v>
          </cell>
          <cell r="AA280">
            <v>0</v>
          </cell>
          <cell r="AB280">
            <v>71392.459999999992</v>
          </cell>
          <cell r="AC280">
            <v>4724.8600000000006</v>
          </cell>
          <cell r="AD280">
            <v>0</v>
          </cell>
          <cell r="AE280">
            <v>0</v>
          </cell>
          <cell r="AF280">
            <v>11262.6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6750</v>
          </cell>
          <cell r="BB280">
            <v>30438.25</v>
          </cell>
          <cell r="BC280">
            <v>486552.88</v>
          </cell>
          <cell r="BD280">
            <v>94774.59</v>
          </cell>
          <cell r="BE280">
            <v>218481.36999999997</v>
          </cell>
          <cell r="BF280">
            <v>2325550.9</v>
          </cell>
        </row>
        <row r="281">
          <cell r="G281" t="str">
            <v>38304</v>
          </cell>
          <cell r="H281">
            <v>371998.66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26631.5</v>
          </cell>
          <cell r="Q281">
            <v>0</v>
          </cell>
          <cell r="R281">
            <v>6642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18595.43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254.68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33512.410000000003</v>
          </cell>
          <cell r="BB281">
            <v>0</v>
          </cell>
          <cell r="BC281">
            <v>193627.22999999998</v>
          </cell>
          <cell r="BD281">
            <v>492.75</v>
          </cell>
          <cell r="BE281">
            <v>60268.789999999994</v>
          </cell>
          <cell r="BF281">
            <v>712023.45</v>
          </cell>
        </row>
        <row r="282">
          <cell r="G282" t="str">
            <v>38306</v>
          </cell>
          <cell r="H282">
            <v>1376495.1600000001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126747.71</v>
          </cell>
          <cell r="Q282">
            <v>7034.18</v>
          </cell>
          <cell r="R282">
            <v>35804.080000000002</v>
          </cell>
          <cell r="S282">
            <v>0</v>
          </cell>
          <cell r="T282">
            <v>0</v>
          </cell>
          <cell r="U282">
            <v>0</v>
          </cell>
          <cell r="V282">
            <v>118820.68999999999</v>
          </cell>
          <cell r="W282">
            <v>0</v>
          </cell>
          <cell r="X282">
            <v>7770.11</v>
          </cell>
          <cell r="Y282">
            <v>0</v>
          </cell>
          <cell r="Z282">
            <v>0</v>
          </cell>
          <cell r="AA282">
            <v>0</v>
          </cell>
          <cell r="AB282">
            <v>14275.07</v>
          </cell>
          <cell r="AC282">
            <v>5946.8099999999995</v>
          </cell>
          <cell r="AD282">
            <v>0</v>
          </cell>
          <cell r="AE282">
            <v>0</v>
          </cell>
          <cell r="AF282">
            <v>12480.28</v>
          </cell>
          <cell r="AG282">
            <v>0</v>
          </cell>
          <cell r="AH282">
            <v>0</v>
          </cell>
          <cell r="AI282">
            <v>28357.760000000002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285</v>
          </cell>
          <cell r="AV282">
            <v>0</v>
          </cell>
          <cell r="AW282">
            <v>0</v>
          </cell>
          <cell r="AX282">
            <v>23224.85</v>
          </cell>
          <cell r="AY282">
            <v>0</v>
          </cell>
          <cell r="AZ282">
            <v>0</v>
          </cell>
          <cell r="BA282">
            <v>84774.11</v>
          </cell>
          <cell r="BB282">
            <v>0</v>
          </cell>
          <cell r="BC282">
            <v>418831.32</v>
          </cell>
          <cell r="BD282">
            <v>91402.76999999999</v>
          </cell>
          <cell r="BE282">
            <v>122168.29</v>
          </cell>
          <cell r="BF282">
            <v>2474418.1900000004</v>
          </cell>
        </row>
        <row r="283">
          <cell r="G283" t="str">
            <v>38308</v>
          </cell>
          <cell r="H283">
            <v>1331936.6899999997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61023.329999999994</v>
          </cell>
          <cell r="Q283">
            <v>7365.46</v>
          </cell>
          <cell r="R283">
            <v>18221.939999999999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2805</v>
          </cell>
          <cell r="AC283">
            <v>18898.980000000003</v>
          </cell>
          <cell r="AD283">
            <v>0</v>
          </cell>
          <cell r="AE283">
            <v>0</v>
          </cell>
          <cell r="AF283">
            <v>26892.09</v>
          </cell>
          <cell r="AG283">
            <v>0</v>
          </cell>
          <cell r="AH283">
            <v>0</v>
          </cell>
          <cell r="AI283">
            <v>26231.7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31978.84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544631.27000000014</v>
          </cell>
          <cell r="BD283">
            <v>77296.600000000006</v>
          </cell>
          <cell r="BE283">
            <v>190774.76</v>
          </cell>
          <cell r="BF283">
            <v>2338056.66</v>
          </cell>
        </row>
        <row r="284">
          <cell r="G284" t="str">
            <v>38320</v>
          </cell>
          <cell r="H284">
            <v>1766265.2799999996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142523.16</v>
          </cell>
          <cell r="Q284">
            <v>3502.41</v>
          </cell>
          <cell r="R284">
            <v>48830.400000000001</v>
          </cell>
          <cell r="S284">
            <v>0</v>
          </cell>
          <cell r="T284">
            <v>0</v>
          </cell>
          <cell r="U284">
            <v>0</v>
          </cell>
          <cell r="V284">
            <v>147943.25999999998</v>
          </cell>
          <cell r="W284">
            <v>0</v>
          </cell>
          <cell r="X284">
            <v>1068.1100000000001</v>
          </cell>
          <cell r="Y284">
            <v>0</v>
          </cell>
          <cell r="Z284">
            <v>0</v>
          </cell>
          <cell r="AA284">
            <v>0</v>
          </cell>
          <cell r="AB284">
            <v>65408.639999999999</v>
          </cell>
          <cell r="AC284">
            <v>15260.14</v>
          </cell>
          <cell r="AD284">
            <v>0</v>
          </cell>
          <cell r="AE284">
            <v>0</v>
          </cell>
          <cell r="AF284">
            <v>57394.95</v>
          </cell>
          <cell r="AG284">
            <v>0</v>
          </cell>
          <cell r="AH284">
            <v>0</v>
          </cell>
          <cell r="AI284">
            <v>26989.25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2008.1100000000001</v>
          </cell>
          <cell r="AU284">
            <v>0</v>
          </cell>
          <cell r="AV284">
            <v>0</v>
          </cell>
          <cell r="AW284">
            <v>0</v>
          </cell>
          <cell r="AX284">
            <v>101470.31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662557.05000000005</v>
          </cell>
          <cell r="BD284">
            <v>132205.16999999998</v>
          </cell>
          <cell r="BE284">
            <v>179635.71000000002</v>
          </cell>
          <cell r="BF284">
            <v>3353061.9499999993</v>
          </cell>
        </row>
        <row r="285">
          <cell r="G285" t="str">
            <v>38322</v>
          </cell>
          <cell r="H285">
            <v>1245508.8399999996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142206.28000000003</v>
          </cell>
          <cell r="Q285">
            <v>3139.38</v>
          </cell>
          <cell r="R285">
            <v>35231.21</v>
          </cell>
          <cell r="S285">
            <v>0</v>
          </cell>
          <cell r="T285">
            <v>0</v>
          </cell>
          <cell r="U285">
            <v>0</v>
          </cell>
          <cell r="V285">
            <v>197983.63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29897.5</v>
          </cell>
          <cell r="AC285">
            <v>25325.07</v>
          </cell>
          <cell r="AD285">
            <v>0</v>
          </cell>
          <cell r="AE285">
            <v>0</v>
          </cell>
          <cell r="AF285">
            <v>24725.86</v>
          </cell>
          <cell r="AG285">
            <v>0</v>
          </cell>
          <cell r="AH285">
            <v>0</v>
          </cell>
          <cell r="AI285">
            <v>1310.3700000000001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4499.1000000000004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25869.100000000002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510518.43999999989</v>
          </cell>
          <cell r="BD285">
            <v>121777.24</v>
          </cell>
          <cell r="BE285">
            <v>337971.04999999993</v>
          </cell>
          <cell r="BF285">
            <v>2705963.07</v>
          </cell>
        </row>
        <row r="286">
          <cell r="G286" t="str">
            <v>38324</v>
          </cell>
          <cell r="H286">
            <v>1327395.75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115113.85</v>
          </cell>
          <cell r="Q286">
            <v>0</v>
          </cell>
          <cell r="R286">
            <v>51641.599999999999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34020.130000000005</v>
          </cell>
          <cell r="AC286">
            <v>42820.340000000011</v>
          </cell>
          <cell r="AD286">
            <v>0</v>
          </cell>
          <cell r="AE286">
            <v>0</v>
          </cell>
          <cell r="AF286">
            <v>16421.09</v>
          </cell>
          <cell r="AG286">
            <v>0</v>
          </cell>
          <cell r="AH286">
            <v>0</v>
          </cell>
          <cell r="AI286">
            <v>7355.5599999999995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4427.42</v>
          </cell>
          <cell r="AS286">
            <v>0</v>
          </cell>
          <cell r="AT286">
            <v>1973.84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103878.05</v>
          </cell>
          <cell r="BB286">
            <v>0</v>
          </cell>
          <cell r="BC286">
            <v>649181.93000000005</v>
          </cell>
          <cell r="BD286">
            <v>80312.08</v>
          </cell>
          <cell r="BE286">
            <v>230357.91000000003</v>
          </cell>
          <cell r="BF286">
            <v>2664899.5500000007</v>
          </cell>
        </row>
        <row r="287">
          <cell r="G287" t="str">
            <v>39002</v>
          </cell>
          <cell r="H287">
            <v>3578978.7700000005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452389.43</v>
          </cell>
          <cell r="Q287">
            <v>22330</v>
          </cell>
          <cell r="R287">
            <v>132854.03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7842.0599999999995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233041.24999999997</v>
          </cell>
          <cell r="AC287">
            <v>36941.53</v>
          </cell>
          <cell r="AD287">
            <v>11167.990000000002</v>
          </cell>
          <cell r="AE287">
            <v>0</v>
          </cell>
          <cell r="AF287">
            <v>163957.36000000002</v>
          </cell>
          <cell r="AG287">
            <v>0</v>
          </cell>
          <cell r="AH287">
            <v>0</v>
          </cell>
          <cell r="AI287">
            <v>13701.95</v>
          </cell>
          <cell r="AJ287">
            <v>0</v>
          </cell>
          <cell r="AK287">
            <v>0</v>
          </cell>
          <cell r="AL287">
            <v>0</v>
          </cell>
          <cell r="AM287">
            <v>17032.07</v>
          </cell>
          <cell r="AN287">
            <v>127532</v>
          </cell>
          <cell r="AO287">
            <v>1112.78</v>
          </cell>
          <cell r="AP287">
            <v>4093.56</v>
          </cell>
          <cell r="AQ287">
            <v>0</v>
          </cell>
          <cell r="AR287">
            <v>0</v>
          </cell>
          <cell r="AS287">
            <v>0</v>
          </cell>
          <cell r="AT287">
            <v>450</v>
          </cell>
          <cell r="AU287">
            <v>0</v>
          </cell>
          <cell r="AV287">
            <v>0</v>
          </cell>
          <cell r="AW287">
            <v>0</v>
          </cell>
          <cell r="AX287">
            <v>1151.8</v>
          </cell>
          <cell r="AY287">
            <v>0</v>
          </cell>
          <cell r="AZ287">
            <v>0</v>
          </cell>
          <cell r="BA287">
            <v>43414.68</v>
          </cell>
          <cell r="BB287">
            <v>4916.8</v>
          </cell>
          <cell r="BC287">
            <v>1122591.8699999999</v>
          </cell>
          <cell r="BD287">
            <v>424026.72</v>
          </cell>
          <cell r="BE287">
            <v>92993.51999999999</v>
          </cell>
          <cell r="BF287">
            <v>6492520.1699999999</v>
          </cell>
        </row>
        <row r="288">
          <cell r="G288" t="str">
            <v>39003</v>
          </cell>
          <cell r="H288">
            <v>7284238.3799999999</v>
          </cell>
          <cell r="I288">
            <v>18217.159999999996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826155.31000000017</v>
          </cell>
          <cell r="Q288">
            <v>17158.39</v>
          </cell>
          <cell r="R288">
            <v>316050.75</v>
          </cell>
          <cell r="S288">
            <v>0</v>
          </cell>
          <cell r="T288">
            <v>0</v>
          </cell>
          <cell r="U288">
            <v>0</v>
          </cell>
          <cell r="V288">
            <v>388593.65999999992</v>
          </cell>
          <cell r="W288">
            <v>132012.16</v>
          </cell>
          <cell r="X288">
            <v>9141</v>
          </cell>
          <cell r="Y288">
            <v>0</v>
          </cell>
          <cell r="Z288">
            <v>0</v>
          </cell>
          <cell r="AA288">
            <v>0</v>
          </cell>
          <cell r="AB288">
            <v>323487.37</v>
          </cell>
          <cell r="AC288">
            <v>49524.7</v>
          </cell>
          <cell r="AD288">
            <v>0</v>
          </cell>
          <cell r="AE288">
            <v>0</v>
          </cell>
          <cell r="AF288">
            <v>218834.70999999996</v>
          </cell>
          <cell r="AG288">
            <v>0</v>
          </cell>
          <cell r="AH288">
            <v>0</v>
          </cell>
          <cell r="AI288">
            <v>47426.62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73070.079999999987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16142.239999999998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2118520.4700000002</v>
          </cell>
          <cell r="BD288">
            <v>475629.10000000003</v>
          </cell>
          <cell r="BE288">
            <v>748568.28000000026</v>
          </cell>
          <cell r="BF288">
            <v>13062770.379999999</v>
          </cell>
        </row>
        <row r="289">
          <cell r="G289" t="str">
            <v>39007</v>
          </cell>
          <cell r="H289">
            <v>82711188.62999998</v>
          </cell>
          <cell r="I289">
            <v>660429.21</v>
          </cell>
          <cell r="J289">
            <v>0</v>
          </cell>
          <cell r="K289">
            <v>91.34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17030557.049999997</v>
          </cell>
          <cell r="Q289">
            <v>738691.41999999993</v>
          </cell>
          <cell r="R289">
            <v>3047734.15</v>
          </cell>
          <cell r="S289">
            <v>0</v>
          </cell>
          <cell r="T289">
            <v>0</v>
          </cell>
          <cell r="U289">
            <v>0</v>
          </cell>
          <cell r="V289">
            <v>4989899.7600000016</v>
          </cell>
          <cell r="W289">
            <v>990191.52000000014</v>
          </cell>
          <cell r="X289">
            <v>142207</v>
          </cell>
          <cell r="Y289">
            <v>0</v>
          </cell>
          <cell r="Z289">
            <v>3881537.1099999989</v>
          </cell>
          <cell r="AA289">
            <v>78677</v>
          </cell>
          <cell r="AB289">
            <v>5930272.8099999996</v>
          </cell>
          <cell r="AC289">
            <v>1005365.49</v>
          </cell>
          <cell r="AD289">
            <v>1316138.2599999998</v>
          </cell>
          <cell r="AE289">
            <v>0</v>
          </cell>
          <cell r="AF289">
            <v>4696626.9499999993</v>
          </cell>
          <cell r="AG289">
            <v>382954.57</v>
          </cell>
          <cell r="AH289">
            <v>0</v>
          </cell>
          <cell r="AI289">
            <v>1436219.99</v>
          </cell>
          <cell r="AJ289">
            <v>46626.659999999996</v>
          </cell>
          <cell r="AK289">
            <v>0</v>
          </cell>
          <cell r="AL289">
            <v>0</v>
          </cell>
          <cell r="AM289">
            <v>429499.77000000008</v>
          </cell>
          <cell r="AN289">
            <v>3244771.7800000003</v>
          </cell>
          <cell r="AO289">
            <v>0</v>
          </cell>
          <cell r="AP289">
            <v>113220.69</v>
          </cell>
          <cell r="AQ289">
            <v>0</v>
          </cell>
          <cell r="AR289">
            <v>0</v>
          </cell>
          <cell r="AS289">
            <v>0</v>
          </cell>
          <cell r="AT289">
            <v>79642.98000000001</v>
          </cell>
          <cell r="AU289">
            <v>0</v>
          </cell>
          <cell r="AV289">
            <v>0</v>
          </cell>
          <cell r="AW289">
            <v>0</v>
          </cell>
          <cell r="AX289">
            <v>907172.72</v>
          </cell>
          <cell r="AY289">
            <v>0</v>
          </cell>
          <cell r="AZ289">
            <v>0</v>
          </cell>
          <cell r="BA289">
            <v>308134.94</v>
          </cell>
          <cell r="BB289">
            <v>23661.96</v>
          </cell>
          <cell r="BC289">
            <v>25160709.040000007</v>
          </cell>
          <cell r="BD289">
            <v>8621978.1399999987</v>
          </cell>
          <cell r="BE289">
            <v>2937723.9900000007</v>
          </cell>
          <cell r="BF289">
            <v>170911924.92999995</v>
          </cell>
        </row>
        <row r="290">
          <cell r="G290" t="str">
            <v>39090</v>
          </cell>
          <cell r="H290">
            <v>15986569.799999999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2153217.67</v>
          </cell>
          <cell r="Q290">
            <v>50271.82</v>
          </cell>
          <cell r="R290">
            <v>647393.4800000001</v>
          </cell>
          <cell r="S290">
            <v>0</v>
          </cell>
          <cell r="T290">
            <v>0</v>
          </cell>
          <cell r="U290">
            <v>0</v>
          </cell>
          <cell r="V290">
            <v>920622.18</v>
          </cell>
          <cell r="W290">
            <v>0</v>
          </cell>
          <cell r="X290">
            <v>13614.289999999999</v>
          </cell>
          <cell r="Y290">
            <v>0</v>
          </cell>
          <cell r="Z290">
            <v>0</v>
          </cell>
          <cell r="AA290">
            <v>0</v>
          </cell>
          <cell r="AB290">
            <v>494912.95000000007</v>
          </cell>
          <cell r="AC290">
            <v>81714.179999999993</v>
          </cell>
          <cell r="AD290">
            <v>109256.11999999998</v>
          </cell>
          <cell r="AE290">
            <v>0</v>
          </cell>
          <cell r="AF290">
            <v>686278.84000000008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44067.99</v>
          </cell>
          <cell r="AN290">
            <v>234536.71000000002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32406.160000000007</v>
          </cell>
          <cell r="AU290">
            <v>0</v>
          </cell>
          <cell r="AV290">
            <v>222072.69000000003</v>
          </cell>
          <cell r="AW290">
            <v>0</v>
          </cell>
          <cell r="AX290">
            <v>236265.68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5565013.6899999995</v>
          </cell>
          <cell r="BD290">
            <v>1212220.0899999999</v>
          </cell>
          <cell r="BE290">
            <v>1204183.3599999999</v>
          </cell>
          <cell r="BF290">
            <v>29894617.699999999</v>
          </cell>
        </row>
        <row r="291">
          <cell r="G291" t="str">
            <v>39119</v>
          </cell>
          <cell r="H291">
            <v>17141279.090000004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2791663.1700000004</v>
          </cell>
          <cell r="Q291">
            <v>66965.14</v>
          </cell>
          <cell r="R291">
            <v>655271.6</v>
          </cell>
          <cell r="S291">
            <v>0</v>
          </cell>
          <cell r="T291">
            <v>1</v>
          </cell>
          <cell r="U291">
            <v>0</v>
          </cell>
          <cell r="V291">
            <v>990789.67000000016</v>
          </cell>
          <cell r="W291">
            <v>112926.58000000002</v>
          </cell>
          <cell r="X291">
            <v>28598.000000000004</v>
          </cell>
          <cell r="Y291">
            <v>0</v>
          </cell>
          <cell r="Z291">
            <v>0</v>
          </cell>
          <cell r="AA291">
            <v>0</v>
          </cell>
          <cell r="AB291">
            <v>982683.6</v>
          </cell>
          <cell r="AC291">
            <v>133990.93</v>
          </cell>
          <cell r="AD291">
            <v>0</v>
          </cell>
          <cell r="AE291">
            <v>0</v>
          </cell>
          <cell r="AF291">
            <v>616972.48</v>
          </cell>
          <cell r="AG291">
            <v>0</v>
          </cell>
          <cell r="AH291">
            <v>0</v>
          </cell>
          <cell r="AI291">
            <v>11040.57</v>
          </cell>
          <cell r="AJ291">
            <v>0</v>
          </cell>
          <cell r="AK291">
            <v>0</v>
          </cell>
          <cell r="AL291">
            <v>0</v>
          </cell>
          <cell r="AM291">
            <v>15387.619999999999</v>
          </cell>
          <cell r="AN291">
            <v>276116.24</v>
          </cell>
          <cell r="AO291">
            <v>0</v>
          </cell>
          <cell r="AP291">
            <v>0</v>
          </cell>
          <cell r="AQ291">
            <v>444611.62999999995</v>
          </cell>
          <cell r="AR291">
            <v>0</v>
          </cell>
          <cell r="AS291">
            <v>0</v>
          </cell>
          <cell r="AT291">
            <v>47981.08</v>
          </cell>
          <cell r="AU291">
            <v>0</v>
          </cell>
          <cell r="AV291">
            <v>0</v>
          </cell>
          <cell r="AW291">
            <v>0</v>
          </cell>
          <cell r="AX291">
            <v>2056071.4400000002</v>
          </cell>
          <cell r="AY291">
            <v>0</v>
          </cell>
          <cell r="AZ291">
            <v>15382.79</v>
          </cell>
          <cell r="BA291">
            <v>0</v>
          </cell>
          <cell r="BB291">
            <v>5144</v>
          </cell>
          <cell r="BC291">
            <v>4623099.7400000021</v>
          </cell>
          <cell r="BD291">
            <v>1248542.94</v>
          </cell>
          <cell r="BE291">
            <v>896992.65</v>
          </cell>
          <cell r="BF291">
            <v>33161511.960000008</v>
          </cell>
        </row>
        <row r="292">
          <cell r="G292" t="str">
            <v>39120</v>
          </cell>
          <cell r="H292">
            <v>4489764.6100000003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555430.91</v>
          </cell>
          <cell r="Q292">
            <v>10561.37</v>
          </cell>
          <cell r="R292">
            <v>168581.03000000003</v>
          </cell>
          <cell r="S292">
            <v>0</v>
          </cell>
          <cell r="T292">
            <v>0</v>
          </cell>
          <cell r="U292">
            <v>0</v>
          </cell>
          <cell r="V292">
            <v>425170.36</v>
          </cell>
          <cell r="W292">
            <v>25486.129999999997</v>
          </cell>
          <cell r="X292">
            <v>9058</v>
          </cell>
          <cell r="Y292">
            <v>0</v>
          </cell>
          <cell r="Z292">
            <v>0</v>
          </cell>
          <cell r="AA292">
            <v>0</v>
          </cell>
          <cell r="AB292">
            <v>502333.3</v>
          </cell>
          <cell r="AC292">
            <v>71459.259999999995</v>
          </cell>
          <cell r="AD292">
            <v>78815.189999999988</v>
          </cell>
          <cell r="AE292">
            <v>0</v>
          </cell>
          <cell r="AF292">
            <v>334917.78999999998</v>
          </cell>
          <cell r="AG292">
            <v>0</v>
          </cell>
          <cell r="AH292">
            <v>0</v>
          </cell>
          <cell r="AI292">
            <v>87599.360000000001</v>
          </cell>
          <cell r="AJ292">
            <v>0</v>
          </cell>
          <cell r="AK292">
            <v>0</v>
          </cell>
          <cell r="AL292">
            <v>0</v>
          </cell>
          <cell r="AM292">
            <v>50540.100000000006</v>
          </cell>
          <cell r="AN292">
            <v>270939.14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1138.92</v>
          </cell>
          <cell r="AU292">
            <v>0</v>
          </cell>
          <cell r="AV292">
            <v>0</v>
          </cell>
          <cell r="AW292">
            <v>0</v>
          </cell>
          <cell r="AX292">
            <v>98701.840000000011</v>
          </cell>
          <cell r="AY292">
            <v>0</v>
          </cell>
          <cell r="AZ292">
            <v>0</v>
          </cell>
          <cell r="BA292">
            <v>0</v>
          </cell>
          <cell r="BB292">
            <v>17523.62</v>
          </cell>
          <cell r="BC292">
            <v>2066014.0399999998</v>
          </cell>
          <cell r="BD292">
            <v>505398.95</v>
          </cell>
          <cell r="BE292">
            <v>140276.22000000003</v>
          </cell>
          <cell r="BF292">
            <v>9909710.1400000006</v>
          </cell>
        </row>
        <row r="293">
          <cell r="G293" t="str">
            <v>39200</v>
          </cell>
          <cell r="H293">
            <v>15870769.939999999</v>
          </cell>
          <cell r="I293">
            <v>313919.87</v>
          </cell>
          <cell r="J293">
            <v>0</v>
          </cell>
          <cell r="K293">
            <v>38708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2514028.3999999994</v>
          </cell>
          <cell r="Q293">
            <v>80494.799999999988</v>
          </cell>
          <cell r="R293">
            <v>805295.05999999994</v>
          </cell>
          <cell r="S293">
            <v>0</v>
          </cell>
          <cell r="T293">
            <v>0</v>
          </cell>
          <cell r="U293">
            <v>0</v>
          </cell>
          <cell r="V293">
            <v>1244147.54</v>
          </cell>
          <cell r="W293">
            <v>53842.01</v>
          </cell>
          <cell r="X293">
            <v>33871</v>
          </cell>
          <cell r="Y293">
            <v>0</v>
          </cell>
          <cell r="Z293">
            <v>0</v>
          </cell>
          <cell r="AA293">
            <v>0</v>
          </cell>
          <cell r="AB293">
            <v>1363444.9200000002</v>
          </cell>
          <cell r="AC293">
            <v>181374.99999999997</v>
          </cell>
          <cell r="AD293">
            <v>305378.00000000006</v>
          </cell>
          <cell r="AE293">
            <v>0</v>
          </cell>
          <cell r="AF293">
            <v>1230481.9899999998</v>
          </cell>
          <cell r="AG293">
            <v>0</v>
          </cell>
          <cell r="AH293">
            <v>0</v>
          </cell>
          <cell r="AI293">
            <v>314579.97000000003</v>
          </cell>
          <cell r="AJ293">
            <v>0</v>
          </cell>
          <cell r="AK293">
            <v>0</v>
          </cell>
          <cell r="AL293">
            <v>0</v>
          </cell>
          <cell r="AM293">
            <v>183358.99999999994</v>
          </cell>
          <cell r="AN293">
            <v>910183.69000000006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31059.02</v>
          </cell>
          <cell r="AU293">
            <v>0</v>
          </cell>
          <cell r="AV293">
            <v>0</v>
          </cell>
          <cell r="AW293">
            <v>0</v>
          </cell>
          <cell r="AX293">
            <v>264394.30000000005</v>
          </cell>
          <cell r="AY293">
            <v>0</v>
          </cell>
          <cell r="AZ293">
            <v>0</v>
          </cell>
          <cell r="BA293">
            <v>0</v>
          </cell>
          <cell r="BB293">
            <v>55613.55</v>
          </cell>
          <cell r="BC293">
            <v>6505363.959999999</v>
          </cell>
          <cell r="BD293">
            <v>1668782.5200000003</v>
          </cell>
          <cell r="BE293">
            <v>825029.08</v>
          </cell>
          <cell r="BF293">
            <v>34794121.619999997</v>
          </cell>
        </row>
        <row r="294">
          <cell r="G294" t="str">
            <v>39201</v>
          </cell>
          <cell r="H294">
            <v>29985011.150000002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5030228.6100000013</v>
          </cell>
          <cell r="Q294">
            <v>87920</v>
          </cell>
          <cell r="R294">
            <v>1154757.04</v>
          </cell>
          <cell r="S294">
            <v>0</v>
          </cell>
          <cell r="T294">
            <v>0</v>
          </cell>
          <cell r="U294">
            <v>0</v>
          </cell>
          <cell r="V294">
            <v>1363980.97</v>
          </cell>
          <cell r="W294">
            <v>0</v>
          </cell>
          <cell r="X294">
            <v>69272.86</v>
          </cell>
          <cell r="Y294">
            <v>0</v>
          </cell>
          <cell r="Z294">
            <v>0</v>
          </cell>
          <cell r="AA294">
            <v>0</v>
          </cell>
          <cell r="AB294">
            <v>3270365.79</v>
          </cell>
          <cell r="AC294">
            <v>411541.03</v>
          </cell>
          <cell r="AD294">
            <v>2568309.1700000004</v>
          </cell>
          <cell r="AE294">
            <v>0</v>
          </cell>
          <cell r="AF294">
            <v>1606307.9400000002</v>
          </cell>
          <cell r="AG294">
            <v>0</v>
          </cell>
          <cell r="AH294">
            <v>0</v>
          </cell>
          <cell r="AI294">
            <v>211992.86000000002</v>
          </cell>
          <cell r="AJ294">
            <v>0</v>
          </cell>
          <cell r="AK294">
            <v>0</v>
          </cell>
          <cell r="AL294">
            <v>0</v>
          </cell>
          <cell r="AM294">
            <v>116137.85</v>
          </cell>
          <cell r="AN294">
            <v>1696329.96</v>
          </cell>
          <cell r="AO294">
            <v>0</v>
          </cell>
          <cell r="AP294">
            <v>0</v>
          </cell>
          <cell r="AQ294">
            <v>713288.28</v>
          </cell>
          <cell r="AR294">
            <v>17992.72</v>
          </cell>
          <cell r="AS294">
            <v>0</v>
          </cell>
          <cell r="AT294">
            <v>223940.59</v>
          </cell>
          <cell r="AU294">
            <v>0</v>
          </cell>
          <cell r="AV294">
            <v>0</v>
          </cell>
          <cell r="AW294">
            <v>0</v>
          </cell>
          <cell r="AX294">
            <v>1072790.48</v>
          </cell>
          <cell r="AY294">
            <v>0</v>
          </cell>
          <cell r="AZ294">
            <v>0</v>
          </cell>
          <cell r="BA294">
            <v>0</v>
          </cell>
          <cell r="BB294">
            <v>11485.48</v>
          </cell>
          <cell r="BC294">
            <v>9692443.1100000031</v>
          </cell>
          <cell r="BD294">
            <v>3842166.76</v>
          </cell>
          <cell r="BE294">
            <v>2131357.98</v>
          </cell>
          <cell r="BF294">
            <v>65277620.629999995</v>
          </cell>
        </row>
        <row r="295">
          <cell r="G295" t="str">
            <v>39202</v>
          </cell>
          <cell r="H295">
            <v>16986203.5</v>
          </cell>
          <cell r="I295">
            <v>1891571.99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2489523.1100000003</v>
          </cell>
          <cell r="Q295">
            <v>76549.38</v>
          </cell>
          <cell r="R295">
            <v>654607.00000000012</v>
          </cell>
          <cell r="S295">
            <v>0</v>
          </cell>
          <cell r="T295">
            <v>0</v>
          </cell>
          <cell r="U295">
            <v>0</v>
          </cell>
          <cell r="V295">
            <v>1054477.28</v>
          </cell>
          <cell r="W295">
            <v>122030.31</v>
          </cell>
          <cell r="X295">
            <v>33331.53</v>
          </cell>
          <cell r="Y295">
            <v>0</v>
          </cell>
          <cell r="Z295">
            <v>0</v>
          </cell>
          <cell r="AA295">
            <v>0</v>
          </cell>
          <cell r="AB295">
            <v>2348097.8899999997</v>
          </cell>
          <cell r="AC295">
            <v>234829.47</v>
          </cell>
          <cell r="AD295">
            <v>405059.72999999992</v>
          </cell>
          <cell r="AE295">
            <v>0</v>
          </cell>
          <cell r="AF295">
            <v>1297173.03</v>
          </cell>
          <cell r="AG295">
            <v>0</v>
          </cell>
          <cell r="AH295">
            <v>0</v>
          </cell>
          <cell r="AI295">
            <v>478391.24</v>
          </cell>
          <cell r="AJ295">
            <v>0</v>
          </cell>
          <cell r="AK295">
            <v>0</v>
          </cell>
          <cell r="AL295">
            <v>99961.15</v>
          </cell>
          <cell r="AM295">
            <v>221026.08</v>
          </cell>
          <cell r="AN295">
            <v>844793.10000000009</v>
          </cell>
          <cell r="AO295">
            <v>20906.769999999997</v>
          </cell>
          <cell r="AP295">
            <v>127822.33</v>
          </cell>
          <cell r="AQ295">
            <v>350889.86999999994</v>
          </cell>
          <cell r="AR295">
            <v>22181.48</v>
          </cell>
          <cell r="AS295">
            <v>0</v>
          </cell>
          <cell r="AT295">
            <v>33426.85</v>
          </cell>
          <cell r="AU295">
            <v>0</v>
          </cell>
          <cell r="AV295">
            <v>0</v>
          </cell>
          <cell r="AW295">
            <v>0</v>
          </cell>
          <cell r="AX295">
            <v>57884.869999999995</v>
          </cell>
          <cell r="AY295">
            <v>0</v>
          </cell>
          <cell r="AZ295">
            <v>213598.81999999998</v>
          </cell>
          <cell r="BA295">
            <v>0</v>
          </cell>
          <cell r="BB295">
            <v>14027.24</v>
          </cell>
          <cell r="BC295">
            <v>7338524.4000000004</v>
          </cell>
          <cell r="BD295">
            <v>2120708.7000000002</v>
          </cell>
          <cell r="BE295">
            <v>854919.26</v>
          </cell>
          <cell r="BF295">
            <v>40392516.379999995</v>
          </cell>
        </row>
        <row r="296">
          <cell r="G296" t="str">
            <v>39203</v>
          </cell>
          <cell r="H296">
            <v>6542929.629999999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917909.54999999993</v>
          </cell>
          <cell r="Q296">
            <v>21498.36</v>
          </cell>
          <cell r="R296">
            <v>232279.38999999998</v>
          </cell>
          <cell r="S296">
            <v>0</v>
          </cell>
          <cell r="T296">
            <v>0</v>
          </cell>
          <cell r="U296">
            <v>0</v>
          </cell>
          <cell r="V296">
            <v>286713.69</v>
          </cell>
          <cell r="W296">
            <v>0</v>
          </cell>
          <cell r="X296">
            <v>8307.67</v>
          </cell>
          <cell r="Y296">
            <v>0</v>
          </cell>
          <cell r="Z296">
            <v>0</v>
          </cell>
          <cell r="AA296">
            <v>0</v>
          </cell>
          <cell r="AB296">
            <v>428198.76999999996</v>
          </cell>
          <cell r="AC296">
            <v>96964.430000000008</v>
          </cell>
          <cell r="AD296">
            <v>118228.48</v>
          </cell>
          <cell r="AE296">
            <v>0</v>
          </cell>
          <cell r="AF296">
            <v>379129.54000000004</v>
          </cell>
          <cell r="AG296">
            <v>0</v>
          </cell>
          <cell r="AH296">
            <v>0</v>
          </cell>
          <cell r="AI296">
            <v>142603.94999999998</v>
          </cell>
          <cell r="AJ296">
            <v>0</v>
          </cell>
          <cell r="AK296">
            <v>0</v>
          </cell>
          <cell r="AL296">
            <v>0</v>
          </cell>
          <cell r="AM296">
            <v>42225.919999999998</v>
          </cell>
          <cell r="AN296">
            <v>198531.44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8788.4699999999993</v>
          </cell>
          <cell r="AU296">
            <v>0</v>
          </cell>
          <cell r="AV296">
            <v>0</v>
          </cell>
          <cell r="AW296">
            <v>0</v>
          </cell>
          <cell r="AX296">
            <v>7120</v>
          </cell>
          <cell r="AY296">
            <v>0</v>
          </cell>
          <cell r="AZ296">
            <v>0</v>
          </cell>
          <cell r="BA296">
            <v>0</v>
          </cell>
          <cell r="BB296">
            <v>2000</v>
          </cell>
          <cell r="BC296">
            <v>2163178.96</v>
          </cell>
          <cell r="BD296">
            <v>604644.66999999981</v>
          </cell>
          <cell r="BE296">
            <v>541410.44999999995</v>
          </cell>
          <cell r="BF296">
            <v>12742663.369999995</v>
          </cell>
        </row>
        <row r="297">
          <cell r="G297" t="str">
            <v>39204</v>
          </cell>
          <cell r="H297">
            <v>7037468.8399999999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890112.38000000012</v>
          </cell>
          <cell r="Q297">
            <v>28725</v>
          </cell>
          <cell r="R297">
            <v>259575</v>
          </cell>
          <cell r="S297">
            <v>0</v>
          </cell>
          <cell r="T297">
            <v>0</v>
          </cell>
          <cell r="U297">
            <v>21154.73</v>
          </cell>
          <cell r="V297">
            <v>674022.30999999982</v>
          </cell>
          <cell r="W297">
            <v>49339</v>
          </cell>
          <cell r="X297">
            <v>23645</v>
          </cell>
          <cell r="Y297">
            <v>0</v>
          </cell>
          <cell r="Z297">
            <v>0</v>
          </cell>
          <cell r="AA297">
            <v>0</v>
          </cell>
          <cell r="AB297">
            <v>988292.95</v>
          </cell>
          <cell r="AC297">
            <v>121777.63000000002</v>
          </cell>
          <cell r="AD297">
            <v>128090.57000000002</v>
          </cell>
          <cell r="AE297">
            <v>0</v>
          </cell>
          <cell r="AF297">
            <v>491805.32</v>
          </cell>
          <cell r="AG297">
            <v>0</v>
          </cell>
          <cell r="AH297">
            <v>0</v>
          </cell>
          <cell r="AI297">
            <v>56810.64</v>
          </cell>
          <cell r="AJ297">
            <v>0</v>
          </cell>
          <cell r="AK297">
            <v>0</v>
          </cell>
          <cell r="AL297">
            <v>0</v>
          </cell>
          <cell r="AM297">
            <v>116443.01</v>
          </cell>
          <cell r="AN297">
            <v>386216.64</v>
          </cell>
          <cell r="AO297">
            <v>2434.2400000000002</v>
          </cell>
          <cell r="AP297">
            <v>23571.8</v>
          </cell>
          <cell r="AQ297">
            <v>14673.960000000001</v>
          </cell>
          <cell r="AR297">
            <v>0</v>
          </cell>
          <cell r="AS297">
            <v>0</v>
          </cell>
          <cell r="AT297">
            <v>7430.16</v>
          </cell>
          <cell r="AU297">
            <v>0</v>
          </cell>
          <cell r="AV297">
            <v>135519.66</v>
          </cell>
          <cell r="AW297">
            <v>0</v>
          </cell>
          <cell r="AX297">
            <v>435331.23000000004</v>
          </cell>
          <cell r="AY297">
            <v>0</v>
          </cell>
          <cell r="AZ297">
            <v>0</v>
          </cell>
          <cell r="BA297">
            <v>0</v>
          </cell>
          <cell r="BB297">
            <v>14772.82</v>
          </cell>
          <cell r="BC297">
            <v>2658872.5399999996</v>
          </cell>
          <cell r="BD297">
            <v>996681.44000000018</v>
          </cell>
          <cell r="BE297">
            <v>282745.37</v>
          </cell>
          <cell r="BF297">
            <v>15845512.240000002</v>
          </cell>
        </row>
        <row r="298">
          <cell r="G298" t="str">
            <v>39205</v>
          </cell>
          <cell r="H298">
            <v>6080951.79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760310.71</v>
          </cell>
          <cell r="Q298">
            <v>35468.120000000003</v>
          </cell>
          <cell r="R298">
            <v>245838.55</v>
          </cell>
          <cell r="S298">
            <v>0</v>
          </cell>
          <cell r="T298">
            <v>0</v>
          </cell>
          <cell r="U298">
            <v>0</v>
          </cell>
          <cell r="V298">
            <v>215553.47</v>
          </cell>
          <cell r="W298">
            <v>21989.47</v>
          </cell>
          <cell r="X298">
            <v>7407.54</v>
          </cell>
          <cell r="Y298">
            <v>0</v>
          </cell>
          <cell r="Z298">
            <v>0</v>
          </cell>
          <cell r="AA298">
            <v>0</v>
          </cell>
          <cell r="AB298">
            <v>305259.89</v>
          </cell>
          <cell r="AC298">
            <v>57019.73</v>
          </cell>
          <cell r="AD298">
            <v>37310.36</v>
          </cell>
          <cell r="AE298">
            <v>0</v>
          </cell>
          <cell r="AF298">
            <v>289445.15000000002</v>
          </cell>
          <cell r="AG298">
            <v>0</v>
          </cell>
          <cell r="AH298">
            <v>0</v>
          </cell>
          <cell r="AI298">
            <v>40000.65</v>
          </cell>
          <cell r="AJ298">
            <v>0</v>
          </cell>
          <cell r="AK298">
            <v>0</v>
          </cell>
          <cell r="AL298">
            <v>0</v>
          </cell>
          <cell r="AM298">
            <v>18209.79</v>
          </cell>
          <cell r="AN298">
            <v>102565.75999999999</v>
          </cell>
          <cell r="AO298">
            <v>0</v>
          </cell>
          <cell r="AP298">
            <v>0</v>
          </cell>
          <cell r="AQ298">
            <v>110369.26000000001</v>
          </cell>
          <cell r="AR298">
            <v>29984.219999999998</v>
          </cell>
          <cell r="AS298">
            <v>0</v>
          </cell>
          <cell r="AT298">
            <v>10449.290000000001</v>
          </cell>
          <cell r="AU298">
            <v>0</v>
          </cell>
          <cell r="AV298">
            <v>0</v>
          </cell>
          <cell r="AW298">
            <v>0</v>
          </cell>
          <cell r="AX298">
            <v>228669.29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2531162.8899999997</v>
          </cell>
          <cell r="BD298">
            <v>586480.55000000005</v>
          </cell>
          <cell r="BE298">
            <v>303091.11</v>
          </cell>
          <cell r="BF298">
            <v>12017537.59</v>
          </cell>
        </row>
        <row r="299">
          <cell r="G299" t="str">
            <v>39207</v>
          </cell>
          <cell r="H299">
            <v>16369786.730000002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2434578.1300000004</v>
          </cell>
          <cell r="Q299">
            <v>73786.02</v>
          </cell>
          <cell r="R299">
            <v>660987.48</v>
          </cell>
          <cell r="S299">
            <v>0</v>
          </cell>
          <cell r="T299">
            <v>0</v>
          </cell>
          <cell r="U299">
            <v>46037.440000000002</v>
          </cell>
          <cell r="V299">
            <v>967207.40000000014</v>
          </cell>
          <cell r="W299">
            <v>0</v>
          </cell>
          <cell r="X299">
            <v>43214.71</v>
          </cell>
          <cell r="Y299">
            <v>0</v>
          </cell>
          <cell r="Z299">
            <v>0</v>
          </cell>
          <cell r="AA299">
            <v>0</v>
          </cell>
          <cell r="AB299">
            <v>2872731.29</v>
          </cell>
          <cell r="AC299">
            <v>247942.76</v>
          </cell>
          <cell r="AD299">
            <v>404665.71</v>
          </cell>
          <cell r="AE299">
            <v>0</v>
          </cell>
          <cell r="AF299">
            <v>1156974.4900000002</v>
          </cell>
          <cell r="AG299">
            <v>0</v>
          </cell>
          <cell r="AH299">
            <v>0</v>
          </cell>
          <cell r="AI299">
            <v>50514.59</v>
          </cell>
          <cell r="AJ299">
            <v>0</v>
          </cell>
          <cell r="AK299">
            <v>0</v>
          </cell>
          <cell r="AL299">
            <v>0</v>
          </cell>
          <cell r="AM299">
            <v>119767.06</v>
          </cell>
          <cell r="AN299">
            <v>547207.21</v>
          </cell>
          <cell r="AO299">
            <v>33713.730000000003</v>
          </cell>
          <cell r="AP299">
            <v>184326.42999999996</v>
          </cell>
          <cell r="AQ299">
            <v>0</v>
          </cell>
          <cell r="AR299">
            <v>0</v>
          </cell>
          <cell r="AS299">
            <v>0</v>
          </cell>
          <cell r="AT299">
            <v>48514.8</v>
          </cell>
          <cell r="AU299">
            <v>0</v>
          </cell>
          <cell r="AV299">
            <v>0</v>
          </cell>
          <cell r="AW299">
            <v>0</v>
          </cell>
          <cell r="AX299">
            <v>289173.82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6304781.9199999999</v>
          </cell>
          <cell r="BD299">
            <v>1926285.9</v>
          </cell>
          <cell r="BE299">
            <v>1160557.9300000002</v>
          </cell>
          <cell r="BF299">
            <v>35942755.550000004</v>
          </cell>
        </row>
        <row r="300">
          <cell r="G300" t="str">
            <v>39208</v>
          </cell>
          <cell r="H300">
            <v>24987895.230000004</v>
          </cell>
          <cell r="I300">
            <v>0</v>
          </cell>
          <cell r="J300">
            <v>0</v>
          </cell>
          <cell r="K300">
            <v>0</v>
          </cell>
          <cell r="L300">
            <v>0.09</v>
          </cell>
          <cell r="M300">
            <v>0</v>
          </cell>
          <cell r="N300">
            <v>0</v>
          </cell>
          <cell r="O300">
            <v>0</v>
          </cell>
          <cell r="P300">
            <v>3833124.88</v>
          </cell>
          <cell r="Q300">
            <v>101063.75</v>
          </cell>
          <cell r="R300">
            <v>908161.41</v>
          </cell>
          <cell r="S300">
            <v>0</v>
          </cell>
          <cell r="T300">
            <v>0</v>
          </cell>
          <cell r="U300">
            <v>0</v>
          </cell>
          <cell r="V300">
            <v>1090939.4099999999</v>
          </cell>
          <cell r="W300">
            <v>935314.54999999993</v>
          </cell>
          <cell r="X300">
            <v>24477.38</v>
          </cell>
          <cell r="Y300">
            <v>0</v>
          </cell>
          <cell r="Z300">
            <v>0</v>
          </cell>
          <cell r="AA300">
            <v>0</v>
          </cell>
          <cell r="AB300">
            <v>567164.57999999996</v>
          </cell>
          <cell r="AC300">
            <v>189037.07</v>
          </cell>
          <cell r="AD300">
            <v>37545.100000000006</v>
          </cell>
          <cell r="AE300">
            <v>0</v>
          </cell>
          <cell r="AF300">
            <v>862239.56</v>
          </cell>
          <cell r="AG300">
            <v>0</v>
          </cell>
          <cell r="AH300">
            <v>0</v>
          </cell>
          <cell r="AI300">
            <v>166686.51999999999</v>
          </cell>
          <cell r="AJ300">
            <v>0</v>
          </cell>
          <cell r="AK300">
            <v>0</v>
          </cell>
          <cell r="AL300">
            <v>0</v>
          </cell>
          <cell r="AM300">
            <v>42497.770000000004</v>
          </cell>
          <cell r="AN300">
            <v>288107.62999999989</v>
          </cell>
          <cell r="AO300">
            <v>0</v>
          </cell>
          <cell r="AP300">
            <v>14361.199999999999</v>
          </cell>
          <cell r="AQ300">
            <v>98219.319999999992</v>
          </cell>
          <cell r="AR300">
            <v>0</v>
          </cell>
          <cell r="AS300">
            <v>0</v>
          </cell>
          <cell r="AT300">
            <v>41324.799999999996</v>
          </cell>
          <cell r="AU300">
            <v>0</v>
          </cell>
          <cell r="AV300">
            <v>0</v>
          </cell>
          <cell r="AW300">
            <v>0</v>
          </cell>
          <cell r="AX300">
            <v>39687.590000000004</v>
          </cell>
          <cell r="AY300">
            <v>0</v>
          </cell>
          <cell r="AZ300">
            <v>0</v>
          </cell>
          <cell r="BA300">
            <v>33715.550000000003</v>
          </cell>
          <cell r="BB300">
            <v>63817.1</v>
          </cell>
          <cell r="BC300">
            <v>7251702.1099999994</v>
          </cell>
          <cell r="BD300">
            <v>1740097.3299999998</v>
          </cell>
          <cell r="BE300">
            <v>1532633.8900000001</v>
          </cell>
          <cell r="BF300">
            <v>44849813.820000008</v>
          </cell>
        </row>
        <row r="301">
          <cell r="G301" t="str">
            <v>39209</v>
          </cell>
          <cell r="H301">
            <v>5241394.9399999995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951552.2699999999</v>
          </cell>
          <cell r="Q301">
            <v>0</v>
          </cell>
          <cell r="R301">
            <v>221193.66</v>
          </cell>
          <cell r="S301">
            <v>0</v>
          </cell>
          <cell r="T301">
            <v>0</v>
          </cell>
          <cell r="U301">
            <v>74063.100000000006</v>
          </cell>
          <cell r="V301">
            <v>409350.57</v>
          </cell>
          <cell r="W301">
            <v>0</v>
          </cell>
          <cell r="X301">
            <v>11750.4</v>
          </cell>
          <cell r="Y301">
            <v>0</v>
          </cell>
          <cell r="Z301">
            <v>0</v>
          </cell>
          <cell r="AA301">
            <v>0</v>
          </cell>
          <cell r="AB301">
            <v>671863.09</v>
          </cell>
          <cell r="AC301">
            <v>119498.31</v>
          </cell>
          <cell r="AD301">
            <v>0</v>
          </cell>
          <cell r="AE301">
            <v>0</v>
          </cell>
          <cell r="AF301">
            <v>316409.81999999995</v>
          </cell>
          <cell r="AG301">
            <v>0</v>
          </cell>
          <cell r="AH301">
            <v>0</v>
          </cell>
          <cell r="AI301">
            <v>48059.12</v>
          </cell>
          <cell r="AJ301">
            <v>0</v>
          </cell>
          <cell r="AK301">
            <v>0</v>
          </cell>
          <cell r="AL301">
            <v>0</v>
          </cell>
          <cell r="AM301">
            <v>83423.509999999995</v>
          </cell>
          <cell r="AN301">
            <v>94824.25</v>
          </cell>
          <cell r="AO301">
            <v>0</v>
          </cell>
          <cell r="AP301">
            <v>122356.08</v>
          </cell>
          <cell r="AQ301">
            <v>406943.11999999994</v>
          </cell>
          <cell r="AR301">
            <v>7587.17</v>
          </cell>
          <cell r="AS301">
            <v>0</v>
          </cell>
          <cell r="AT301">
            <v>14689.25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2525295.5200000005</v>
          </cell>
          <cell r="BD301">
            <v>482212.63999999996</v>
          </cell>
          <cell r="BE301">
            <v>695657.83</v>
          </cell>
          <cell r="BF301">
            <v>12498124.65</v>
          </cell>
        </row>
        <row r="302">
          <cell r="G302" t="str">
            <v>Grand Total</v>
          </cell>
          <cell r="H302">
            <v>5668086564.8699913</v>
          </cell>
          <cell r="I302">
            <v>127544543.42999999</v>
          </cell>
          <cell r="J302">
            <v>242.87</v>
          </cell>
          <cell r="K302">
            <v>307609.97000000003</v>
          </cell>
          <cell r="L302">
            <v>112.67</v>
          </cell>
          <cell r="M302">
            <v>3198</v>
          </cell>
          <cell r="N302">
            <v>3821838.75</v>
          </cell>
          <cell r="O302">
            <v>1013985.2</v>
          </cell>
          <cell r="P302">
            <v>1106176580.4400008</v>
          </cell>
          <cell r="Q302">
            <v>32562782.179999989</v>
          </cell>
          <cell r="R302">
            <v>203823425.53999996</v>
          </cell>
          <cell r="S302">
            <v>11691.34</v>
          </cell>
          <cell r="T302">
            <v>1764424.3499999999</v>
          </cell>
          <cell r="U302">
            <v>2905124.2700000005</v>
          </cell>
          <cell r="V302">
            <v>302110288.75000012</v>
          </cell>
          <cell r="W302">
            <v>33635670.260000005</v>
          </cell>
          <cell r="X302">
            <v>7351427.6700000018</v>
          </cell>
          <cell r="Y302">
            <v>410152.62</v>
          </cell>
          <cell r="Z302">
            <v>38974481.210000001</v>
          </cell>
          <cell r="AA302">
            <v>648881.43000000005</v>
          </cell>
          <cell r="AB302">
            <v>198355637.98999995</v>
          </cell>
          <cell r="AC302">
            <v>48922613.599999994</v>
          </cell>
          <cell r="AD302">
            <v>11172109.510000002</v>
          </cell>
          <cell r="AE302">
            <v>22.619999999999997</v>
          </cell>
          <cell r="AF302">
            <v>192295992.84</v>
          </cell>
          <cell r="AG302">
            <v>9645661.7999999989</v>
          </cell>
          <cell r="AH302">
            <v>1133539.5399999998</v>
          </cell>
          <cell r="AI302">
            <v>71977414.710000038</v>
          </cell>
          <cell r="AJ302">
            <v>290460.39999999997</v>
          </cell>
          <cell r="AK302">
            <v>15736476.699999999</v>
          </cell>
          <cell r="AL302">
            <v>875711.14</v>
          </cell>
          <cell r="AM302">
            <v>14767229.419999994</v>
          </cell>
          <cell r="AN302">
            <v>111005833.05999997</v>
          </cell>
          <cell r="AO302">
            <v>227523.80999999997</v>
          </cell>
          <cell r="AP302">
            <v>4052451.8900000006</v>
          </cell>
          <cell r="AQ302">
            <v>10093905.289999999</v>
          </cell>
          <cell r="AR302">
            <v>3023389.57</v>
          </cell>
          <cell r="AS302">
            <v>3462466.3399999994</v>
          </cell>
          <cell r="AT302">
            <v>14522745.859999992</v>
          </cell>
          <cell r="AU302">
            <v>162376.28</v>
          </cell>
          <cell r="AV302">
            <v>1989493.0799999998</v>
          </cell>
          <cell r="AW302">
            <v>546598.6</v>
          </cell>
          <cell r="AX302">
            <v>106649278.51000005</v>
          </cell>
          <cell r="AY302">
            <v>761064.86</v>
          </cell>
          <cell r="AZ302">
            <v>3249788.94</v>
          </cell>
          <cell r="BA302">
            <v>25594227.370000005</v>
          </cell>
          <cell r="BB302">
            <v>32258766.320000008</v>
          </cell>
          <cell r="BC302">
            <v>1543091895.8600006</v>
          </cell>
          <cell r="BD302">
            <v>369307573.76000017</v>
          </cell>
          <cell r="BE302">
            <v>437477466.53999996</v>
          </cell>
          <cell r="BF302">
            <v>10763802742.030003</v>
          </cell>
        </row>
      </sheetData>
      <sheetData sheetId="20">
        <row r="7">
          <cell r="F7" t="str">
            <v>01109</v>
          </cell>
          <cell r="G7">
            <v>944571.15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51965.700000000004</v>
          </cell>
          <cell r="P7">
            <v>14009</v>
          </cell>
          <cell r="Q7">
            <v>0</v>
          </cell>
          <cell r="R7">
            <v>0</v>
          </cell>
          <cell r="S7">
            <v>131819.85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25968.28</v>
          </cell>
          <cell r="Z7">
            <v>5275.1900000000005</v>
          </cell>
          <cell r="AA7">
            <v>0</v>
          </cell>
          <cell r="AB7">
            <v>0</v>
          </cell>
          <cell r="AC7">
            <v>10433.65</v>
          </cell>
          <cell r="AD7">
            <v>0</v>
          </cell>
          <cell r="AE7">
            <v>0</v>
          </cell>
          <cell r="AF7">
            <v>15105.31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288.55</v>
          </cell>
          <cell r="AT7">
            <v>0</v>
          </cell>
          <cell r="AU7">
            <v>0</v>
          </cell>
          <cell r="AV7">
            <v>12087.56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465261.67999999993</v>
          </cell>
          <cell r="BB7">
            <v>65493.170000000006</v>
          </cell>
          <cell r="BC7">
            <v>137813.70000000001</v>
          </cell>
          <cell r="BD7">
            <v>1880092.7899999998</v>
          </cell>
        </row>
        <row r="8">
          <cell r="F8" t="str">
            <v>01122</v>
          </cell>
          <cell r="G8">
            <v>193855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37528.53</v>
          </cell>
          <cell r="P8">
            <v>1308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16609.16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1795.33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94347.87</v>
          </cell>
          <cell r="BB8">
            <v>16363.720000000001</v>
          </cell>
          <cell r="BC8">
            <v>64343.099999999991</v>
          </cell>
          <cell r="BD8">
            <v>426150.70999999996</v>
          </cell>
        </row>
        <row r="9">
          <cell r="F9" t="str">
            <v>01147</v>
          </cell>
          <cell r="G9">
            <v>18941522.880000006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2788676.6199999996</v>
          </cell>
          <cell r="P9">
            <v>654365.30000000005</v>
          </cell>
          <cell r="Q9">
            <v>0</v>
          </cell>
          <cell r="R9">
            <v>0</v>
          </cell>
          <cell r="S9">
            <v>686048.43000000017</v>
          </cell>
          <cell r="T9">
            <v>0</v>
          </cell>
          <cell r="U9">
            <v>32535.08</v>
          </cell>
          <cell r="V9">
            <v>0</v>
          </cell>
          <cell r="W9">
            <v>0</v>
          </cell>
          <cell r="X9">
            <v>0</v>
          </cell>
          <cell r="Y9">
            <v>1126104.3800000001</v>
          </cell>
          <cell r="Z9">
            <v>212468</v>
          </cell>
          <cell r="AA9">
            <v>334104.29999999987</v>
          </cell>
          <cell r="AB9">
            <v>0</v>
          </cell>
          <cell r="AC9">
            <v>663703.32999999984</v>
          </cell>
          <cell r="AD9">
            <v>0</v>
          </cell>
          <cell r="AE9">
            <v>0</v>
          </cell>
          <cell r="AF9">
            <v>268298.04000000004</v>
          </cell>
          <cell r="AG9">
            <v>0</v>
          </cell>
          <cell r="AH9">
            <v>0</v>
          </cell>
          <cell r="AI9">
            <v>0</v>
          </cell>
          <cell r="AJ9">
            <v>257026.43000000002</v>
          </cell>
          <cell r="AK9">
            <v>1080044.32</v>
          </cell>
          <cell r="AL9">
            <v>96365.42</v>
          </cell>
          <cell r="AM9">
            <v>0</v>
          </cell>
          <cell r="AN9">
            <v>0</v>
          </cell>
          <cell r="AO9">
            <v>0</v>
          </cell>
          <cell r="AP9">
            <v>50859.57</v>
          </cell>
          <cell r="AQ9">
            <v>0</v>
          </cell>
          <cell r="AR9">
            <v>43014.030000000006</v>
          </cell>
          <cell r="AS9">
            <v>10879.050000000001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79800.859999999986</v>
          </cell>
          <cell r="AY9">
            <v>0</v>
          </cell>
          <cell r="AZ9">
            <v>0</v>
          </cell>
          <cell r="BA9">
            <v>4526055.0000000009</v>
          </cell>
          <cell r="BB9">
            <v>2031521.2299999997</v>
          </cell>
          <cell r="BC9">
            <v>1042650.5499999997</v>
          </cell>
          <cell r="BD9">
            <v>34926042.82</v>
          </cell>
        </row>
        <row r="10">
          <cell r="F10" t="str">
            <v>01158</v>
          </cell>
          <cell r="G10">
            <v>1548588.6699999997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183293.19999999998</v>
          </cell>
          <cell r="P10">
            <v>46111</v>
          </cell>
          <cell r="Q10">
            <v>0</v>
          </cell>
          <cell r="R10">
            <v>0</v>
          </cell>
          <cell r="S10">
            <v>130304.43</v>
          </cell>
          <cell r="T10">
            <v>13177.18</v>
          </cell>
          <cell r="U10">
            <v>2320.79</v>
          </cell>
          <cell r="V10">
            <v>0</v>
          </cell>
          <cell r="W10">
            <v>0</v>
          </cell>
          <cell r="X10">
            <v>0</v>
          </cell>
          <cell r="Y10">
            <v>92264.11</v>
          </cell>
          <cell r="Z10">
            <v>24363.619999999995</v>
          </cell>
          <cell r="AA10">
            <v>31059.23</v>
          </cell>
          <cell r="AB10">
            <v>0</v>
          </cell>
          <cell r="AC10">
            <v>51773.39</v>
          </cell>
          <cell r="AD10">
            <v>0</v>
          </cell>
          <cell r="AE10">
            <v>0</v>
          </cell>
          <cell r="AF10">
            <v>25984.240000000002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13360.67</v>
          </cell>
          <cell r="AL10">
            <v>51643.48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24044.42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666152.33000000019</v>
          </cell>
          <cell r="BB10">
            <v>158554.96999999997</v>
          </cell>
          <cell r="BC10">
            <v>924453.87000000011</v>
          </cell>
          <cell r="BD10">
            <v>3987449.5999999996</v>
          </cell>
        </row>
        <row r="11">
          <cell r="F11" t="str">
            <v>01160</v>
          </cell>
          <cell r="G11">
            <v>2142426.6100000003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1532</v>
          </cell>
          <cell r="M11">
            <v>0</v>
          </cell>
          <cell r="N11">
            <v>0</v>
          </cell>
          <cell r="O11">
            <v>266630.19</v>
          </cell>
          <cell r="P11">
            <v>68676.899999999994</v>
          </cell>
          <cell r="Q11">
            <v>0</v>
          </cell>
          <cell r="R11">
            <v>0</v>
          </cell>
          <cell r="S11">
            <v>237969.71999999997</v>
          </cell>
          <cell r="T11">
            <v>0</v>
          </cell>
          <cell r="U11">
            <v>1353.51</v>
          </cell>
          <cell r="V11">
            <v>0</v>
          </cell>
          <cell r="W11">
            <v>0</v>
          </cell>
          <cell r="X11">
            <v>0</v>
          </cell>
          <cell r="Y11">
            <v>100340.23999999999</v>
          </cell>
          <cell r="Z11">
            <v>87362.65</v>
          </cell>
          <cell r="AA11">
            <v>0</v>
          </cell>
          <cell r="AB11">
            <v>0</v>
          </cell>
          <cell r="AC11">
            <v>31466.120000000003</v>
          </cell>
          <cell r="AD11">
            <v>0</v>
          </cell>
          <cell r="AE11">
            <v>0</v>
          </cell>
          <cell r="AF11">
            <v>4398.71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7234.62</v>
          </cell>
          <cell r="AQ11">
            <v>0</v>
          </cell>
          <cell r="AR11">
            <v>0</v>
          </cell>
          <cell r="AS11">
            <v>5244</v>
          </cell>
          <cell r="AT11">
            <v>0</v>
          </cell>
          <cell r="AU11">
            <v>0</v>
          </cell>
          <cell r="AV11">
            <v>53157.819999999992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901295.8</v>
          </cell>
          <cell r="BB11">
            <v>137611.98000000001</v>
          </cell>
          <cell r="BC11">
            <v>487059.77999999997</v>
          </cell>
          <cell r="BD11">
            <v>4533760.6499999994</v>
          </cell>
        </row>
        <row r="12">
          <cell r="F12" t="str">
            <v>02250</v>
          </cell>
          <cell r="G12">
            <v>14114855.660000004</v>
          </cell>
          <cell r="H12">
            <v>482304.35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2751976.59</v>
          </cell>
          <cell r="P12">
            <v>556376.67999999993</v>
          </cell>
          <cell r="Q12">
            <v>0</v>
          </cell>
          <cell r="R12">
            <v>0</v>
          </cell>
          <cell r="S12">
            <v>894190.74999999988</v>
          </cell>
          <cell r="T12">
            <v>0</v>
          </cell>
          <cell r="U12">
            <v>22900</v>
          </cell>
          <cell r="V12">
            <v>0</v>
          </cell>
          <cell r="W12">
            <v>0</v>
          </cell>
          <cell r="X12">
            <v>0</v>
          </cell>
          <cell r="Y12">
            <v>676093.59</v>
          </cell>
          <cell r="Z12">
            <v>148470.48000000001</v>
          </cell>
          <cell r="AA12">
            <v>0</v>
          </cell>
          <cell r="AB12">
            <v>0</v>
          </cell>
          <cell r="AC12">
            <v>399702.2</v>
          </cell>
          <cell r="AD12">
            <v>0</v>
          </cell>
          <cell r="AE12">
            <v>0</v>
          </cell>
          <cell r="AF12">
            <v>251457.63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73850.01999999999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41994.8</v>
          </cell>
          <cell r="AS12">
            <v>0</v>
          </cell>
          <cell r="AT12">
            <v>0</v>
          </cell>
          <cell r="AU12">
            <v>0</v>
          </cell>
          <cell r="AV12">
            <v>63375.100000000006</v>
          </cell>
          <cell r="AW12">
            <v>0</v>
          </cell>
          <cell r="AX12">
            <v>0</v>
          </cell>
          <cell r="AY12">
            <v>0</v>
          </cell>
          <cell r="AZ12">
            <v>37390.6</v>
          </cell>
          <cell r="BA12">
            <v>4184220.78</v>
          </cell>
          <cell r="BB12">
            <v>1138944.4099999999</v>
          </cell>
          <cell r="BC12">
            <v>721114.23</v>
          </cell>
          <cell r="BD12">
            <v>26559217.870000005</v>
          </cell>
        </row>
        <row r="13">
          <cell r="F13" t="str">
            <v>02420</v>
          </cell>
          <cell r="G13">
            <v>3276414.4199999995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493294.18999999989</v>
          </cell>
          <cell r="P13">
            <v>126925.1</v>
          </cell>
          <cell r="Q13">
            <v>0</v>
          </cell>
          <cell r="R13">
            <v>0</v>
          </cell>
          <cell r="S13">
            <v>259552.68999999997</v>
          </cell>
          <cell r="T13">
            <v>41161.370000000003</v>
          </cell>
          <cell r="U13">
            <v>2561</v>
          </cell>
          <cell r="V13">
            <v>0</v>
          </cell>
          <cell r="W13">
            <v>0</v>
          </cell>
          <cell r="X13">
            <v>0</v>
          </cell>
          <cell r="Y13">
            <v>107845.53</v>
          </cell>
          <cell r="Z13">
            <v>23157.319999999996</v>
          </cell>
          <cell r="AA13">
            <v>0</v>
          </cell>
          <cell r="AB13">
            <v>0</v>
          </cell>
          <cell r="AC13">
            <v>54334.13</v>
          </cell>
          <cell r="AD13">
            <v>0</v>
          </cell>
          <cell r="AE13">
            <v>0</v>
          </cell>
          <cell r="AF13">
            <v>12014.54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900.62000000000012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20227.73</v>
          </cell>
          <cell r="AW13">
            <v>0</v>
          </cell>
          <cell r="AX13">
            <v>0</v>
          </cell>
          <cell r="AY13">
            <v>0</v>
          </cell>
          <cell r="AZ13">
            <v>85109.75</v>
          </cell>
          <cell r="BA13">
            <v>1199439.31</v>
          </cell>
          <cell r="BB13">
            <v>175067.29</v>
          </cell>
          <cell r="BC13">
            <v>308839.8</v>
          </cell>
          <cell r="BD13">
            <v>6186844.790000001</v>
          </cell>
        </row>
        <row r="14">
          <cell r="F14" t="str">
            <v>03017</v>
          </cell>
          <cell r="G14">
            <v>80711967.410000011</v>
          </cell>
          <cell r="H14">
            <v>252518.41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14746311.669999996</v>
          </cell>
          <cell r="P14">
            <v>2809388.6399999997</v>
          </cell>
          <cell r="Q14">
            <v>0</v>
          </cell>
          <cell r="R14">
            <v>3240.31</v>
          </cell>
          <cell r="S14">
            <v>3766040.76</v>
          </cell>
          <cell r="T14">
            <v>294717.2699999999</v>
          </cell>
          <cell r="U14">
            <v>150555</v>
          </cell>
          <cell r="V14">
            <v>111673.09</v>
          </cell>
          <cell r="W14">
            <v>3323616.2199999988</v>
          </cell>
          <cell r="X14">
            <v>57294.000000000007</v>
          </cell>
          <cell r="Y14">
            <v>3134441.2700000005</v>
          </cell>
          <cell r="Z14">
            <v>508885.51999999996</v>
          </cell>
          <cell r="AA14">
            <v>610675.9</v>
          </cell>
          <cell r="AB14">
            <v>0</v>
          </cell>
          <cell r="AC14">
            <v>2007032.05</v>
          </cell>
          <cell r="AD14">
            <v>390981.1</v>
          </cell>
          <cell r="AE14">
            <v>0</v>
          </cell>
          <cell r="AF14">
            <v>1010794.16</v>
          </cell>
          <cell r="AG14">
            <v>15118.18</v>
          </cell>
          <cell r="AH14">
            <v>0</v>
          </cell>
          <cell r="AI14">
            <v>0</v>
          </cell>
          <cell r="AJ14">
            <v>312439.5</v>
          </cell>
          <cell r="AK14">
            <v>1634071.9900000002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40503.949999999997</v>
          </cell>
          <cell r="AR14">
            <v>148479.76</v>
          </cell>
          <cell r="AS14">
            <v>17962.559999999998</v>
          </cell>
          <cell r="AT14">
            <v>0</v>
          </cell>
          <cell r="AU14">
            <v>0</v>
          </cell>
          <cell r="AV14">
            <v>1178344.3600000001</v>
          </cell>
          <cell r="AW14">
            <v>0</v>
          </cell>
          <cell r="AX14">
            <v>142333.94999999998</v>
          </cell>
          <cell r="AY14">
            <v>0</v>
          </cell>
          <cell r="AZ14">
            <v>108135.79999999999</v>
          </cell>
          <cell r="BA14">
            <v>18727558.259999998</v>
          </cell>
          <cell r="BB14">
            <v>6103296.6699999999</v>
          </cell>
          <cell r="BC14">
            <v>4805052.53</v>
          </cell>
          <cell r="BD14">
            <v>147123430.28999999</v>
          </cell>
        </row>
        <row r="15">
          <cell r="F15" t="str">
            <v>03050</v>
          </cell>
          <cell r="G15">
            <v>473189.42</v>
          </cell>
          <cell r="O15">
            <v>92926.399999999994</v>
          </cell>
          <cell r="P15">
            <v>19287.41</v>
          </cell>
          <cell r="Y15">
            <v>31535.539999999997</v>
          </cell>
          <cell r="Z15">
            <v>3036.17</v>
          </cell>
          <cell r="AA15">
            <v>31175.99</v>
          </cell>
          <cell r="AC15">
            <v>21394.43</v>
          </cell>
          <cell r="AF15">
            <v>5741</v>
          </cell>
          <cell r="AI15">
            <v>18967.829999999998</v>
          </cell>
          <cell r="AJ15">
            <v>10442.25</v>
          </cell>
          <cell r="AK15">
            <v>31978.369999999995</v>
          </cell>
          <cell r="AO15">
            <v>121290.37</v>
          </cell>
          <cell r="AR15">
            <v>1139.1400000000001</v>
          </cell>
          <cell r="BA15">
            <v>268542.53999999998</v>
          </cell>
          <cell r="BB15">
            <v>97464.1</v>
          </cell>
          <cell r="BC15">
            <v>214357.00999999998</v>
          </cell>
          <cell r="BD15">
            <v>1442467.9700000002</v>
          </cell>
        </row>
        <row r="16">
          <cell r="F16" t="str">
            <v>03052</v>
          </cell>
          <cell r="G16">
            <v>6919301.1300000008</v>
          </cell>
          <cell r="H16">
            <v>124998.16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1252035.1100000001</v>
          </cell>
          <cell r="P16">
            <v>338597.30000000005</v>
          </cell>
          <cell r="Q16">
            <v>0</v>
          </cell>
          <cell r="R16">
            <v>0</v>
          </cell>
          <cell r="S16">
            <v>514491.53999999992</v>
          </cell>
          <cell r="T16">
            <v>0</v>
          </cell>
          <cell r="U16">
            <v>11514.57</v>
          </cell>
          <cell r="V16">
            <v>0</v>
          </cell>
          <cell r="W16">
            <v>0</v>
          </cell>
          <cell r="X16">
            <v>0</v>
          </cell>
          <cell r="Y16">
            <v>299370.2</v>
          </cell>
          <cell r="Z16">
            <v>46343.43</v>
          </cell>
          <cell r="AA16">
            <v>92885.08</v>
          </cell>
          <cell r="AB16">
            <v>0</v>
          </cell>
          <cell r="AC16">
            <v>212603.78999999998</v>
          </cell>
          <cell r="AD16">
            <v>0</v>
          </cell>
          <cell r="AE16">
            <v>0</v>
          </cell>
          <cell r="AF16">
            <v>77849.09</v>
          </cell>
          <cell r="AG16">
            <v>0</v>
          </cell>
          <cell r="AH16">
            <v>0</v>
          </cell>
          <cell r="AI16">
            <v>8761.69</v>
          </cell>
          <cell r="AJ16">
            <v>34555.97</v>
          </cell>
          <cell r="AK16">
            <v>159569.03999999998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8763.43</v>
          </cell>
          <cell r="AS16">
            <v>0</v>
          </cell>
          <cell r="AT16">
            <v>0</v>
          </cell>
          <cell r="AU16">
            <v>0</v>
          </cell>
          <cell r="AV16">
            <v>78295.100000000006</v>
          </cell>
          <cell r="AW16">
            <v>0</v>
          </cell>
          <cell r="AX16">
            <v>3443.02</v>
          </cell>
          <cell r="AY16">
            <v>64550.130000000005</v>
          </cell>
          <cell r="AZ16">
            <v>8000.59</v>
          </cell>
          <cell r="BA16">
            <v>2611393.34</v>
          </cell>
          <cell r="BB16">
            <v>465800.9200000001</v>
          </cell>
          <cell r="BC16">
            <v>472730.8</v>
          </cell>
          <cell r="BD16">
            <v>13805853.429999998</v>
          </cell>
        </row>
        <row r="17">
          <cell r="F17" t="str">
            <v>03053</v>
          </cell>
          <cell r="G17">
            <v>4971770.4500000011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871107.96</v>
          </cell>
          <cell r="P17">
            <v>222411.53000000003</v>
          </cell>
          <cell r="Q17">
            <v>0</v>
          </cell>
          <cell r="R17">
            <v>0</v>
          </cell>
          <cell r="S17">
            <v>404275.15</v>
          </cell>
          <cell r="T17">
            <v>8405.9500000000007</v>
          </cell>
          <cell r="U17">
            <v>7819</v>
          </cell>
          <cell r="V17">
            <v>0</v>
          </cell>
          <cell r="W17">
            <v>0</v>
          </cell>
          <cell r="X17">
            <v>0</v>
          </cell>
          <cell r="Y17">
            <v>146009.45000000004</v>
          </cell>
          <cell r="Z17">
            <v>37310</v>
          </cell>
          <cell r="AA17">
            <v>0</v>
          </cell>
          <cell r="AB17">
            <v>0</v>
          </cell>
          <cell r="AC17">
            <v>182324.95000000004</v>
          </cell>
          <cell r="AD17">
            <v>0</v>
          </cell>
          <cell r="AE17">
            <v>0</v>
          </cell>
          <cell r="AF17">
            <v>43221.430000000008</v>
          </cell>
          <cell r="AG17">
            <v>0</v>
          </cell>
          <cell r="AH17">
            <v>0</v>
          </cell>
          <cell r="AI17">
            <v>0</v>
          </cell>
          <cell r="AJ17">
            <v>23927.969999999998</v>
          </cell>
          <cell r="AK17">
            <v>99842.34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4738.46</v>
          </cell>
          <cell r="AR17">
            <v>7056.65</v>
          </cell>
          <cell r="AS17">
            <v>0</v>
          </cell>
          <cell r="AT17">
            <v>0</v>
          </cell>
          <cell r="AU17">
            <v>0</v>
          </cell>
          <cell r="AV17">
            <v>2190.9299999999998</v>
          </cell>
          <cell r="AW17">
            <v>0</v>
          </cell>
          <cell r="AX17">
            <v>0</v>
          </cell>
          <cell r="AY17">
            <v>0</v>
          </cell>
          <cell r="AZ17">
            <v>268.2</v>
          </cell>
          <cell r="BA17">
            <v>1575299.7200000002</v>
          </cell>
          <cell r="BB17">
            <v>533484.36</v>
          </cell>
          <cell r="BC17">
            <v>411161.62</v>
          </cell>
          <cell r="BD17">
            <v>9552626.120000001</v>
          </cell>
        </row>
        <row r="18">
          <cell r="F18" t="str">
            <v>03116</v>
          </cell>
          <cell r="G18">
            <v>15072324.33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2397575.8600000003</v>
          </cell>
          <cell r="P18">
            <v>514166.99999999994</v>
          </cell>
          <cell r="Q18">
            <v>0</v>
          </cell>
          <cell r="R18">
            <v>0</v>
          </cell>
          <cell r="S18">
            <v>1018886.2900000002</v>
          </cell>
          <cell r="T18">
            <v>0</v>
          </cell>
          <cell r="U18">
            <v>17513</v>
          </cell>
          <cell r="V18">
            <v>0</v>
          </cell>
          <cell r="W18">
            <v>0</v>
          </cell>
          <cell r="X18">
            <v>0</v>
          </cell>
          <cell r="Y18">
            <v>761398.75000000012</v>
          </cell>
          <cell r="Z18">
            <v>112197.72</v>
          </cell>
          <cell r="AA18">
            <v>382290.74000000005</v>
          </cell>
          <cell r="AB18">
            <v>0</v>
          </cell>
          <cell r="AC18">
            <v>482103.33</v>
          </cell>
          <cell r="AD18">
            <v>0</v>
          </cell>
          <cell r="AE18">
            <v>0</v>
          </cell>
          <cell r="AF18">
            <v>102393.04000000002</v>
          </cell>
          <cell r="AG18">
            <v>0</v>
          </cell>
          <cell r="AH18">
            <v>0</v>
          </cell>
          <cell r="AI18">
            <v>0</v>
          </cell>
          <cell r="AJ18">
            <v>93383.37000000001</v>
          </cell>
          <cell r="AK18">
            <v>453430.68999999994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49653.540000000008</v>
          </cell>
          <cell r="AQ18">
            <v>0</v>
          </cell>
          <cell r="AR18">
            <v>22687.54</v>
          </cell>
          <cell r="AS18">
            <v>0</v>
          </cell>
          <cell r="AT18">
            <v>0</v>
          </cell>
          <cell r="AU18">
            <v>0</v>
          </cell>
          <cell r="AV18">
            <v>60298.220000000008</v>
          </cell>
          <cell r="AW18">
            <v>0</v>
          </cell>
          <cell r="AX18">
            <v>0</v>
          </cell>
          <cell r="AY18">
            <v>0</v>
          </cell>
          <cell r="AZ18">
            <v>67620.930000000008</v>
          </cell>
          <cell r="BA18">
            <v>4252514.5299999993</v>
          </cell>
          <cell r="BB18">
            <v>1161113.27</v>
          </cell>
          <cell r="BC18">
            <v>1076026.7400000002</v>
          </cell>
          <cell r="BD18">
            <v>28097578.889999993</v>
          </cell>
        </row>
        <row r="19">
          <cell r="F19" t="str">
            <v>03400</v>
          </cell>
          <cell r="G19">
            <v>57194724.080000021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8188927.6900000004</v>
          </cell>
          <cell r="P19">
            <v>1971163.37</v>
          </cell>
          <cell r="Q19">
            <v>0</v>
          </cell>
          <cell r="R19">
            <v>0</v>
          </cell>
          <cell r="S19">
            <v>2396046.14</v>
          </cell>
          <cell r="T19">
            <v>424773.12999999995</v>
          </cell>
          <cell r="U19">
            <v>44145.68</v>
          </cell>
          <cell r="V19">
            <v>0</v>
          </cell>
          <cell r="W19">
            <v>0</v>
          </cell>
          <cell r="X19">
            <v>0</v>
          </cell>
          <cell r="Y19">
            <v>1097943.2600000002</v>
          </cell>
          <cell r="Z19">
            <v>218032.03999999998</v>
          </cell>
          <cell r="AA19">
            <v>0</v>
          </cell>
          <cell r="AB19">
            <v>0</v>
          </cell>
          <cell r="AC19">
            <v>1020363.8</v>
          </cell>
          <cell r="AD19">
            <v>97840.42</v>
          </cell>
          <cell r="AE19">
            <v>18111.5</v>
          </cell>
          <cell r="AF19">
            <v>347202.56999999995</v>
          </cell>
          <cell r="AG19">
            <v>0</v>
          </cell>
          <cell r="AH19">
            <v>0</v>
          </cell>
          <cell r="AI19">
            <v>0</v>
          </cell>
          <cell r="AJ19">
            <v>49420.960000000006</v>
          </cell>
          <cell r="AK19">
            <v>286686.38000000006</v>
          </cell>
          <cell r="AL19">
            <v>475877.69</v>
          </cell>
          <cell r="AM19">
            <v>0</v>
          </cell>
          <cell r="AN19">
            <v>0</v>
          </cell>
          <cell r="AO19">
            <v>860897.44000000006</v>
          </cell>
          <cell r="AP19">
            <v>0</v>
          </cell>
          <cell r="AQ19">
            <v>71985.200000000012</v>
          </cell>
          <cell r="AR19">
            <v>90783.61</v>
          </cell>
          <cell r="AS19">
            <v>0</v>
          </cell>
          <cell r="AT19">
            <v>0</v>
          </cell>
          <cell r="AU19">
            <v>0</v>
          </cell>
          <cell r="AV19">
            <v>235693.29000000004</v>
          </cell>
          <cell r="AW19">
            <v>0</v>
          </cell>
          <cell r="AX19">
            <v>0</v>
          </cell>
          <cell r="AY19">
            <v>0</v>
          </cell>
          <cell r="AZ19">
            <v>260919.88</v>
          </cell>
          <cell r="BA19">
            <v>17401913.910000004</v>
          </cell>
          <cell r="BB19">
            <v>2998802.1</v>
          </cell>
          <cell r="BC19">
            <v>3300563.99</v>
          </cell>
          <cell r="BD19">
            <v>99052818.13000001</v>
          </cell>
        </row>
        <row r="20">
          <cell r="F20" t="str">
            <v>04019</v>
          </cell>
          <cell r="G20">
            <v>3530899.19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408483.73</v>
          </cell>
          <cell r="P20">
            <v>133354.63</v>
          </cell>
          <cell r="Q20">
            <v>0</v>
          </cell>
          <cell r="R20">
            <v>0</v>
          </cell>
          <cell r="S20">
            <v>136509.92000000001</v>
          </cell>
          <cell r="T20">
            <v>0</v>
          </cell>
          <cell r="U20">
            <v>7521.04</v>
          </cell>
          <cell r="V20">
            <v>0</v>
          </cell>
          <cell r="W20">
            <v>0</v>
          </cell>
          <cell r="X20">
            <v>0</v>
          </cell>
          <cell r="Y20">
            <v>303319.28000000003</v>
          </cell>
          <cell r="Z20">
            <v>94952.91</v>
          </cell>
          <cell r="AA20">
            <v>30481.35</v>
          </cell>
          <cell r="AB20">
            <v>0</v>
          </cell>
          <cell r="AC20">
            <v>131362.72</v>
          </cell>
          <cell r="AD20">
            <v>0</v>
          </cell>
          <cell r="AE20">
            <v>0</v>
          </cell>
          <cell r="AF20">
            <v>88713.829999999987</v>
          </cell>
          <cell r="AG20">
            <v>0</v>
          </cell>
          <cell r="AH20">
            <v>0</v>
          </cell>
          <cell r="AI20">
            <v>0</v>
          </cell>
          <cell r="AJ20">
            <v>32922.32</v>
          </cell>
          <cell r="AK20">
            <v>159468.62999999998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1353.1599999999999</v>
          </cell>
          <cell r="AQ20">
            <v>0</v>
          </cell>
          <cell r="AR20">
            <v>8697.52</v>
          </cell>
          <cell r="AS20">
            <v>0</v>
          </cell>
          <cell r="AT20">
            <v>0</v>
          </cell>
          <cell r="AU20">
            <v>0</v>
          </cell>
          <cell r="AV20">
            <v>361920.16000000003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1188774</v>
          </cell>
          <cell r="BB20">
            <v>387918.08999999997</v>
          </cell>
          <cell r="BC20">
            <v>230604.82999999993</v>
          </cell>
          <cell r="BD20">
            <v>7237257.3099999996</v>
          </cell>
        </row>
        <row r="21">
          <cell r="F21" t="str">
            <v>04069</v>
          </cell>
          <cell r="G21">
            <v>146496.44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54135.529999999992</v>
          </cell>
          <cell r="BB21">
            <v>0</v>
          </cell>
          <cell r="BC21">
            <v>3531</v>
          </cell>
          <cell r="BD21">
            <v>204162.97</v>
          </cell>
        </row>
        <row r="22">
          <cell r="F22" t="str">
            <v>04127</v>
          </cell>
          <cell r="G22">
            <v>2197161.64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193405.86</v>
          </cell>
          <cell r="P22">
            <v>62612.409999999996</v>
          </cell>
          <cell r="Q22">
            <v>0</v>
          </cell>
          <cell r="R22">
            <v>0</v>
          </cell>
          <cell r="S22">
            <v>58755.250000000007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115140.65</v>
          </cell>
          <cell r="Z22">
            <v>38192.300000000003</v>
          </cell>
          <cell r="AA22">
            <v>0</v>
          </cell>
          <cell r="AB22">
            <v>0</v>
          </cell>
          <cell r="AC22">
            <v>53011.62</v>
          </cell>
          <cell r="AD22">
            <v>0</v>
          </cell>
          <cell r="AE22">
            <v>0</v>
          </cell>
          <cell r="AF22">
            <v>5179.58</v>
          </cell>
          <cell r="AG22">
            <v>0</v>
          </cell>
          <cell r="AH22">
            <v>0</v>
          </cell>
          <cell r="AI22">
            <v>0</v>
          </cell>
          <cell r="AJ22">
            <v>11287.8</v>
          </cell>
          <cell r="AK22">
            <v>33661.629999999997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6608.4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67161.109999999986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706356.36</v>
          </cell>
          <cell r="BB22">
            <v>174497.32000000004</v>
          </cell>
          <cell r="BC22">
            <v>140266.52000000005</v>
          </cell>
          <cell r="BD22">
            <v>3863298.4499999993</v>
          </cell>
        </row>
        <row r="23">
          <cell r="F23" t="str">
            <v>04129</v>
          </cell>
          <cell r="G23">
            <v>7247734.3699999992</v>
          </cell>
          <cell r="H23">
            <v>188198.30000000002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851447.0900000002</v>
          </cell>
          <cell r="P23">
            <v>250909.74</v>
          </cell>
          <cell r="Q23">
            <v>0</v>
          </cell>
          <cell r="R23">
            <v>0</v>
          </cell>
          <cell r="S23">
            <v>687568.32000000018</v>
          </cell>
          <cell r="T23">
            <v>0</v>
          </cell>
          <cell r="U23">
            <v>9003</v>
          </cell>
          <cell r="V23">
            <v>0</v>
          </cell>
          <cell r="W23">
            <v>0</v>
          </cell>
          <cell r="X23">
            <v>0</v>
          </cell>
          <cell r="Y23">
            <v>384549.58</v>
          </cell>
          <cell r="Z23">
            <v>255651.91</v>
          </cell>
          <cell r="AA23">
            <v>45226.439999999995</v>
          </cell>
          <cell r="AB23">
            <v>0</v>
          </cell>
          <cell r="AC23">
            <v>208190.33999999997</v>
          </cell>
          <cell r="AD23">
            <v>0</v>
          </cell>
          <cell r="AE23">
            <v>0</v>
          </cell>
          <cell r="AF23">
            <v>130664.93000000001</v>
          </cell>
          <cell r="AG23">
            <v>0</v>
          </cell>
          <cell r="AH23">
            <v>0</v>
          </cell>
          <cell r="AI23">
            <v>0</v>
          </cell>
          <cell r="AJ23">
            <v>51578</v>
          </cell>
          <cell r="AK23">
            <v>270573.91000000009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26977.88</v>
          </cell>
          <cell r="AQ23">
            <v>0</v>
          </cell>
          <cell r="AR23">
            <v>11593.2</v>
          </cell>
          <cell r="AS23">
            <v>0</v>
          </cell>
          <cell r="AT23">
            <v>0</v>
          </cell>
          <cell r="AU23">
            <v>0</v>
          </cell>
          <cell r="AV23">
            <v>172957.65</v>
          </cell>
          <cell r="AW23">
            <v>0</v>
          </cell>
          <cell r="AX23">
            <v>0</v>
          </cell>
          <cell r="AY23">
            <v>0</v>
          </cell>
          <cell r="AZ23">
            <v>6079.7800000000007</v>
          </cell>
          <cell r="BA23">
            <v>2520085.9999999995</v>
          </cell>
          <cell r="BB23">
            <v>699857.91000000015</v>
          </cell>
          <cell r="BC23">
            <v>582523.49</v>
          </cell>
          <cell r="BD23">
            <v>14601371.839999998</v>
          </cell>
        </row>
        <row r="24">
          <cell r="F24" t="str">
            <v>04222</v>
          </cell>
          <cell r="G24">
            <v>7590887.040000001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808126.9</v>
          </cell>
          <cell r="P24">
            <v>288331.76</v>
          </cell>
          <cell r="Q24">
            <v>0</v>
          </cell>
          <cell r="R24">
            <v>0</v>
          </cell>
          <cell r="S24">
            <v>695240.35</v>
          </cell>
          <cell r="T24">
            <v>228.62</v>
          </cell>
          <cell r="U24">
            <v>8588.73</v>
          </cell>
          <cell r="V24">
            <v>0</v>
          </cell>
          <cell r="W24">
            <v>0</v>
          </cell>
          <cell r="X24">
            <v>0</v>
          </cell>
          <cell r="Y24">
            <v>228082</v>
          </cell>
          <cell r="Z24">
            <v>70665.88</v>
          </cell>
          <cell r="AA24">
            <v>82022.509999999995</v>
          </cell>
          <cell r="AB24">
            <v>0</v>
          </cell>
          <cell r="AC24">
            <v>215774.64</v>
          </cell>
          <cell r="AD24">
            <v>0</v>
          </cell>
          <cell r="AE24">
            <v>0</v>
          </cell>
          <cell r="AF24">
            <v>70353.06</v>
          </cell>
          <cell r="AG24">
            <v>0</v>
          </cell>
          <cell r="AH24">
            <v>0</v>
          </cell>
          <cell r="AI24">
            <v>0</v>
          </cell>
          <cell r="AJ24">
            <v>38193.61</v>
          </cell>
          <cell r="AK24">
            <v>173130.36000000002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27903.510000000002</v>
          </cell>
          <cell r="AQ24">
            <v>0</v>
          </cell>
          <cell r="AR24">
            <v>11756.71</v>
          </cell>
          <cell r="AS24">
            <v>0</v>
          </cell>
          <cell r="AT24">
            <v>0</v>
          </cell>
          <cell r="AU24">
            <v>0</v>
          </cell>
          <cell r="AV24">
            <v>13648.810000000001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2057632.91</v>
          </cell>
          <cell r="BB24">
            <v>528428.27</v>
          </cell>
          <cell r="BC24">
            <v>333934.02999999997</v>
          </cell>
          <cell r="BD24">
            <v>13242929.700000001</v>
          </cell>
        </row>
        <row r="25">
          <cell r="F25" t="str">
            <v>04228</v>
          </cell>
          <cell r="G25">
            <v>5774443.8900000006</v>
          </cell>
          <cell r="H25">
            <v>327581.96000000002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796692.84999999986</v>
          </cell>
          <cell r="P25">
            <v>283711.63</v>
          </cell>
          <cell r="Q25">
            <v>0</v>
          </cell>
          <cell r="R25">
            <v>0</v>
          </cell>
          <cell r="S25">
            <v>720464.55999999994</v>
          </cell>
          <cell r="T25">
            <v>4365.88</v>
          </cell>
          <cell r="U25">
            <v>7076.69</v>
          </cell>
          <cell r="V25">
            <v>0</v>
          </cell>
          <cell r="W25">
            <v>0</v>
          </cell>
          <cell r="X25">
            <v>0</v>
          </cell>
          <cell r="Y25">
            <v>81785.69</v>
          </cell>
          <cell r="Z25">
            <v>60593</v>
          </cell>
          <cell r="AA25">
            <v>35337.49</v>
          </cell>
          <cell r="AB25">
            <v>0</v>
          </cell>
          <cell r="AC25">
            <v>168698.5</v>
          </cell>
          <cell r="AD25">
            <v>0</v>
          </cell>
          <cell r="AE25">
            <v>0</v>
          </cell>
          <cell r="AF25">
            <v>150081.51</v>
          </cell>
          <cell r="AG25">
            <v>0</v>
          </cell>
          <cell r="AH25">
            <v>0</v>
          </cell>
          <cell r="AI25">
            <v>0</v>
          </cell>
          <cell r="AJ25">
            <v>18265.11</v>
          </cell>
          <cell r="AK25">
            <v>133676.38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31041.550000000003</v>
          </cell>
          <cell r="AQ25">
            <v>0</v>
          </cell>
          <cell r="AR25">
            <v>13299.01</v>
          </cell>
          <cell r="AS25">
            <v>0</v>
          </cell>
          <cell r="AT25">
            <v>0</v>
          </cell>
          <cell r="AU25">
            <v>0</v>
          </cell>
          <cell r="AV25">
            <v>36689.9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1931733.36</v>
          </cell>
          <cell r="BB25">
            <v>434466.38</v>
          </cell>
          <cell r="BC25">
            <v>714222.40000000014</v>
          </cell>
          <cell r="BD25">
            <v>11724227.740000002</v>
          </cell>
        </row>
        <row r="26">
          <cell r="F26" t="str">
            <v>04246</v>
          </cell>
          <cell r="G26">
            <v>37471578.960000001</v>
          </cell>
          <cell r="H26">
            <v>1304146.8699999999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6260475.6100000003</v>
          </cell>
          <cell r="P26">
            <v>1420073.9999999998</v>
          </cell>
          <cell r="Q26">
            <v>0</v>
          </cell>
          <cell r="R26">
            <v>0</v>
          </cell>
          <cell r="S26">
            <v>2304877.2699999996</v>
          </cell>
          <cell r="T26">
            <v>0</v>
          </cell>
          <cell r="U26">
            <v>45848.999999999993</v>
          </cell>
          <cell r="V26">
            <v>0</v>
          </cell>
          <cell r="W26">
            <v>1193152.6100000003</v>
          </cell>
          <cell r="X26">
            <v>25325</v>
          </cell>
          <cell r="Y26">
            <v>1553861.3400000003</v>
          </cell>
          <cell r="Z26">
            <v>592362.80999999994</v>
          </cell>
          <cell r="AA26">
            <v>959286.06</v>
          </cell>
          <cell r="AB26">
            <v>0</v>
          </cell>
          <cell r="AC26">
            <v>1196593.2100000002</v>
          </cell>
          <cell r="AD26">
            <v>102799.23999999998</v>
          </cell>
          <cell r="AE26">
            <v>0</v>
          </cell>
          <cell r="AF26">
            <v>740961.38</v>
          </cell>
          <cell r="AG26">
            <v>0</v>
          </cell>
          <cell r="AH26">
            <v>0</v>
          </cell>
          <cell r="AI26">
            <v>0</v>
          </cell>
          <cell r="AJ26">
            <v>258197.95999999996</v>
          </cell>
          <cell r="AK26">
            <v>1171816.0000000002</v>
          </cell>
          <cell r="AL26">
            <v>0</v>
          </cell>
          <cell r="AM26">
            <v>0</v>
          </cell>
          <cell r="AN26">
            <v>0</v>
          </cell>
          <cell r="AO26">
            <v>42084.759999999995</v>
          </cell>
          <cell r="AP26">
            <v>0</v>
          </cell>
          <cell r="AQ26">
            <v>1150</v>
          </cell>
          <cell r="AR26">
            <v>376632.85000000009</v>
          </cell>
          <cell r="AS26">
            <v>0</v>
          </cell>
          <cell r="AT26">
            <v>0</v>
          </cell>
          <cell r="AU26">
            <v>0</v>
          </cell>
          <cell r="AV26">
            <v>1031401.7400000001</v>
          </cell>
          <cell r="AW26">
            <v>0</v>
          </cell>
          <cell r="AX26">
            <v>0</v>
          </cell>
          <cell r="AY26">
            <v>309391.03000000003</v>
          </cell>
          <cell r="AZ26">
            <v>18673.91</v>
          </cell>
          <cell r="BA26">
            <v>11116842.880000001</v>
          </cell>
          <cell r="BB26">
            <v>2843038.5000000005</v>
          </cell>
          <cell r="BC26">
            <v>1621116.7800000003</v>
          </cell>
          <cell r="BD26">
            <v>73961689.770000011</v>
          </cell>
        </row>
        <row r="27">
          <cell r="F27" t="str">
            <v>05121</v>
          </cell>
          <cell r="G27">
            <v>19294774.729999997</v>
          </cell>
          <cell r="H27">
            <v>373.57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4348916.59</v>
          </cell>
          <cell r="P27">
            <v>890229</v>
          </cell>
          <cell r="Q27">
            <v>0</v>
          </cell>
          <cell r="R27">
            <v>28604.63</v>
          </cell>
          <cell r="S27">
            <v>940971.40999999992</v>
          </cell>
          <cell r="T27">
            <v>90083.09</v>
          </cell>
          <cell r="U27">
            <v>18521</v>
          </cell>
          <cell r="V27">
            <v>0</v>
          </cell>
          <cell r="W27">
            <v>1088765.6999999995</v>
          </cell>
          <cell r="X27">
            <v>22016.36</v>
          </cell>
          <cell r="Y27">
            <v>953936.33000000007</v>
          </cell>
          <cell r="Z27">
            <v>230343.35</v>
          </cell>
          <cell r="AA27">
            <v>0</v>
          </cell>
          <cell r="AB27">
            <v>0</v>
          </cell>
          <cell r="AC27">
            <v>532931.1</v>
          </cell>
          <cell r="AD27">
            <v>0</v>
          </cell>
          <cell r="AE27">
            <v>0</v>
          </cell>
          <cell r="AF27">
            <v>173074.65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39699.840000000004</v>
          </cell>
          <cell r="AL27">
            <v>0</v>
          </cell>
          <cell r="AM27">
            <v>0</v>
          </cell>
          <cell r="AN27">
            <v>81052.200000000012</v>
          </cell>
          <cell r="AO27">
            <v>0</v>
          </cell>
          <cell r="AP27">
            <v>0</v>
          </cell>
          <cell r="AQ27">
            <v>0</v>
          </cell>
          <cell r="AR27">
            <v>38558.129999999997</v>
          </cell>
          <cell r="AS27">
            <v>0</v>
          </cell>
          <cell r="AT27">
            <v>0</v>
          </cell>
          <cell r="AU27">
            <v>0</v>
          </cell>
          <cell r="AV27">
            <v>139559.74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5008313.0600000015</v>
          </cell>
          <cell r="BB27">
            <v>1423969.24</v>
          </cell>
          <cell r="BC27">
            <v>1515822.8199999998</v>
          </cell>
          <cell r="BD27">
            <v>36860516.539999999</v>
          </cell>
        </row>
        <row r="28">
          <cell r="F28" t="str">
            <v>05313</v>
          </cell>
          <cell r="G28">
            <v>1682192.3399999999</v>
          </cell>
          <cell r="H28">
            <v>489136.38999999996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176120.41999999998</v>
          </cell>
          <cell r="P28">
            <v>57292.03</v>
          </cell>
          <cell r="Q28">
            <v>0</v>
          </cell>
          <cell r="R28">
            <v>0</v>
          </cell>
          <cell r="S28">
            <v>7431.74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71496.109999999986</v>
          </cell>
          <cell r="Z28">
            <v>38120.949999999997</v>
          </cell>
          <cell r="AA28">
            <v>0</v>
          </cell>
          <cell r="AB28">
            <v>0</v>
          </cell>
          <cell r="AC28">
            <v>56660.12</v>
          </cell>
          <cell r="AD28">
            <v>0</v>
          </cell>
          <cell r="AE28">
            <v>0</v>
          </cell>
          <cell r="AF28">
            <v>19398.769999999997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22086.67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507463.86000000004</v>
          </cell>
          <cell r="BB28">
            <v>130160.15000000001</v>
          </cell>
          <cell r="BC28">
            <v>106456.59</v>
          </cell>
          <cell r="BD28">
            <v>3364016.1399999997</v>
          </cell>
        </row>
        <row r="29">
          <cell r="F29" t="str">
            <v>05323</v>
          </cell>
          <cell r="G29">
            <v>13434235.340000002</v>
          </cell>
          <cell r="H29">
            <v>476300.37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2477906.0299999998</v>
          </cell>
          <cell r="P29">
            <v>627018.39</v>
          </cell>
          <cell r="Q29">
            <v>0</v>
          </cell>
          <cell r="R29">
            <v>0</v>
          </cell>
          <cell r="S29">
            <v>1085052.42</v>
          </cell>
          <cell r="T29">
            <v>0</v>
          </cell>
          <cell r="U29">
            <v>16479.46</v>
          </cell>
          <cell r="V29">
            <v>1056</v>
          </cell>
          <cell r="W29">
            <v>0</v>
          </cell>
          <cell r="X29">
            <v>0</v>
          </cell>
          <cell r="Y29">
            <v>618684.32000000007</v>
          </cell>
          <cell r="Z29">
            <v>114988.3</v>
          </cell>
          <cell r="AA29">
            <v>0</v>
          </cell>
          <cell r="AB29">
            <v>0</v>
          </cell>
          <cell r="AC29">
            <v>441836.02999999997</v>
          </cell>
          <cell r="AD29">
            <v>0</v>
          </cell>
          <cell r="AE29">
            <v>0</v>
          </cell>
          <cell r="AF29">
            <v>138013.82</v>
          </cell>
          <cell r="AG29">
            <v>0</v>
          </cell>
          <cell r="AH29">
            <v>0</v>
          </cell>
          <cell r="AI29">
            <v>0</v>
          </cell>
          <cell r="AJ29">
            <v>121.38</v>
          </cell>
          <cell r="AK29">
            <v>30161.05</v>
          </cell>
          <cell r="AL29">
            <v>0</v>
          </cell>
          <cell r="AM29">
            <v>0</v>
          </cell>
          <cell r="AN29">
            <v>31455.75</v>
          </cell>
          <cell r="AO29">
            <v>4448.54</v>
          </cell>
          <cell r="AP29">
            <v>0</v>
          </cell>
          <cell r="AQ29">
            <v>13718.539999999999</v>
          </cell>
          <cell r="AR29">
            <v>47021.609999999993</v>
          </cell>
          <cell r="AS29">
            <v>0</v>
          </cell>
          <cell r="AT29">
            <v>0</v>
          </cell>
          <cell r="AU29">
            <v>0</v>
          </cell>
          <cell r="AV29">
            <v>132801.73000000001</v>
          </cell>
          <cell r="AW29">
            <v>0</v>
          </cell>
          <cell r="AX29">
            <v>0</v>
          </cell>
          <cell r="AY29">
            <v>0</v>
          </cell>
          <cell r="AZ29">
            <v>50553.079999999994</v>
          </cell>
          <cell r="BA29">
            <v>3737698.4</v>
          </cell>
          <cell r="BB29">
            <v>1030959.8300000001</v>
          </cell>
          <cell r="BC29">
            <v>969788.36999999976</v>
          </cell>
          <cell r="BD29">
            <v>25480298.759999994</v>
          </cell>
        </row>
        <row r="30">
          <cell r="F30" t="str">
            <v>05401</v>
          </cell>
          <cell r="G30">
            <v>3849747.3399999994</v>
          </cell>
          <cell r="H30">
            <v>92582.800000000017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649329.01</v>
          </cell>
          <cell r="P30">
            <v>94525</v>
          </cell>
          <cell r="Q30">
            <v>0</v>
          </cell>
          <cell r="R30">
            <v>38086.449999999997</v>
          </cell>
          <cell r="S30">
            <v>57342.42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304938.52</v>
          </cell>
          <cell r="Z30">
            <v>130508.03000000001</v>
          </cell>
          <cell r="AA30">
            <v>0</v>
          </cell>
          <cell r="AB30">
            <v>0</v>
          </cell>
          <cell r="AC30">
            <v>55672.44</v>
          </cell>
          <cell r="AD30">
            <v>0</v>
          </cell>
          <cell r="AE30">
            <v>0</v>
          </cell>
          <cell r="AF30">
            <v>5330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36058.130000000005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50780.86</v>
          </cell>
          <cell r="AV30">
            <v>59351.159999999996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1425288.54</v>
          </cell>
          <cell r="BB30">
            <v>399872.32</v>
          </cell>
          <cell r="BC30">
            <v>272704.32999999996</v>
          </cell>
          <cell r="BD30">
            <v>7522117.3500000006</v>
          </cell>
        </row>
        <row r="31">
          <cell r="F31" t="str">
            <v>05402</v>
          </cell>
          <cell r="G31">
            <v>6022125.8900000006</v>
          </cell>
          <cell r="H31">
            <v>6094126.1900000004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2215023.04</v>
          </cell>
          <cell r="P31">
            <v>511624.48999999993</v>
          </cell>
          <cell r="Q31">
            <v>0</v>
          </cell>
          <cell r="R31">
            <v>0</v>
          </cell>
          <cell r="S31">
            <v>1220514.81</v>
          </cell>
          <cell r="T31">
            <v>49061.3</v>
          </cell>
          <cell r="U31">
            <v>8736</v>
          </cell>
          <cell r="V31">
            <v>0</v>
          </cell>
          <cell r="W31">
            <v>76816.960000000006</v>
          </cell>
          <cell r="X31">
            <v>0</v>
          </cell>
          <cell r="Y31">
            <v>487056.7</v>
          </cell>
          <cell r="Z31">
            <v>113282.20000000003</v>
          </cell>
          <cell r="AA31">
            <v>27574</v>
          </cell>
          <cell r="AB31">
            <v>0</v>
          </cell>
          <cell r="AC31">
            <v>458033.42000000004</v>
          </cell>
          <cell r="AD31">
            <v>0</v>
          </cell>
          <cell r="AE31">
            <v>0</v>
          </cell>
          <cell r="AF31">
            <v>65484.19999999999</v>
          </cell>
          <cell r="AG31">
            <v>0</v>
          </cell>
          <cell r="AH31">
            <v>0</v>
          </cell>
          <cell r="AI31">
            <v>171.88</v>
          </cell>
          <cell r="AJ31">
            <v>13581.35</v>
          </cell>
          <cell r="AK31">
            <v>75247.199999999997</v>
          </cell>
          <cell r="AL31">
            <v>0</v>
          </cell>
          <cell r="AM31">
            <v>0</v>
          </cell>
          <cell r="AN31">
            <v>35038.71</v>
          </cell>
          <cell r="AO31">
            <v>204118</v>
          </cell>
          <cell r="AP31">
            <v>0</v>
          </cell>
          <cell r="AQ31">
            <v>0</v>
          </cell>
          <cell r="AR31">
            <v>26673.16</v>
          </cell>
          <cell r="AS31">
            <v>0</v>
          </cell>
          <cell r="AT31">
            <v>0</v>
          </cell>
          <cell r="AU31">
            <v>0</v>
          </cell>
          <cell r="AV31">
            <v>28715.82</v>
          </cell>
          <cell r="AW31">
            <v>0</v>
          </cell>
          <cell r="AX31">
            <v>0</v>
          </cell>
          <cell r="AY31">
            <v>0</v>
          </cell>
          <cell r="AZ31">
            <v>96671.17</v>
          </cell>
          <cell r="BA31">
            <v>2358998.1100000003</v>
          </cell>
          <cell r="BB31">
            <v>577096.24</v>
          </cell>
          <cell r="BC31">
            <v>472888.26</v>
          </cell>
          <cell r="BD31">
            <v>21238659.100000005</v>
          </cell>
        </row>
        <row r="32">
          <cell r="F32" t="str">
            <v>06037</v>
          </cell>
          <cell r="G32">
            <v>114159936.28</v>
          </cell>
          <cell r="H32">
            <v>2825578.0899999994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20677717.989999995</v>
          </cell>
          <cell r="P32">
            <v>4518226</v>
          </cell>
          <cell r="Q32">
            <v>0</v>
          </cell>
          <cell r="R32">
            <v>0</v>
          </cell>
          <cell r="S32">
            <v>6742586.3000000007</v>
          </cell>
          <cell r="T32">
            <v>904126.96999999986</v>
          </cell>
          <cell r="U32">
            <v>176597.11</v>
          </cell>
          <cell r="V32">
            <v>0</v>
          </cell>
          <cell r="W32">
            <v>0</v>
          </cell>
          <cell r="X32">
            <v>0</v>
          </cell>
          <cell r="Y32">
            <v>6907097.0999999996</v>
          </cell>
          <cell r="Z32">
            <v>1163353.3799999999</v>
          </cell>
          <cell r="AA32">
            <v>0</v>
          </cell>
          <cell r="AB32">
            <v>0</v>
          </cell>
          <cell r="AC32">
            <v>2920577.6399999992</v>
          </cell>
          <cell r="AD32">
            <v>0</v>
          </cell>
          <cell r="AE32">
            <v>0</v>
          </cell>
          <cell r="AF32">
            <v>1019239.5899999999</v>
          </cell>
          <cell r="AG32">
            <v>0</v>
          </cell>
          <cell r="AH32">
            <v>0</v>
          </cell>
          <cell r="AI32">
            <v>0</v>
          </cell>
          <cell r="AJ32">
            <v>390301.44</v>
          </cell>
          <cell r="AK32">
            <v>1801261.5099999998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38676.589999999997</v>
          </cell>
          <cell r="AR32">
            <v>177105.71</v>
          </cell>
          <cell r="AS32">
            <v>0</v>
          </cell>
          <cell r="AT32">
            <v>0</v>
          </cell>
          <cell r="AU32">
            <v>0</v>
          </cell>
          <cell r="AV32">
            <v>927469.43999999971</v>
          </cell>
          <cell r="AW32">
            <v>0</v>
          </cell>
          <cell r="AX32">
            <v>0</v>
          </cell>
          <cell r="AY32">
            <v>105000.39000000003</v>
          </cell>
          <cell r="AZ32">
            <v>669667.18999999994</v>
          </cell>
          <cell r="BA32">
            <v>31197981.960000008</v>
          </cell>
          <cell r="BB32">
            <v>7070628.040000001</v>
          </cell>
          <cell r="BC32">
            <v>6933795.8099999987</v>
          </cell>
          <cell r="BD32">
            <v>211326924.53</v>
          </cell>
        </row>
        <row r="33">
          <cell r="F33" t="str">
            <v>06098</v>
          </cell>
          <cell r="G33">
            <v>9540711.0499999989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1156688.58</v>
          </cell>
          <cell r="P33">
            <v>0</v>
          </cell>
          <cell r="Q33">
            <v>0</v>
          </cell>
          <cell r="R33">
            <v>0</v>
          </cell>
          <cell r="S33">
            <v>209342.27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142369.06</v>
          </cell>
          <cell r="Z33">
            <v>17449.22</v>
          </cell>
          <cell r="AA33">
            <v>0</v>
          </cell>
          <cell r="AB33">
            <v>0</v>
          </cell>
          <cell r="AC33">
            <v>111121.98999999999</v>
          </cell>
          <cell r="AD33">
            <v>0</v>
          </cell>
          <cell r="AE33">
            <v>0</v>
          </cell>
          <cell r="AF33">
            <v>61218.119999999995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13956.720000000001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16000.53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90108.95</v>
          </cell>
          <cell r="BA33">
            <v>2641398.8900000011</v>
          </cell>
          <cell r="BB33">
            <v>570064.72</v>
          </cell>
          <cell r="BC33">
            <v>893264.36</v>
          </cell>
          <cell r="BD33">
            <v>15463694.459999999</v>
          </cell>
        </row>
        <row r="34">
          <cell r="F34" t="str">
            <v>06101</v>
          </cell>
          <cell r="G34">
            <v>8487303.6400000006</v>
          </cell>
          <cell r="H34">
            <v>611.75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1078540.8600000001</v>
          </cell>
          <cell r="P34">
            <v>0</v>
          </cell>
          <cell r="Q34">
            <v>0</v>
          </cell>
          <cell r="R34">
            <v>0</v>
          </cell>
          <cell r="S34">
            <v>183883.38</v>
          </cell>
          <cell r="T34">
            <v>0</v>
          </cell>
          <cell r="U34">
            <v>4786.5</v>
          </cell>
          <cell r="V34">
            <v>0</v>
          </cell>
          <cell r="W34">
            <v>0</v>
          </cell>
          <cell r="X34">
            <v>0</v>
          </cell>
          <cell r="Y34">
            <v>144286.72</v>
          </cell>
          <cell r="Z34">
            <v>33217.82</v>
          </cell>
          <cell r="AA34">
            <v>0</v>
          </cell>
          <cell r="AB34">
            <v>0</v>
          </cell>
          <cell r="AC34">
            <v>131812.65</v>
          </cell>
          <cell r="AD34">
            <v>0</v>
          </cell>
          <cell r="AE34">
            <v>0</v>
          </cell>
          <cell r="AF34">
            <v>21890.48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26213.1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12984.130000000001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133381.10999999999</v>
          </cell>
          <cell r="AY34">
            <v>0</v>
          </cell>
          <cell r="AZ34">
            <v>8589.89</v>
          </cell>
          <cell r="BA34">
            <v>1879661.53</v>
          </cell>
          <cell r="BB34">
            <v>434500.44000000006</v>
          </cell>
          <cell r="BC34">
            <v>297661.01</v>
          </cell>
          <cell r="BD34">
            <v>12879325.010000002</v>
          </cell>
        </row>
        <row r="35">
          <cell r="F35" t="str">
            <v>06103</v>
          </cell>
          <cell r="G35">
            <v>842519.70000000007</v>
          </cell>
          <cell r="H35">
            <v>0</v>
          </cell>
          <cell r="I35">
            <v>0</v>
          </cell>
          <cell r="J35">
            <v>0</v>
          </cell>
          <cell r="K35">
            <v>300.52</v>
          </cell>
          <cell r="L35">
            <v>0</v>
          </cell>
          <cell r="M35">
            <v>0</v>
          </cell>
          <cell r="N35">
            <v>0</v>
          </cell>
          <cell r="O35">
            <v>93909.94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58940.400000000009</v>
          </cell>
          <cell r="Z35">
            <v>6701.74</v>
          </cell>
          <cell r="AA35">
            <v>0</v>
          </cell>
          <cell r="AB35">
            <v>0</v>
          </cell>
          <cell r="AC35">
            <v>22002.69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331116.68000000005</v>
          </cell>
          <cell r="BB35">
            <v>65424.54</v>
          </cell>
          <cell r="BC35">
            <v>109306.13999999998</v>
          </cell>
          <cell r="BD35">
            <v>1530222.35</v>
          </cell>
        </row>
        <row r="36">
          <cell r="F36" t="str">
            <v>06112</v>
          </cell>
          <cell r="G36">
            <v>14862449.229999999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2594054.7600000007</v>
          </cell>
          <cell r="P36">
            <v>928360.95000000007</v>
          </cell>
          <cell r="Q36">
            <v>0</v>
          </cell>
          <cell r="R36">
            <v>0</v>
          </cell>
          <cell r="S36">
            <v>986032.59</v>
          </cell>
          <cell r="T36">
            <v>0</v>
          </cell>
          <cell r="U36">
            <v>19473.760000000002</v>
          </cell>
          <cell r="V36">
            <v>0</v>
          </cell>
          <cell r="W36">
            <v>0</v>
          </cell>
          <cell r="X36">
            <v>0</v>
          </cell>
          <cell r="Y36">
            <v>468014.91</v>
          </cell>
          <cell r="Z36">
            <v>79278.740000000005</v>
          </cell>
          <cell r="AA36">
            <v>0</v>
          </cell>
          <cell r="AB36">
            <v>0</v>
          </cell>
          <cell r="AC36">
            <v>367117.85</v>
          </cell>
          <cell r="AD36">
            <v>0</v>
          </cell>
          <cell r="AE36">
            <v>0</v>
          </cell>
          <cell r="AF36">
            <v>59195.759999999995</v>
          </cell>
          <cell r="AG36">
            <v>0</v>
          </cell>
          <cell r="AH36">
            <v>0</v>
          </cell>
          <cell r="AI36">
            <v>0</v>
          </cell>
          <cell r="AJ36">
            <v>593</v>
          </cell>
          <cell r="AK36">
            <v>85206.15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35244.930000000008</v>
          </cell>
          <cell r="AS36">
            <v>0</v>
          </cell>
          <cell r="AT36">
            <v>0</v>
          </cell>
          <cell r="AU36">
            <v>0</v>
          </cell>
          <cell r="AV36">
            <v>326987.79000000004</v>
          </cell>
          <cell r="AW36">
            <v>0</v>
          </cell>
          <cell r="AX36">
            <v>0</v>
          </cell>
          <cell r="AY36">
            <v>0</v>
          </cell>
          <cell r="AZ36">
            <v>310776.66000000003</v>
          </cell>
          <cell r="BA36">
            <v>4465269.0799999991</v>
          </cell>
          <cell r="BB36">
            <v>1028943.13</v>
          </cell>
          <cell r="BC36">
            <v>1384385.15</v>
          </cell>
          <cell r="BD36">
            <v>28001384.439999994</v>
          </cell>
        </row>
        <row r="37">
          <cell r="F37" t="str">
            <v>06114</v>
          </cell>
          <cell r="G37">
            <v>126977664.41000003</v>
          </cell>
          <cell r="H37">
            <v>3830404.7299999995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27259149.799999993</v>
          </cell>
          <cell r="P37">
            <v>4521462.96</v>
          </cell>
          <cell r="Q37">
            <v>0</v>
          </cell>
          <cell r="R37">
            <v>0</v>
          </cell>
          <cell r="S37">
            <v>8045404.0599999987</v>
          </cell>
          <cell r="T37">
            <v>585170.92999999993</v>
          </cell>
          <cell r="U37">
            <v>230155.37</v>
          </cell>
          <cell r="V37">
            <v>0</v>
          </cell>
          <cell r="W37">
            <v>4236245.4000000004</v>
          </cell>
          <cell r="X37">
            <v>67428.209999999992</v>
          </cell>
          <cell r="Y37">
            <v>5647847.3100000005</v>
          </cell>
          <cell r="Z37">
            <v>528475.83000000007</v>
          </cell>
          <cell r="AA37">
            <v>0</v>
          </cell>
          <cell r="AB37">
            <v>0</v>
          </cell>
          <cell r="AC37">
            <v>3065072.27</v>
          </cell>
          <cell r="AD37">
            <v>0</v>
          </cell>
          <cell r="AE37">
            <v>0</v>
          </cell>
          <cell r="AF37">
            <v>1734520.68</v>
          </cell>
          <cell r="AG37">
            <v>0</v>
          </cell>
          <cell r="AH37">
            <v>0</v>
          </cell>
          <cell r="AI37">
            <v>0</v>
          </cell>
          <cell r="AJ37">
            <v>426448.19</v>
          </cell>
          <cell r="AK37">
            <v>3475971.68</v>
          </cell>
          <cell r="AL37">
            <v>1565051.4100000001</v>
          </cell>
          <cell r="AM37">
            <v>0</v>
          </cell>
          <cell r="AN37">
            <v>61699.12</v>
          </cell>
          <cell r="AO37">
            <v>0</v>
          </cell>
          <cell r="AP37">
            <v>112258.11</v>
          </cell>
          <cell r="AQ37">
            <v>56524.270000000004</v>
          </cell>
          <cell r="AR37">
            <v>869431.66999999993</v>
          </cell>
          <cell r="AS37">
            <v>0</v>
          </cell>
          <cell r="AT37">
            <v>0</v>
          </cell>
          <cell r="AU37">
            <v>0</v>
          </cell>
          <cell r="AV37">
            <v>117782.29999999997</v>
          </cell>
          <cell r="AW37">
            <v>0</v>
          </cell>
          <cell r="AX37">
            <v>0</v>
          </cell>
          <cell r="AY37">
            <v>117183.48</v>
          </cell>
          <cell r="AZ37">
            <v>560049.77999999991</v>
          </cell>
          <cell r="BA37">
            <v>27652277.349999998</v>
          </cell>
          <cell r="BB37">
            <v>7291592.7200000007</v>
          </cell>
          <cell r="BC37">
            <v>9943694.0799999982</v>
          </cell>
          <cell r="BD37">
            <v>238978966.12000012</v>
          </cell>
        </row>
        <row r="38">
          <cell r="F38" t="str">
            <v>06117</v>
          </cell>
          <cell r="G38">
            <v>31116454.059999999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5917251.8599999994</v>
          </cell>
          <cell r="P38">
            <v>931505.85</v>
          </cell>
          <cell r="Q38">
            <v>0</v>
          </cell>
          <cell r="R38">
            <v>0</v>
          </cell>
          <cell r="S38">
            <v>1530301.7999999996</v>
          </cell>
          <cell r="T38">
            <v>0</v>
          </cell>
          <cell r="U38">
            <v>14383.39</v>
          </cell>
          <cell r="V38">
            <v>0</v>
          </cell>
          <cell r="W38">
            <v>0</v>
          </cell>
          <cell r="X38">
            <v>0</v>
          </cell>
          <cell r="Y38">
            <v>487130.32</v>
          </cell>
          <cell r="Z38">
            <v>99804.180000000008</v>
          </cell>
          <cell r="AA38">
            <v>0</v>
          </cell>
          <cell r="AB38">
            <v>0</v>
          </cell>
          <cell r="AC38">
            <v>335235.55999999994</v>
          </cell>
          <cell r="AD38">
            <v>0</v>
          </cell>
          <cell r="AE38">
            <v>0</v>
          </cell>
          <cell r="AF38">
            <v>227771.31999999998</v>
          </cell>
          <cell r="AG38">
            <v>0</v>
          </cell>
          <cell r="AH38">
            <v>0</v>
          </cell>
          <cell r="AI38">
            <v>0</v>
          </cell>
          <cell r="AJ38">
            <v>17444.57</v>
          </cell>
          <cell r="AK38">
            <v>86316.28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19874.39</v>
          </cell>
          <cell r="AR38">
            <v>49780.960000000006</v>
          </cell>
          <cell r="AS38">
            <v>0</v>
          </cell>
          <cell r="AT38">
            <v>0</v>
          </cell>
          <cell r="AU38">
            <v>0</v>
          </cell>
          <cell r="AV38">
            <v>108906.84</v>
          </cell>
          <cell r="AW38">
            <v>0</v>
          </cell>
          <cell r="AX38">
            <v>0</v>
          </cell>
          <cell r="AY38">
            <v>0</v>
          </cell>
          <cell r="AZ38">
            <v>848992.01</v>
          </cell>
          <cell r="BA38">
            <v>7731256.0500000007</v>
          </cell>
          <cell r="BB38">
            <v>1611433.9299999997</v>
          </cell>
          <cell r="BC38">
            <v>2588075.73</v>
          </cell>
          <cell r="BD38">
            <v>53721919.100000009</v>
          </cell>
        </row>
        <row r="39">
          <cell r="F39" t="str">
            <v>06119</v>
          </cell>
          <cell r="G39">
            <v>59018692.530000009</v>
          </cell>
          <cell r="H39">
            <v>5872732.9899999993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11198998.619999999</v>
          </cell>
          <cell r="P39">
            <v>2411713.3499999996</v>
          </cell>
          <cell r="Q39">
            <v>0</v>
          </cell>
          <cell r="R39">
            <v>0</v>
          </cell>
          <cell r="S39">
            <v>5757509.4399999995</v>
          </cell>
          <cell r="T39">
            <v>0</v>
          </cell>
          <cell r="U39">
            <v>62976.000000000007</v>
          </cell>
          <cell r="V39">
            <v>0</v>
          </cell>
          <cell r="W39">
            <v>0</v>
          </cell>
          <cell r="X39">
            <v>0</v>
          </cell>
          <cell r="Y39">
            <v>1649019.3900000001</v>
          </cell>
          <cell r="Z39">
            <v>248563.52000000002</v>
          </cell>
          <cell r="AA39">
            <v>0</v>
          </cell>
          <cell r="AB39">
            <v>0</v>
          </cell>
          <cell r="AC39">
            <v>1346022.8299999998</v>
          </cell>
          <cell r="AD39">
            <v>0</v>
          </cell>
          <cell r="AE39">
            <v>0</v>
          </cell>
          <cell r="AF39">
            <v>210000.02</v>
          </cell>
          <cell r="AG39">
            <v>0</v>
          </cell>
          <cell r="AH39">
            <v>0</v>
          </cell>
          <cell r="AI39">
            <v>0</v>
          </cell>
          <cell r="AJ39">
            <v>109657.31000000001</v>
          </cell>
          <cell r="AK39">
            <v>585438.24000000011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116774.00000000001</v>
          </cell>
          <cell r="AS39">
            <v>0</v>
          </cell>
          <cell r="AT39">
            <v>0</v>
          </cell>
          <cell r="AU39">
            <v>0</v>
          </cell>
          <cell r="AV39">
            <v>915650.48999999987</v>
          </cell>
          <cell r="AW39">
            <v>0</v>
          </cell>
          <cell r="AX39">
            <v>503140.44000000006</v>
          </cell>
          <cell r="AY39">
            <v>0</v>
          </cell>
          <cell r="AZ39">
            <v>183782.37</v>
          </cell>
          <cell r="BA39">
            <v>16408523.350000003</v>
          </cell>
          <cell r="BB39">
            <v>2901205.48</v>
          </cell>
          <cell r="BC39">
            <v>7174771.7799999993</v>
          </cell>
          <cell r="BD39">
            <v>116675172.15000001</v>
          </cell>
        </row>
        <row r="40">
          <cell r="F40" t="str">
            <v>06122</v>
          </cell>
          <cell r="G40">
            <v>10942356.460000001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1484018.84</v>
          </cell>
          <cell r="P40">
            <v>0</v>
          </cell>
          <cell r="Q40">
            <v>0</v>
          </cell>
          <cell r="R40">
            <v>0</v>
          </cell>
          <cell r="S40">
            <v>296419.88999999996</v>
          </cell>
          <cell r="T40">
            <v>154942.12999999998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209645.69</v>
          </cell>
          <cell r="Z40">
            <v>49547</v>
          </cell>
          <cell r="AA40">
            <v>0</v>
          </cell>
          <cell r="AB40">
            <v>0</v>
          </cell>
          <cell r="AC40">
            <v>155254.07999999999</v>
          </cell>
          <cell r="AD40">
            <v>0</v>
          </cell>
          <cell r="AE40">
            <v>0</v>
          </cell>
          <cell r="AF40">
            <v>110279.05</v>
          </cell>
          <cell r="AG40">
            <v>0</v>
          </cell>
          <cell r="AH40">
            <v>0</v>
          </cell>
          <cell r="AI40">
            <v>0</v>
          </cell>
          <cell r="AJ40">
            <v>54.99</v>
          </cell>
          <cell r="AK40">
            <v>54008.049999999996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41011.79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78184.44</v>
          </cell>
          <cell r="AY40">
            <v>0</v>
          </cell>
          <cell r="AZ40">
            <v>0</v>
          </cell>
          <cell r="BA40">
            <v>3412980.899999999</v>
          </cell>
          <cell r="BB40">
            <v>502843.18000000005</v>
          </cell>
          <cell r="BC40">
            <v>707285</v>
          </cell>
          <cell r="BD40">
            <v>18198831.490000002</v>
          </cell>
        </row>
        <row r="41">
          <cell r="F41" t="str">
            <v>07002</v>
          </cell>
          <cell r="G41">
            <v>2995193.3400000003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406766.44</v>
          </cell>
          <cell r="P41">
            <v>0</v>
          </cell>
          <cell r="Q41">
            <v>0</v>
          </cell>
          <cell r="R41">
            <v>0</v>
          </cell>
          <cell r="S41">
            <v>286040.92</v>
          </cell>
          <cell r="T41">
            <v>270.49</v>
          </cell>
          <cell r="U41">
            <v>4016</v>
          </cell>
          <cell r="V41">
            <v>0</v>
          </cell>
          <cell r="W41">
            <v>0</v>
          </cell>
          <cell r="X41">
            <v>0</v>
          </cell>
          <cell r="Y41">
            <v>143980.01999999999</v>
          </cell>
          <cell r="Z41">
            <v>55708.86</v>
          </cell>
          <cell r="AA41">
            <v>0</v>
          </cell>
          <cell r="AB41">
            <v>0</v>
          </cell>
          <cell r="AC41">
            <v>70030.09</v>
          </cell>
          <cell r="AD41">
            <v>0</v>
          </cell>
          <cell r="AE41">
            <v>0</v>
          </cell>
          <cell r="AF41">
            <v>27300.98</v>
          </cell>
          <cell r="AG41">
            <v>0</v>
          </cell>
          <cell r="AH41">
            <v>495.51</v>
          </cell>
          <cell r="AI41">
            <v>0</v>
          </cell>
          <cell r="AJ41">
            <v>0</v>
          </cell>
          <cell r="AK41">
            <v>728.48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4318.5499999999993</v>
          </cell>
          <cell r="AS41">
            <v>0</v>
          </cell>
          <cell r="AT41">
            <v>0</v>
          </cell>
          <cell r="AU41">
            <v>0</v>
          </cell>
          <cell r="AV41">
            <v>120559.08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1058574.3600000001</v>
          </cell>
          <cell r="BB41">
            <v>183683.12000000002</v>
          </cell>
          <cell r="BC41">
            <v>233189.63</v>
          </cell>
          <cell r="BD41">
            <v>5590855.8700000001</v>
          </cell>
        </row>
        <row r="42">
          <cell r="F42" t="str">
            <v>07035</v>
          </cell>
          <cell r="G42">
            <v>255709.17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24216.18</v>
          </cell>
          <cell r="P42">
            <v>7418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20099.439999999999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84463.439999999988</v>
          </cell>
          <cell r="BB42">
            <v>4854.53</v>
          </cell>
          <cell r="BC42">
            <v>82204.969999999987</v>
          </cell>
          <cell r="BD42">
            <v>478965.73000000004</v>
          </cell>
        </row>
        <row r="43">
          <cell r="F43" t="str">
            <v>08122</v>
          </cell>
          <cell r="G43">
            <v>33825415.930000007</v>
          </cell>
          <cell r="H43">
            <v>280514.02999999997</v>
          </cell>
          <cell r="I43">
            <v>0</v>
          </cell>
          <cell r="J43">
            <v>221985.15</v>
          </cell>
          <cell r="K43">
            <v>0</v>
          </cell>
          <cell r="L43">
            <v>0</v>
          </cell>
          <cell r="M43">
            <v>0</v>
          </cell>
          <cell r="N43">
            <v>7471.55</v>
          </cell>
          <cell r="O43">
            <v>6893330.7100000009</v>
          </cell>
          <cell r="P43">
            <v>1495136.0699999998</v>
          </cell>
          <cell r="Q43">
            <v>0</v>
          </cell>
          <cell r="R43">
            <v>0</v>
          </cell>
          <cell r="S43">
            <v>1729044.1400000001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2588913.4899999998</v>
          </cell>
          <cell r="Z43">
            <v>474697.30999999994</v>
          </cell>
          <cell r="AA43">
            <v>0</v>
          </cell>
          <cell r="AB43">
            <v>0</v>
          </cell>
          <cell r="AC43">
            <v>889790.93</v>
          </cell>
          <cell r="AD43">
            <v>0</v>
          </cell>
          <cell r="AE43">
            <v>0</v>
          </cell>
          <cell r="AF43">
            <v>211173.08000000002</v>
          </cell>
          <cell r="AG43">
            <v>0</v>
          </cell>
          <cell r="AH43">
            <v>0</v>
          </cell>
          <cell r="AI43">
            <v>0</v>
          </cell>
          <cell r="AJ43">
            <v>68100.649999999994</v>
          </cell>
          <cell r="AK43">
            <v>232634.07</v>
          </cell>
          <cell r="AL43">
            <v>52892.55</v>
          </cell>
          <cell r="AM43">
            <v>0</v>
          </cell>
          <cell r="AN43">
            <v>73264.37</v>
          </cell>
          <cell r="AO43">
            <v>11906.06</v>
          </cell>
          <cell r="AP43">
            <v>0</v>
          </cell>
          <cell r="AQ43">
            <v>0</v>
          </cell>
          <cell r="AR43">
            <v>56787.380000000005</v>
          </cell>
          <cell r="AS43">
            <v>122.36</v>
          </cell>
          <cell r="AT43">
            <v>0</v>
          </cell>
          <cell r="AU43">
            <v>0</v>
          </cell>
          <cell r="AV43">
            <v>217066.69</v>
          </cell>
          <cell r="AW43">
            <v>0</v>
          </cell>
          <cell r="AX43">
            <v>0</v>
          </cell>
          <cell r="AY43">
            <v>11239.890000000001</v>
          </cell>
          <cell r="AZ43">
            <v>31260.65</v>
          </cell>
          <cell r="BA43">
            <v>10254532.750000006</v>
          </cell>
          <cell r="BB43">
            <v>2254908.02</v>
          </cell>
          <cell r="BC43">
            <v>2480758.7699999996</v>
          </cell>
          <cell r="BD43">
            <v>64362946.600000009</v>
          </cell>
        </row>
        <row r="44">
          <cell r="F44" t="str">
            <v>08130</v>
          </cell>
          <cell r="G44">
            <v>3532316.5500000007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479592.09</v>
          </cell>
          <cell r="P44">
            <v>0</v>
          </cell>
          <cell r="Q44">
            <v>0</v>
          </cell>
          <cell r="R44">
            <v>0</v>
          </cell>
          <cell r="S44">
            <v>249622.94</v>
          </cell>
          <cell r="T44">
            <v>42841.45</v>
          </cell>
          <cell r="U44">
            <v>3531.58</v>
          </cell>
          <cell r="V44">
            <v>0</v>
          </cell>
          <cell r="W44">
            <v>0</v>
          </cell>
          <cell r="X44">
            <v>0</v>
          </cell>
          <cell r="Y44">
            <v>82699.09</v>
          </cell>
          <cell r="Z44">
            <v>27656.33</v>
          </cell>
          <cell r="AA44">
            <v>0</v>
          </cell>
          <cell r="AB44">
            <v>0</v>
          </cell>
          <cell r="AC44">
            <v>76535.09</v>
          </cell>
          <cell r="AD44">
            <v>0</v>
          </cell>
          <cell r="AE44">
            <v>0</v>
          </cell>
          <cell r="AF44">
            <v>12480.45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1511.37</v>
          </cell>
          <cell r="AR44">
            <v>6705.66</v>
          </cell>
          <cell r="AS44">
            <v>0</v>
          </cell>
          <cell r="AT44">
            <v>0</v>
          </cell>
          <cell r="AU44">
            <v>0</v>
          </cell>
          <cell r="AV44">
            <v>30695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971504.48999999987</v>
          </cell>
          <cell r="BB44">
            <v>255779.49000000002</v>
          </cell>
          <cell r="BC44">
            <v>310731.59000000008</v>
          </cell>
          <cell r="BD44">
            <v>6084203.1700000018</v>
          </cell>
        </row>
        <row r="45">
          <cell r="F45" t="str">
            <v>08401</v>
          </cell>
          <cell r="G45">
            <v>6298280.2399999974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1128028.8399999999</v>
          </cell>
          <cell r="P45">
            <v>250832.9</v>
          </cell>
          <cell r="Q45">
            <v>0</v>
          </cell>
          <cell r="R45">
            <v>0</v>
          </cell>
          <cell r="S45">
            <v>447048.63999999996</v>
          </cell>
          <cell r="T45">
            <v>0</v>
          </cell>
          <cell r="U45">
            <v>9340.7700000000023</v>
          </cell>
          <cell r="V45">
            <v>0</v>
          </cell>
          <cell r="W45">
            <v>0</v>
          </cell>
          <cell r="X45">
            <v>0</v>
          </cell>
          <cell r="Y45">
            <v>234785.57</v>
          </cell>
          <cell r="Z45">
            <v>47247.409999999996</v>
          </cell>
          <cell r="AA45">
            <v>0</v>
          </cell>
          <cell r="AB45">
            <v>0</v>
          </cell>
          <cell r="AC45">
            <v>188769.09000000003</v>
          </cell>
          <cell r="AD45">
            <v>0</v>
          </cell>
          <cell r="AE45">
            <v>0</v>
          </cell>
          <cell r="AF45">
            <v>19676.47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23928.920000000002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11325.49</v>
          </cell>
          <cell r="AS45">
            <v>0</v>
          </cell>
          <cell r="AT45">
            <v>0</v>
          </cell>
          <cell r="AU45">
            <v>0</v>
          </cell>
          <cell r="AV45">
            <v>137204.57</v>
          </cell>
          <cell r="AW45">
            <v>0</v>
          </cell>
          <cell r="AX45">
            <v>0</v>
          </cell>
          <cell r="AY45">
            <v>0</v>
          </cell>
          <cell r="AZ45">
            <v>398.38999999999993</v>
          </cell>
          <cell r="BA45">
            <v>1962783.5999999999</v>
          </cell>
          <cell r="BB45">
            <v>431365.24000000005</v>
          </cell>
          <cell r="BC45">
            <v>681771.27000000025</v>
          </cell>
          <cell r="BD45">
            <v>11872787.409999998</v>
          </cell>
        </row>
        <row r="46">
          <cell r="F46" t="str">
            <v>08402</v>
          </cell>
          <cell r="G46">
            <v>5221809.120000002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720895.88</v>
          </cell>
          <cell r="P46">
            <v>0</v>
          </cell>
          <cell r="Q46">
            <v>0</v>
          </cell>
          <cell r="R46">
            <v>0</v>
          </cell>
          <cell r="S46">
            <v>143058.25999999998</v>
          </cell>
          <cell r="T46">
            <v>0</v>
          </cell>
          <cell r="U46">
            <v>7073</v>
          </cell>
          <cell r="V46">
            <v>0</v>
          </cell>
          <cell r="W46">
            <v>0</v>
          </cell>
          <cell r="X46">
            <v>0</v>
          </cell>
          <cell r="Y46">
            <v>213941.17</v>
          </cell>
          <cell r="Z46">
            <v>39017.89</v>
          </cell>
          <cell r="AA46">
            <v>0</v>
          </cell>
          <cell r="AB46">
            <v>0</v>
          </cell>
          <cell r="AC46">
            <v>99844.140000000014</v>
          </cell>
          <cell r="AD46">
            <v>0</v>
          </cell>
          <cell r="AE46">
            <v>0</v>
          </cell>
          <cell r="AF46">
            <v>7732.37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7131.7999999999993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1193466.9099999997</v>
          </cell>
          <cell r="BB46">
            <v>286609.76</v>
          </cell>
          <cell r="BC46">
            <v>138940.07999999999</v>
          </cell>
          <cell r="BD46">
            <v>8079520.3800000008</v>
          </cell>
        </row>
        <row r="47">
          <cell r="F47" t="str">
            <v>08404</v>
          </cell>
          <cell r="G47">
            <v>9960367.2299999949</v>
          </cell>
          <cell r="H47">
            <v>454746.57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1576983.04</v>
          </cell>
          <cell r="P47">
            <v>374190.73999999993</v>
          </cell>
          <cell r="Q47">
            <v>0</v>
          </cell>
          <cell r="R47">
            <v>0</v>
          </cell>
          <cell r="S47">
            <v>472913.69000000006</v>
          </cell>
          <cell r="T47">
            <v>176788.41</v>
          </cell>
          <cell r="U47">
            <v>18870</v>
          </cell>
          <cell r="V47">
            <v>0</v>
          </cell>
          <cell r="W47">
            <v>0</v>
          </cell>
          <cell r="X47">
            <v>0</v>
          </cell>
          <cell r="Y47">
            <v>407099.37000000005</v>
          </cell>
          <cell r="Z47">
            <v>61744.509999999995</v>
          </cell>
          <cell r="AA47">
            <v>0</v>
          </cell>
          <cell r="AB47">
            <v>0</v>
          </cell>
          <cell r="AC47">
            <v>226574.97</v>
          </cell>
          <cell r="AD47">
            <v>0</v>
          </cell>
          <cell r="AE47">
            <v>0</v>
          </cell>
          <cell r="AF47">
            <v>83645.14</v>
          </cell>
          <cell r="AG47">
            <v>0</v>
          </cell>
          <cell r="AH47">
            <v>0</v>
          </cell>
          <cell r="AI47">
            <v>0</v>
          </cell>
          <cell r="AJ47">
            <v>20299.999999999996</v>
          </cell>
          <cell r="AK47">
            <v>112163.16999999998</v>
          </cell>
          <cell r="AL47">
            <v>0</v>
          </cell>
          <cell r="AM47">
            <v>0</v>
          </cell>
          <cell r="AN47">
            <v>0</v>
          </cell>
          <cell r="AO47">
            <v>5157.7199999999993</v>
          </cell>
          <cell r="AP47">
            <v>0</v>
          </cell>
          <cell r="AQ47">
            <v>0</v>
          </cell>
          <cell r="AR47">
            <v>34146.019999999997</v>
          </cell>
          <cell r="AS47">
            <v>0</v>
          </cell>
          <cell r="AT47">
            <v>0</v>
          </cell>
          <cell r="AU47">
            <v>0</v>
          </cell>
          <cell r="AV47">
            <v>1445.4499999999998</v>
          </cell>
          <cell r="AW47">
            <v>0</v>
          </cell>
          <cell r="AX47">
            <v>0</v>
          </cell>
          <cell r="AY47">
            <v>147706.41</v>
          </cell>
          <cell r="AZ47">
            <v>10885.34</v>
          </cell>
          <cell r="BA47">
            <v>2988683.2000000011</v>
          </cell>
          <cell r="BB47">
            <v>671457.49000000011</v>
          </cell>
          <cell r="BC47">
            <v>3341528.7699999996</v>
          </cell>
          <cell r="BD47">
            <v>21147397.239999995</v>
          </cell>
        </row>
        <row r="48">
          <cell r="F48" t="str">
            <v>08458</v>
          </cell>
          <cell r="G48">
            <v>23411541.050000001</v>
          </cell>
          <cell r="H48">
            <v>84876.37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4673272.8600000003</v>
          </cell>
          <cell r="P48">
            <v>1004652.84</v>
          </cell>
          <cell r="Q48">
            <v>0</v>
          </cell>
          <cell r="R48">
            <v>0</v>
          </cell>
          <cell r="S48">
            <v>1506833.51</v>
          </cell>
          <cell r="T48">
            <v>59831.81</v>
          </cell>
          <cell r="U48">
            <v>37645</v>
          </cell>
          <cell r="V48">
            <v>0</v>
          </cell>
          <cell r="W48">
            <v>0</v>
          </cell>
          <cell r="X48">
            <v>0</v>
          </cell>
          <cell r="Y48">
            <v>1177283.0800000005</v>
          </cell>
          <cell r="Z48">
            <v>295442.67</v>
          </cell>
          <cell r="AA48">
            <v>0</v>
          </cell>
          <cell r="AB48">
            <v>0</v>
          </cell>
          <cell r="AC48">
            <v>657611.09000000008</v>
          </cell>
          <cell r="AD48">
            <v>479931.35000000003</v>
          </cell>
          <cell r="AE48">
            <v>0</v>
          </cell>
          <cell r="AF48">
            <v>266410.74000000005</v>
          </cell>
          <cell r="AG48">
            <v>0</v>
          </cell>
          <cell r="AH48">
            <v>0</v>
          </cell>
          <cell r="AI48">
            <v>0</v>
          </cell>
          <cell r="AJ48">
            <v>20802.609999999997</v>
          </cell>
          <cell r="AK48">
            <v>192124.22</v>
          </cell>
          <cell r="AL48">
            <v>0</v>
          </cell>
          <cell r="AM48">
            <v>0</v>
          </cell>
          <cell r="AN48">
            <v>87749.000000000015</v>
          </cell>
          <cell r="AO48">
            <v>15080.17</v>
          </cell>
          <cell r="AP48">
            <v>0</v>
          </cell>
          <cell r="AQ48">
            <v>0</v>
          </cell>
          <cell r="AR48">
            <v>44007</v>
          </cell>
          <cell r="AS48">
            <v>0</v>
          </cell>
          <cell r="AT48">
            <v>0</v>
          </cell>
          <cell r="AU48">
            <v>0</v>
          </cell>
          <cell r="AV48">
            <v>362833.2300000001</v>
          </cell>
          <cell r="AW48">
            <v>0</v>
          </cell>
          <cell r="AX48">
            <v>0</v>
          </cell>
          <cell r="AY48">
            <v>0</v>
          </cell>
          <cell r="AZ48">
            <v>43084.09</v>
          </cell>
          <cell r="BA48">
            <v>6976124.5799999973</v>
          </cell>
          <cell r="BB48">
            <v>2058382.8299999998</v>
          </cell>
          <cell r="BC48">
            <v>1622567.74</v>
          </cell>
          <cell r="BD48">
            <v>45078087.840000004</v>
          </cell>
        </row>
        <row r="49">
          <cell r="F49" t="str">
            <v>09013</v>
          </cell>
          <cell r="G49">
            <v>1711602.84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142260.06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81556.72</v>
          </cell>
          <cell r="Z49">
            <v>135455.64000000001</v>
          </cell>
          <cell r="AA49">
            <v>39926.15</v>
          </cell>
          <cell r="AB49">
            <v>0</v>
          </cell>
          <cell r="AC49">
            <v>38889.499999999993</v>
          </cell>
          <cell r="AD49">
            <v>0</v>
          </cell>
          <cell r="AE49">
            <v>0</v>
          </cell>
          <cell r="AF49">
            <v>17672.689999999999</v>
          </cell>
          <cell r="AG49">
            <v>0</v>
          </cell>
          <cell r="AH49">
            <v>0</v>
          </cell>
          <cell r="AI49">
            <v>0</v>
          </cell>
          <cell r="AJ49">
            <v>10287.840000000002</v>
          </cell>
          <cell r="AK49">
            <v>90162.239999999991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96019.59</v>
          </cell>
          <cell r="AW49">
            <v>0</v>
          </cell>
          <cell r="AX49">
            <v>21285.009999999995</v>
          </cell>
          <cell r="AY49">
            <v>0</v>
          </cell>
          <cell r="AZ49">
            <v>3537.91</v>
          </cell>
          <cell r="BA49">
            <v>371962.18999999983</v>
          </cell>
          <cell r="BB49">
            <v>145322.68999999997</v>
          </cell>
          <cell r="BC49">
            <v>202976.96999999997</v>
          </cell>
          <cell r="BD49">
            <v>3108918.0399999991</v>
          </cell>
        </row>
        <row r="50">
          <cell r="F50" t="str">
            <v>09075</v>
          </cell>
          <cell r="G50">
            <v>3640447.3899999992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542770.76</v>
          </cell>
          <cell r="P50">
            <v>161110.53</v>
          </cell>
          <cell r="Q50">
            <v>0</v>
          </cell>
          <cell r="R50">
            <v>0</v>
          </cell>
          <cell r="S50">
            <v>149405.12</v>
          </cell>
          <cell r="T50">
            <v>75952.920000000013</v>
          </cell>
          <cell r="U50">
            <v>6958.52</v>
          </cell>
          <cell r="V50">
            <v>0</v>
          </cell>
          <cell r="W50">
            <v>0</v>
          </cell>
          <cell r="X50">
            <v>0</v>
          </cell>
          <cell r="Y50">
            <v>347709.45999999996</v>
          </cell>
          <cell r="Z50">
            <v>133164.86000000002</v>
          </cell>
          <cell r="AA50">
            <v>109769.54000000001</v>
          </cell>
          <cell r="AB50">
            <v>0</v>
          </cell>
          <cell r="AC50">
            <v>163558.98000000001</v>
          </cell>
          <cell r="AD50">
            <v>0</v>
          </cell>
          <cell r="AE50">
            <v>0</v>
          </cell>
          <cell r="AF50">
            <v>54890.869999999995</v>
          </cell>
          <cell r="AG50">
            <v>0</v>
          </cell>
          <cell r="AH50">
            <v>0</v>
          </cell>
          <cell r="AI50">
            <v>0</v>
          </cell>
          <cell r="AJ50">
            <v>71969.19</v>
          </cell>
          <cell r="AK50">
            <v>259288.87000000002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4925</v>
          </cell>
          <cell r="AQ50">
            <v>0</v>
          </cell>
          <cell r="AR50">
            <v>7011.69</v>
          </cell>
          <cell r="AS50">
            <v>0</v>
          </cell>
          <cell r="AT50">
            <v>0</v>
          </cell>
          <cell r="AU50">
            <v>0</v>
          </cell>
          <cell r="AV50">
            <v>281.61</v>
          </cell>
          <cell r="AW50">
            <v>0</v>
          </cell>
          <cell r="AX50">
            <v>0</v>
          </cell>
          <cell r="AY50">
            <v>32637.35</v>
          </cell>
          <cell r="AZ50">
            <v>20171.47</v>
          </cell>
          <cell r="BA50">
            <v>1369613.54</v>
          </cell>
          <cell r="BB50">
            <v>462673.41</v>
          </cell>
          <cell r="BC50">
            <v>167367.84</v>
          </cell>
          <cell r="BD50">
            <v>7781678.9200000009</v>
          </cell>
        </row>
        <row r="51">
          <cell r="F51" t="str">
            <v>09102</v>
          </cell>
          <cell r="G51">
            <v>179800.53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4851.8600000000006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45142.82</v>
          </cell>
          <cell r="Z51">
            <v>16273.280000000002</v>
          </cell>
          <cell r="AA51">
            <v>0</v>
          </cell>
          <cell r="AB51">
            <v>0</v>
          </cell>
          <cell r="AC51">
            <v>4177.57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11886.619999999999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2172.39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206021.57999999993</v>
          </cell>
          <cell r="BB51">
            <v>27074.050000000003</v>
          </cell>
          <cell r="BC51">
            <v>77147.5</v>
          </cell>
          <cell r="BD51">
            <v>574548.19999999995</v>
          </cell>
        </row>
        <row r="52">
          <cell r="F52" t="str">
            <v>09206</v>
          </cell>
          <cell r="G52">
            <v>27378421.68</v>
          </cell>
          <cell r="H52">
            <v>476914.48000000004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4293451.0200000005</v>
          </cell>
          <cell r="P52">
            <v>1030900.62</v>
          </cell>
          <cell r="Q52">
            <v>0</v>
          </cell>
          <cell r="R52">
            <v>0</v>
          </cell>
          <cell r="S52">
            <v>2124739.2799999998</v>
          </cell>
          <cell r="T52">
            <v>414015.34999999992</v>
          </cell>
          <cell r="U52">
            <v>35153.300000000003</v>
          </cell>
          <cell r="V52">
            <v>0</v>
          </cell>
          <cell r="W52">
            <v>0</v>
          </cell>
          <cell r="X52">
            <v>0</v>
          </cell>
          <cell r="Y52">
            <v>1139947.7999999998</v>
          </cell>
          <cell r="Z52">
            <v>173300.82</v>
          </cell>
          <cell r="AA52">
            <v>390097.67</v>
          </cell>
          <cell r="AB52">
            <v>0</v>
          </cell>
          <cell r="AC52">
            <v>871676.83000000007</v>
          </cell>
          <cell r="AD52">
            <v>90470.030000000013</v>
          </cell>
          <cell r="AE52">
            <v>5846.97</v>
          </cell>
          <cell r="AF52">
            <v>406922.61</v>
          </cell>
          <cell r="AG52">
            <v>0</v>
          </cell>
          <cell r="AH52">
            <v>0</v>
          </cell>
          <cell r="AI52">
            <v>0</v>
          </cell>
          <cell r="AJ52">
            <v>165674.06</v>
          </cell>
          <cell r="AK52">
            <v>755448.58000000007</v>
          </cell>
          <cell r="AL52">
            <v>131892.26999999999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45544.95</v>
          </cell>
          <cell r="AS52">
            <v>0</v>
          </cell>
          <cell r="AT52">
            <v>0</v>
          </cell>
          <cell r="AU52">
            <v>0</v>
          </cell>
          <cell r="AV52">
            <v>180108.81</v>
          </cell>
          <cell r="AW52">
            <v>0</v>
          </cell>
          <cell r="AX52">
            <v>0</v>
          </cell>
          <cell r="AY52">
            <v>305278.65999999997</v>
          </cell>
          <cell r="AZ52">
            <v>18213.75</v>
          </cell>
          <cell r="BA52">
            <v>6529198.1900000004</v>
          </cell>
          <cell r="BB52">
            <v>2161080.5499999998</v>
          </cell>
          <cell r="BC52">
            <v>1319001.5199999998</v>
          </cell>
          <cell r="BD52">
            <v>50443299.799999997</v>
          </cell>
        </row>
        <row r="53">
          <cell r="F53" t="str">
            <v>09207</v>
          </cell>
          <cell r="G53">
            <v>979223.75999999989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82140.45</v>
          </cell>
          <cell r="P53">
            <v>20179.780000000002</v>
          </cell>
          <cell r="Q53">
            <v>0</v>
          </cell>
          <cell r="R53">
            <v>0</v>
          </cell>
          <cell r="S53">
            <v>60374.36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14892.139999999998</v>
          </cell>
          <cell r="Z53">
            <v>19758.739999999998</v>
          </cell>
          <cell r="AA53">
            <v>0</v>
          </cell>
          <cell r="AB53">
            <v>0</v>
          </cell>
          <cell r="AC53">
            <v>13389.369999999999</v>
          </cell>
          <cell r="AD53">
            <v>0</v>
          </cell>
          <cell r="AE53">
            <v>0</v>
          </cell>
          <cell r="AF53">
            <v>5815.2000000000007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4300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39660.31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451898.09</v>
          </cell>
          <cell r="BB53">
            <v>94900.140000000014</v>
          </cell>
          <cell r="BC53">
            <v>114098.02</v>
          </cell>
          <cell r="BD53">
            <v>1900630.3600000003</v>
          </cell>
        </row>
        <row r="54">
          <cell r="F54" t="str">
            <v>09209</v>
          </cell>
          <cell r="G54">
            <v>2286361.14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332589.03999999998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33951.47</v>
          </cell>
          <cell r="Z54">
            <v>46349.06</v>
          </cell>
          <cell r="AA54">
            <v>0</v>
          </cell>
          <cell r="AB54">
            <v>0</v>
          </cell>
          <cell r="AC54">
            <v>40893.950000000004</v>
          </cell>
          <cell r="AD54">
            <v>0</v>
          </cell>
          <cell r="AE54">
            <v>0</v>
          </cell>
          <cell r="AF54">
            <v>11307.599999999999</v>
          </cell>
          <cell r="AG54">
            <v>0</v>
          </cell>
          <cell r="AH54">
            <v>0</v>
          </cell>
          <cell r="AI54">
            <v>0</v>
          </cell>
          <cell r="AJ54">
            <v>2774.6</v>
          </cell>
          <cell r="AK54">
            <v>8484.9700000000012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8377.5899999999983</v>
          </cell>
          <cell r="AQ54">
            <v>0</v>
          </cell>
          <cell r="AR54">
            <v>0</v>
          </cell>
          <cell r="AS54">
            <v>5455.82</v>
          </cell>
          <cell r="AT54">
            <v>0</v>
          </cell>
          <cell r="AU54">
            <v>0</v>
          </cell>
          <cell r="AV54">
            <v>8736.7900000000009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630986.34</v>
          </cell>
          <cell r="BB54">
            <v>135167.53</v>
          </cell>
          <cell r="BC54">
            <v>219303.36000000002</v>
          </cell>
          <cell r="BD54">
            <v>3770739.2600000002</v>
          </cell>
        </row>
        <row r="55">
          <cell r="F55" t="str">
            <v>10003</v>
          </cell>
          <cell r="G55">
            <v>418385.84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33662.869999999995</v>
          </cell>
          <cell r="P55">
            <v>11270.87</v>
          </cell>
          <cell r="Q55">
            <v>0</v>
          </cell>
          <cell r="R55">
            <v>8811.36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49384.25</v>
          </cell>
          <cell r="Z55">
            <v>32386.73</v>
          </cell>
          <cell r="AA55">
            <v>0</v>
          </cell>
          <cell r="AB55">
            <v>0</v>
          </cell>
          <cell r="AC55">
            <v>8465.06</v>
          </cell>
          <cell r="AD55">
            <v>0</v>
          </cell>
          <cell r="AE55">
            <v>0</v>
          </cell>
          <cell r="AF55">
            <v>2021.83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8908.17</v>
          </cell>
          <cell r="AN55">
            <v>10912.84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1230.8</v>
          </cell>
          <cell r="BA55">
            <v>294309.84999999998</v>
          </cell>
          <cell r="BB55">
            <v>57617.149999999994</v>
          </cell>
          <cell r="BC55">
            <v>132351.47000000003</v>
          </cell>
          <cell r="BD55">
            <v>1069719.0900000001</v>
          </cell>
        </row>
        <row r="56">
          <cell r="F56" t="str">
            <v>10050</v>
          </cell>
          <cell r="G56">
            <v>1183668.8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137550.37000000002</v>
          </cell>
          <cell r="P56">
            <v>64942.64</v>
          </cell>
          <cell r="Q56">
            <v>0</v>
          </cell>
          <cell r="R56">
            <v>0</v>
          </cell>
          <cell r="S56">
            <v>139134.98000000001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106650.98</v>
          </cell>
          <cell r="Z56">
            <v>66087.34</v>
          </cell>
          <cell r="AA56">
            <v>0</v>
          </cell>
          <cell r="AB56">
            <v>0</v>
          </cell>
          <cell r="AC56">
            <v>32913.94</v>
          </cell>
          <cell r="AD56">
            <v>0</v>
          </cell>
          <cell r="AE56">
            <v>0</v>
          </cell>
          <cell r="AF56">
            <v>32634.510000000002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8725.84</v>
          </cell>
          <cell r="AQ56">
            <v>0</v>
          </cell>
          <cell r="AR56">
            <v>1569.5</v>
          </cell>
          <cell r="AS56">
            <v>0</v>
          </cell>
          <cell r="AT56">
            <v>0</v>
          </cell>
          <cell r="AU56">
            <v>0</v>
          </cell>
          <cell r="AV56">
            <v>29161.39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636672.15999999992</v>
          </cell>
          <cell r="BB56">
            <v>153542.57999999999</v>
          </cell>
          <cell r="BC56">
            <v>117600.34000000001</v>
          </cell>
          <cell r="BD56">
            <v>2710855.37</v>
          </cell>
        </row>
        <row r="57">
          <cell r="F57" t="str">
            <v>10065</v>
          </cell>
          <cell r="G57">
            <v>299353.90999999992</v>
          </cell>
          <cell r="H57">
            <v>382589.54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69143.299999999988</v>
          </cell>
          <cell r="P57">
            <v>37815.089999999997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60526.159999999996</v>
          </cell>
          <cell r="Z57">
            <v>172956.51</v>
          </cell>
          <cell r="AA57">
            <v>0</v>
          </cell>
          <cell r="AB57">
            <v>0</v>
          </cell>
          <cell r="AC57">
            <v>67226.41</v>
          </cell>
          <cell r="AD57">
            <v>0</v>
          </cell>
          <cell r="AE57">
            <v>0</v>
          </cell>
          <cell r="AF57">
            <v>35012.959999999999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2333.58</v>
          </cell>
          <cell r="AP57">
            <v>0</v>
          </cell>
          <cell r="AQ57">
            <v>0</v>
          </cell>
          <cell r="AR57">
            <v>2515.65</v>
          </cell>
          <cell r="AS57">
            <v>0</v>
          </cell>
          <cell r="AT57">
            <v>0</v>
          </cell>
          <cell r="AU57">
            <v>0</v>
          </cell>
          <cell r="AV57">
            <v>13394.3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257877.51999999996</v>
          </cell>
          <cell r="BB57">
            <v>46511.88</v>
          </cell>
          <cell r="BC57">
            <v>298173.96000000002</v>
          </cell>
          <cell r="BD57">
            <v>1745430.7699999998</v>
          </cell>
        </row>
        <row r="58">
          <cell r="F58" t="str">
            <v>10070</v>
          </cell>
          <cell r="G58">
            <v>1606739.47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151130.19</v>
          </cell>
          <cell r="P58">
            <v>72279.820000000007</v>
          </cell>
          <cell r="Q58">
            <v>0</v>
          </cell>
          <cell r="R58">
            <v>38503.46</v>
          </cell>
          <cell r="S58">
            <v>33466.43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249083.84999999998</v>
          </cell>
          <cell r="Z58">
            <v>135530.10999999999</v>
          </cell>
          <cell r="AA58">
            <v>0</v>
          </cell>
          <cell r="AB58">
            <v>0</v>
          </cell>
          <cell r="AC58">
            <v>50052.12999999999</v>
          </cell>
          <cell r="AD58">
            <v>0</v>
          </cell>
          <cell r="AE58">
            <v>0</v>
          </cell>
          <cell r="AF58">
            <v>34238.89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4003.62</v>
          </cell>
          <cell r="AN58">
            <v>57336.67</v>
          </cell>
          <cell r="AO58">
            <v>0</v>
          </cell>
          <cell r="AP58">
            <v>5056.5700000000006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2727.5800000000004</v>
          </cell>
          <cell r="AW58">
            <v>0</v>
          </cell>
          <cell r="AX58">
            <v>0</v>
          </cell>
          <cell r="AY58">
            <v>0</v>
          </cell>
          <cell r="AZ58">
            <v>1086.6600000000001</v>
          </cell>
          <cell r="BA58">
            <v>683671.67000000016</v>
          </cell>
          <cell r="BB58">
            <v>180544.31999999998</v>
          </cell>
          <cell r="BC58">
            <v>171411.46000000002</v>
          </cell>
          <cell r="BD58">
            <v>3476862.9</v>
          </cell>
        </row>
        <row r="59">
          <cell r="F59" t="str">
            <v>10309</v>
          </cell>
          <cell r="G59">
            <v>1850936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214738.02000000002</v>
          </cell>
          <cell r="P59">
            <v>69370</v>
          </cell>
          <cell r="Q59">
            <v>0</v>
          </cell>
          <cell r="R59">
            <v>0</v>
          </cell>
          <cell r="S59">
            <v>165989.63</v>
          </cell>
          <cell r="T59">
            <v>0</v>
          </cell>
          <cell r="U59">
            <v>1906.8000000000002</v>
          </cell>
          <cell r="V59">
            <v>0</v>
          </cell>
          <cell r="W59">
            <v>0</v>
          </cell>
          <cell r="X59">
            <v>0</v>
          </cell>
          <cell r="Y59">
            <v>163561.95000000001</v>
          </cell>
          <cell r="Z59">
            <v>173087.56</v>
          </cell>
          <cell r="AA59">
            <v>0</v>
          </cell>
          <cell r="AB59">
            <v>0</v>
          </cell>
          <cell r="AC59">
            <v>62609.35</v>
          </cell>
          <cell r="AD59">
            <v>0</v>
          </cell>
          <cell r="AE59">
            <v>0</v>
          </cell>
          <cell r="AF59">
            <v>60322.710000000006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7905.2400000000007</v>
          </cell>
          <cell r="AQ59">
            <v>0</v>
          </cell>
          <cell r="AR59">
            <v>0</v>
          </cell>
          <cell r="AS59">
            <v>210.57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2633.82</v>
          </cell>
          <cell r="BA59">
            <v>852056.12000000011</v>
          </cell>
          <cell r="BB59">
            <v>204357.00999999998</v>
          </cell>
          <cell r="BC59">
            <v>216620.97999999998</v>
          </cell>
          <cell r="BD59">
            <v>4046305.76</v>
          </cell>
        </row>
        <row r="60">
          <cell r="F60" t="str">
            <v>11001</v>
          </cell>
          <cell r="G60">
            <v>79314360.160000011</v>
          </cell>
          <cell r="O60">
            <v>12990804.620000001</v>
          </cell>
          <cell r="P60">
            <v>2651441.0600000005</v>
          </cell>
          <cell r="S60">
            <v>3744633.81</v>
          </cell>
          <cell r="U60">
            <v>114095.28</v>
          </cell>
          <cell r="Y60">
            <v>3887479.28</v>
          </cell>
          <cell r="Z60">
            <v>574203.3600000001</v>
          </cell>
          <cell r="AA60">
            <v>334330.20000000007</v>
          </cell>
          <cell r="AC60">
            <v>2417904.5600000005</v>
          </cell>
          <cell r="AF60">
            <v>938440.20999999985</v>
          </cell>
          <cell r="AJ60">
            <v>662179.40999999992</v>
          </cell>
          <cell r="AK60">
            <v>3583003.97</v>
          </cell>
          <cell r="AQ60">
            <v>69507.17</v>
          </cell>
          <cell r="AR60">
            <v>124785.09000000001</v>
          </cell>
          <cell r="AU60">
            <v>229947.37</v>
          </cell>
          <cell r="AV60">
            <v>311416.26999999996</v>
          </cell>
          <cell r="AZ60">
            <v>191813.65</v>
          </cell>
          <cell r="BA60">
            <v>20250392.239999995</v>
          </cell>
          <cell r="BB60">
            <v>6014939.9500000002</v>
          </cell>
          <cell r="BC60">
            <v>5935304.1399999997</v>
          </cell>
          <cell r="BD60">
            <v>144340981.80000001</v>
          </cell>
        </row>
        <row r="61">
          <cell r="F61" t="str">
            <v>11051</v>
          </cell>
          <cell r="G61">
            <v>9800619.0500000007</v>
          </cell>
          <cell r="H61">
            <v>50494.71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1653628.7100000002</v>
          </cell>
          <cell r="P61">
            <v>389496</v>
          </cell>
          <cell r="Q61">
            <v>0</v>
          </cell>
          <cell r="R61">
            <v>0</v>
          </cell>
          <cell r="S61">
            <v>449949.22</v>
          </cell>
          <cell r="T61">
            <v>52620.74</v>
          </cell>
          <cell r="U61">
            <v>17031</v>
          </cell>
          <cell r="V61">
            <v>0</v>
          </cell>
          <cell r="W61">
            <v>0</v>
          </cell>
          <cell r="X61">
            <v>0</v>
          </cell>
          <cell r="Y61">
            <v>558876.33000000007</v>
          </cell>
          <cell r="Z61">
            <v>91459.930000000008</v>
          </cell>
          <cell r="AA61">
            <v>149489.98000000001</v>
          </cell>
          <cell r="AB61">
            <v>0</v>
          </cell>
          <cell r="AC61">
            <v>404651.16</v>
          </cell>
          <cell r="AD61">
            <v>110445.77999999998</v>
          </cell>
          <cell r="AE61">
            <v>25469.040000000001</v>
          </cell>
          <cell r="AF61">
            <v>78406.28</v>
          </cell>
          <cell r="AG61">
            <v>0</v>
          </cell>
          <cell r="AH61">
            <v>0</v>
          </cell>
          <cell r="AI61">
            <v>0</v>
          </cell>
          <cell r="AJ61">
            <v>106607</v>
          </cell>
          <cell r="AK61">
            <v>507221.83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27579.45</v>
          </cell>
          <cell r="AW61">
            <v>0</v>
          </cell>
          <cell r="AX61">
            <v>0</v>
          </cell>
          <cell r="AY61">
            <v>0</v>
          </cell>
          <cell r="AZ61">
            <v>3580.8900000000003</v>
          </cell>
          <cell r="BA61">
            <v>3008493.9499999997</v>
          </cell>
          <cell r="BB61">
            <v>897440.96</v>
          </cell>
          <cell r="BC61">
            <v>1230783.2699999998</v>
          </cell>
          <cell r="BD61">
            <v>19614345.280000001</v>
          </cell>
        </row>
        <row r="62">
          <cell r="F62" t="str">
            <v>11054</v>
          </cell>
          <cell r="G62">
            <v>158404.67000000001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2256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14396.279999999999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87453.709999999992</v>
          </cell>
          <cell r="BB62">
            <v>0</v>
          </cell>
          <cell r="BC62">
            <v>79888.930000000008</v>
          </cell>
          <cell r="BD62">
            <v>342399.59</v>
          </cell>
        </row>
        <row r="63">
          <cell r="F63" t="str">
            <v>11056</v>
          </cell>
          <cell r="G63">
            <v>972459.44000000006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43602.59</v>
          </cell>
          <cell r="P63">
            <v>0</v>
          </cell>
          <cell r="Q63">
            <v>0</v>
          </cell>
          <cell r="R63">
            <v>0</v>
          </cell>
          <cell r="S63">
            <v>85021.89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34034.339999999997</v>
          </cell>
          <cell r="Z63">
            <v>20666.599999999999</v>
          </cell>
          <cell r="AA63">
            <v>0</v>
          </cell>
          <cell r="AB63">
            <v>0</v>
          </cell>
          <cell r="AC63">
            <v>10372.140000000001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18748.39</v>
          </cell>
          <cell r="BA63">
            <v>520704.76999999996</v>
          </cell>
          <cell r="BB63">
            <v>72765.3</v>
          </cell>
          <cell r="BC63">
            <v>59155.860000000015</v>
          </cell>
          <cell r="BD63">
            <v>1837531.32</v>
          </cell>
        </row>
        <row r="64">
          <cell r="F64" t="str">
            <v>12110</v>
          </cell>
          <cell r="G64">
            <v>1966161.87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285907.72000000009</v>
          </cell>
          <cell r="P64">
            <v>69629.37</v>
          </cell>
          <cell r="Q64">
            <v>0</v>
          </cell>
          <cell r="R64">
            <v>0</v>
          </cell>
          <cell r="S64">
            <v>186932.45</v>
          </cell>
          <cell r="T64">
            <v>26014.85</v>
          </cell>
          <cell r="U64">
            <v>2077</v>
          </cell>
          <cell r="V64">
            <v>0</v>
          </cell>
          <cell r="W64">
            <v>0</v>
          </cell>
          <cell r="X64">
            <v>0</v>
          </cell>
          <cell r="Y64">
            <v>67264.09</v>
          </cell>
          <cell r="Z64">
            <v>31706.369999999995</v>
          </cell>
          <cell r="AA64">
            <v>0</v>
          </cell>
          <cell r="AB64">
            <v>0</v>
          </cell>
          <cell r="AC64">
            <v>40813.160000000003</v>
          </cell>
          <cell r="AD64">
            <v>0</v>
          </cell>
          <cell r="AE64">
            <v>0</v>
          </cell>
          <cell r="AF64">
            <v>20535.7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2308.08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8193.5400000000009</v>
          </cell>
          <cell r="AQ64">
            <v>4323.93</v>
          </cell>
          <cell r="AR64">
            <v>4160.6099999999997</v>
          </cell>
          <cell r="AS64">
            <v>2867.8199999999997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831500.43</v>
          </cell>
          <cell r="BB64">
            <v>155613.47000000003</v>
          </cell>
          <cell r="BC64">
            <v>268815.29000000004</v>
          </cell>
          <cell r="BD64">
            <v>3974825.7500000014</v>
          </cell>
        </row>
        <row r="65">
          <cell r="F65" t="str">
            <v>13073</v>
          </cell>
          <cell r="G65">
            <v>10482281.930000002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1008519.8099999999</v>
          </cell>
          <cell r="P65">
            <v>551987.13</v>
          </cell>
          <cell r="Q65">
            <v>0</v>
          </cell>
          <cell r="R65">
            <v>0</v>
          </cell>
          <cell r="S65">
            <v>828841.67</v>
          </cell>
          <cell r="T65">
            <v>0</v>
          </cell>
          <cell r="U65">
            <v>32013</v>
          </cell>
          <cell r="V65">
            <v>0</v>
          </cell>
          <cell r="W65">
            <v>0</v>
          </cell>
          <cell r="X65">
            <v>0</v>
          </cell>
          <cell r="Y65">
            <v>933134.05000000016</v>
          </cell>
          <cell r="Z65">
            <v>143303.26999999996</v>
          </cell>
          <cell r="AA65">
            <v>203904.66999999998</v>
          </cell>
          <cell r="AB65">
            <v>0</v>
          </cell>
          <cell r="AC65">
            <v>485346.39000000007</v>
          </cell>
          <cell r="AD65">
            <v>0</v>
          </cell>
          <cell r="AE65">
            <v>0</v>
          </cell>
          <cell r="AF65">
            <v>481355.34</v>
          </cell>
          <cell r="AG65">
            <v>0</v>
          </cell>
          <cell r="AH65">
            <v>0</v>
          </cell>
          <cell r="AI65">
            <v>0</v>
          </cell>
          <cell r="AJ65">
            <v>221893.96999999997</v>
          </cell>
          <cell r="AK65">
            <v>726001.04999999993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209178.8</v>
          </cell>
          <cell r="AW65">
            <v>0</v>
          </cell>
          <cell r="AX65">
            <v>0</v>
          </cell>
          <cell r="AY65">
            <v>0</v>
          </cell>
          <cell r="AZ65">
            <v>10014.460000000001</v>
          </cell>
          <cell r="BA65">
            <v>3390283.3600000008</v>
          </cell>
          <cell r="BB65">
            <v>1036401.13</v>
          </cell>
          <cell r="BC65">
            <v>774002.33000000019</v>
          </cell>
          <cell r="BD65">
            <v>21518462.360000007</v>
          </cell>
        </row>
        <row r="66">
          <cell r="F66" t="str">
            <v>13144</v>
          </cell>
          <cell r="G66">
            <v>14605638.749999996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1969341.48</v>
          </cell>
          <cell r="P66">
            <v>515876.36</v>
          </cell>
          <cell r="Q66">
            <v>0</v>
          </cell>
          <cell r="R66">
            <v>0</v>
          </cell>
          <cell r="S66">
            <v>1010154.05</v>
          </cell>
          <cell r="T66">
            <v>90788.59</v>
          </cell>
          <cell r="U66">
            <v>20299.82</v>
          </cell>
          <cell r="V66">
            <v>0</v>
          </cell>
          <cell r="W66">
            <v>0</v>
          </cell>
          <cell r="X66">
            <v>0</v>
          </cell>
          <cell r="Y66">
            <v>766538.75999999989</v>
          </cell>
          <cell r="Z66">
            <v>398150.99</v>
          </cell>
          <cell r="AA66">
            <v>254656.34000000003</v>
          </cell>
          <cell r="AB66">
            <v>0</v>
          </cell>
          <cell r="AC66">
            <v>597473.87</v>
          </cell>
          <cell r="AD66">
            <v>0</v>
          </cell>
          <cell r="AE66">
            <v>0</v>
          </cell>
          <cell r="AF66">
            <v>68966.06</v>
          </cell>
          <cell r="AG66">
            <v>0</v>
          </cell>
          <cell r="AH66">
            <v>0</v>
          </cell>
          <cell r="AI66">
            <v>0</v>
          </cell>
          <cell r="AJ66">
            <v>217504.98</v>
          </cell>
          <cell r="AK66">
            <v>735277.17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150170.94000000003</v>
          </cell>
          <cell r="AS66">
            <v>0</v>
          </cell>
          <cell r="AT66">
            <v>0</v>
          </cell>
          <cell r="AU66">
            <v>0</v>
          </cell>
          <cell r="AV66">
            <v>217251.41000000003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3294322.6999999997</v>
          </cell>
          <cell r="BB66">
            <v>1471572.98</v>
          </cell>
          <cell r="BC66">
            <v>1169114.54</v>
          </cell>
          <cell r="BD66">
            <v>27553099.789999999</v>
          </cell>
        </row>
        <row r="67">
          <cell r="F67" t="str">
            <v>13146</v>
          </cell>
          <cell r="G67">
            <v>5059826.92</v>
          </cell>
          <cell r="H67">
            <v>0</v>
          </cell>
          <cell r="I67">
            <v>0</v>
          </cell>
          <cell r="J67">
            <v>0</v>
          </cell>
          <cell r="K67">
            <v>1733</v>
          </cell>
          <cell r="L67">
            <v>0</v>
          </cell>
          <cell r="M67">
            <v>0</v>
          </cell>
          <cell r="N67">
            <v>0</v>
          </cell>
          <cell r="O67">
            <v>798045.32000000007</v>
          </cell>
          <cell r="P67">
            <v>209119.58000000002</v>
          </cell>
          <cell r="Q67">
            <v>0</v>
          </cell>
          <cell r="R67">
            <v>0</v>
          </cell>
          <cell r="S67">
            <v>346639.05</v>
          </cell>
          <cell r="T67">
            <v>0</v>
          </cell>
          <cell r="U67">
            <v>7465.44</v>
          </cell>
          <cell r="V67">
            <v>0</v>
          </cell>
          <cell r="W67">
            <v>0</v>
          </cell>
          <cell r="X67">
            <v>0</v>
          </cell>
          <cell r="Y67">
            <v>279825.98000000004</v>
          </cell>
          <cell r="Z67">
            <v>113131.12999999999</v>
          </cell>
          <cell r="AA67">
            <v>164243.07999999999</v>
          </cell>
          <cell r="AB67">
            <v>0</v>
          </cell>
          <cell r="AC67">
            <v>203986.33000000002</v>
          </cell>
          <cell r="AD67">
            <v>0</v>
          </cell>
          <cell r="AE67">
            <v>0</v>
          </cell>
          <cell r="AF67">
            <v>107542.15000000001</v>
          </cell>
          <cell r="AG67">
            <v>0</v>
          </cell>
          <cell r="AH67">
            <v>2907.06</v>
          </cell>
          <cell r="AI67">
            <v>0</v>
          </cell>
          <cell r="AJ67">
            <v>60334.9</v>
          </cell>
          <cell r="AK67">
            <v>280823.44999999995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10062.07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7846.92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1413876.5000000002</v>
          </cell>
          <cell r="BB67">
            <v>527785.91</v>
          </cell>
          <cell r="BC67">
            <v>388813.77999999997</v>
          </cell>
          <cell r="BD67">
            <v>9984008.5700000022</v>
          </cell>
        </row>
        <row r="68">
          <cell r="F68" t="str">
            <v>13151</v>
          </cell>
          <cell r="G68">
            <v>1402410.27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157364.04999999999</v>
          </cell>
          <cell r="P68">
            <v>62442.979999999996</v>
          </cell>
          <cell r="Q68">
            <v>0</v>
          </cell>
          <cell r="R68">
            <v>0</v>
          </cell>
          <cell r="S68">
            <v>145441.84000000003</v>
          </cell>
          <cell r="T68">
            <v>0</v>
          </cell>
          <cell r="U68">
            <v>966.68</v>
          </cell>
          <cell r="V68">
            <v>0</v>
          </cell>
          <cell r="W68">
            <v>0</v>
          </cell>
          <cell r="X68">
            <v>0</v>
          </cell>
          <cell r="Y68">
            <v>64495.360000000001</v>
          </cell>
          <cell r="Z68">
            <v>27078.46</v>
          </cell>
          <cell r="AA68">
            <v>0</v>
          </cell>
          <cell r="AB68">
            <v>0</v>
          </cell>
          <cell r="AC68">
            <v>31363.55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119.12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464753.52000000008</v>
          </cell>
          <cell r="BB68">
            <v>132473.06</v>
          </cell>
          <cell r="BC68">
            <v>250369.89</v>
          </cell>
          <cell r="BD68">
            <v>2739278.7800000007</v>
          </cell>
        </row>
        <row r="69">
          <cell r="F69" t="str">
            <v>13156</v>
          </cell>
          <cell r="G69">
            <v>2507774.14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307070.83999999997</v>
          </cell>
          <cell r="P69">
            <v>82707</v>
          </cell>
          <cell r="Q69">
            <v>0</v>
          </cell>
          <cell r="R69">
            <v>0</v>
          </cell>
          <cell r="S69">
            <v>154493.22999999998</v>
          </cell>
          <cell r="T69">
            <v>0</v>
          </cell>
          <cell r="U69">
            <v>3916</v>
          </cell>
          <cell r="V69">
            <v>0</v>
          </cell>
          <cell r="W69">
            <v>0</v>
          </cell>
          <cell r="X69">
            <v>0</v>
          </cell>
          <cell r="Y69">
            <v>814564.85000000009</v>
          </cell>
          <cell r="Z69">
            <v>37777.039999999994</v>
          </cell>
          <cell r="AA69">
            <v>0</v>
          </cell>
          <cell r="AB69">
            <v>0</v>
          </cell>
          <cell r="AC69">
            <v>88330.55</v>
          </cell>
          <cell r="AD69">
            <v>0</v>
          </cell>
          <cell r="AE69">
            <v>0</v>
          </cell>
          <cell r="AF69">
            <v>24869.05</v>
          </cell>
          <cell r="AG69">
            <v>0</v>
          </cell>
          <cell r="AH69">
            <v>0</v>
          </cell>
          <cell r="AI69">
            <v>0</v>
          </cell>
          <cell r="AJ69">
            <v>12068.849999999999</v>
          </cell>
          <cell r="AK69">
            <v>64063.069999999992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1253925.1400000004</v>
          </cell>
          <cell r="BB69">
            <v>339083.71</v>
          </cell>
          <cell r="BC69">
            <v>271133.28999999998</v>
          </cell>
          <cell r="BD69">
            <v>5961776.7599999998</v>
          </cell>
        </row>
        <row r="70">
          <cell r="F70" t="str">
            <v>13160</v>
          </cell>
          <cell r="G70">
            <v>7396181.3600000013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915999.99999999977</v>
          </cell>
          <cell r="P70">
            <v>279752.58</v>
          </cell>
          <cell r="Q70">
            <v>0</v>
          </cell>
          <cell r="R70">
            <v>0</v>
          </cell>
          <cell r="S70">
            <v>337432.23</v>
          </cell>
          <cell r="T70">
            <v>0</v>
          </cell>
          <cell r="U70">
            <v>16039.73</v>
          </cell>
          <cell r="V70">
            <v>0</v>
          </cell>
          <cell r="W70">
            <v>0</v>
          </cell>
          <cell r="X70">
            <v>0</v>
          </cell>
          <cell r="Y70">
            <v>656033.83000000007</v>
          </cell>
          <cell r="Z70">
            <v>263578.06</v>
          </cell>
          <cell r="AA70">
            <v>115164.16000000002</v>
          </cell>
          <cell r="AB70">
            <v>0</v>
          </cell>
          <cell r="AC70">
            <v>320929.19</v>
          </cell>
          <cell r="AD70">
            <v>0</v>
          </cell>
          <cell r="AE70">
            <v>0</v>
          </cell>
          <cell r="AF70">
            <v>5449.34</v>
          </cell>
          <cell r="AG70">
            <v>0</v>
          </cell>
          <cell r="AH70">
            <v>0</v>
          </cell>
          <cell r="AI70">
            <v>0</v>
          </cell>
          <cell r="AJ70">
            <v>52123.130000000012</v>
          </cell>
          <cell r="AK70">
            <v>467978.23999999999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13885.670000000002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2291473.879999999</v>
          </cell>
          <cell r="BB70">
            <v>667587.89</v>
          </cell>
          <cell r="BC70">
            <v>685859.92999999993</v>
          </cell>
          <cell r="BD70">
            <v>14485469.220000003</v>
          </cell>
        </row>
        <row r="71">
          <cell r="F71" t="str">
            <v>13161</v>
          </cell>
          <cell r="G71">
            <v>40498680.060000002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6852597.9200000009</v>
          </cell>
          <cell r="P71">
            <v>1502957.21</v>
          </cell>
          <cell r="Q71">
            <v>0</v>
          </cell>
          <cell r="R71">
            <v>0</v>
          </cell>
          <cell r="S71">
            <v>2788255.2800000003</v>
          </cell>
          <cell r="T71">
            <v>0</v>
          </cell>
          <cell r="U71">
            <v>49949.429999999993</v>
          </cell>
          <cell r="V71">
            <v>0</v>
          </cell>
          <cell r="W71">
            <v>0</v>
          </cell>
          <cell r="X71">
            <v>0</v>
          </cell>
          <cell r="Y71">
            <v>2074409.88</v>
          </cell>
          <cell r="Z71">
            <v>416445.55000000005</v>
          </cell>
          <cell r="AA71">
            <v>182906.97999999998</v>
          </cell>
          <cell r="AB71">
            <v>0</v>
          </cell>
          <cell r="AC71">
            <v>1375607.25</v>
          </cell>
          <cell r="AD71">
            <v>0</v>
          </cell>
          <cell r="AE71">
            <v>0</v>
          </cell>
          <cell r="AF71">
            <v>815614.45</v>
          </cell>
          <cell r="AG71">
            <v>0</v>
          </cell>
          <cell r="AH71">
            <v>0</v>
          </cell>
          <cell r="AI71">
            <v>0</v>
          </cell>
          <cell r="AJ71">
            <v>120441.84000000003</v>
          </cell>
          <cell r="AK71">
            <v>494068.51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103994.08999999998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184828.38</v>
          </cell>
          <cell r="AY71">
            <v>0</v>
          </cell>
          <cell r="AZ71">
            <v>0</v>
          </cell>
          <cell r="BA71">
            <v>9336367.389999995</v>
          </cell>
          <cell r="BB71">
            <v>3378102.51</v>
          </cell>
          <cell r="BC71">
            <v>3213297.1800000006</v>
          </cell>
          <cell r="BD71">
            <v>73388523.910000011</v>
          </cell>
        </row>
        <row r="72">
          <cell r="F72" t="str">
            <v>13165</v>
          </cell>
          <cell r="G72">
            <v>11369769.539999999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1539944.4800000002</v>
          </cell>
          <cell r="P72">
            <v>479546.30000000005</v>
          </cell>
          <cell r="Q72">
            <v>0</v>
          </cell>
          <cell r="R72">
            <v>0</v>
          </cell>
          <cell r="S72">
            <v>806567.94000000006</v>
          </cell>
          <cell r="T72">
            <v>87712.56</v>
          </cell>
          <cell r="U72">
            <v>20828.03</v>
          </cell>
          <cell r="V72">
            <v>0</v>
          </cell>
          <cell r="W72">
            <v>0</v>
          </cell>
          <cell r="X72">
            <v>0</v>
          </cell>
          <cell r="Y72">
            <v>700379.95000000007</v>
          </cell>
          <cell r="Z72">
            <v>121451.93</v>
          </cell>
          <cell r="AA72">
            <v>41408.729999999996</v>
          </cell>
          <cell r="AB72">
            <v>0</v>
          </cell>
          <cell r="AC72">
            <v>327077.71999999997</v>
          </cell>
          <cell r="AD72">
            <v>162189.51999999999</v>
          </cell>
          <cell r="AE72">
            <v>0</v>
          </cell>
          <cell r="AF72">
            <v>69508.429999999993</v>
          </cell>
          <cell r="AG72">
            <v>0</v>
          </cell>
          <cell r="AH72">
            <v>0</v>
          </cell>
          <cell r="AI72">
            <v>0</v>
          </cell>
          <cell r="AJ72">
            <v>46613.64</v>
          </cell>
          <cell r="AK72">
            <v>141227.28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29467.119999999999</v>
          </cell>
          <cell r="AQ72">
            <v>0</v>
          </cell>
          <cell r="AR72">
            <v>17631.099999999999</v>
          </cell>
          <cell r="AS72">
            <v>0</v>
          </cell>
          <cell r="AT72">
            <v>0</v>
          </cell>
          <cell r="AU72">
            <v>0</v>
          </cell>
          <cell r="AV72">
            <v>31335.359999999997</v>
          </cell>
          <cell r="AW72">
            <v>0</v>
          </cell>
          <cell r="AX72">
            <v>0</v>
          </cell>
          <cell r="AY72">
            <v>0</v>
          </cell>
          <cell r="AZ72">
            <v>6745.92</v>
          </cell>
          <cell r="BA72">
            <v>2872116.0900000003</v>
          </cell>
          <cell r="BB72">
            <v>869886.77000000014</v>
          </cell>
          <cell r="BC72">
            <v>901261.9800000001</v>
          </cell>
          <cell r="BD72">
            <v>20642670.389999997</v>
          </cell>
        </row>
        <row r="73">
          <cell r="F73" t="str">
            <v>13167</v>
          </cell>
          <cell r="G73">
            <v>1162849.2300000002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95245.94</v>
          </cell>
          <cell r="P73">
            <v>30762.23</v>
          </cell>
          <cell r="Q73">
            <v>0</v>
          </cell>
          <cell r="R73">
            <v>0</v>
          </cell>
          <cell r="S73">
            <v>180135.58</v>
          </cell>
          <cell r="T73">
            <v>0</v>
          </cell>
          <cell r="U73">
            <v>1285.19</v>
          </cell>
          <cell r="V73">
            <v>0</v>
          </cell>
          <cell r="W73">
            <v>0</v>
          </cell>
          <cell r="X73">
            <v>0</v>
          </cell>
          <cell r="Y73">
            <v>46158.759999999995</v>
          </cell>
          <cell r="Z73">
            <v>1240.6500000000001</v>
          </cell>
          <cell r="AA73">
            <v>0</v>
          </cell>
          <cell r="AB73">
            <v>0</v>
          </cell>
          <cell r="AC73">
            <v>22307.940000000002</v>
          </cell>
          <cell r="AD73">
            <v>0</v>
          </cell>
          <cell r="AE73">
            <v>0</v>
          </cell>
          <cell r="AF73">
            <v>6319.37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5463.35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52074.929999999993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650291.46000000008</v>
          </cell>
          <cell r="BB73">
            <v>129180.22</v>
          </cell>
          <cell r="BC73">
            <v>250849.83000000005</v>
          </cell>
          <cell r="BD73">
            <v>2634164.6800000006</v>
          </cell>
        </row>
        <row r="74">
          <cell r="F74" t="str">
            <v>13301</v>
          </cell>
          <cell r="G74">
            <v>3637717.08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766553.29</v>
          </cell>
          <cell r="P74">
            <v>158070</v>
          </cell>
          <cell r="Q74">
            <v>0</v>
          </cell>
          <cell r="R74">
            <v>38200.920000000006</v>
          </cell>
          <cell r="S74">
            <v>376043.19</v>
          </cell>
          <cell r="T74">
            <v>0</v>
          </cell>
          <cell r="U74">
            <v>8173</v>
          </cell>
          <cell r="V74">
            <v>0</v>
          </cell>
          <cell r="W74">
            <v>0</v>
          </cell>
          <cell r="X74">
            <v>0</v>
          </cell>
          <cell r="Y74">
            <v>200945.19999999995</v>
          </cell>
          <cell r="Z74">
            <v>254334.74000000005</v>
          </cell>
          <cell r="AA74">
            <v>0</v>
          </cell>
          <cell r="AB74">
            <v>0</v>
          </cell>
          <cell r="AC74">
            <v>113173.39</v>
          </cell>
          <cell r="AD74">
            <v>0</v>
          </cell>
          <cell r="AE74">
            <v>0</v>
          </cell>
          <cell r="AF74">
            <v>69661.549999999988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18692.109999999997</v>
          </cell>
          <cell r="AN74">
            <v>330237.89</v>
          </cell>
          <cell r="AO74">
            <v>6658.62</v>
          </cell>
          <cell r="AP74">
            <v>26485.07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16466.77</v>
          </cell>
          <cell r="BA74">
            <v>1541496.4899999995</v>
          </cell>
          <cell r="BB74">
            <v>327577.27</v>
          </cell>
          <cell r="BC74">
            <v>397964.14</v>
          </cell>
          <cell r="BD74">
            <v>8288450.7199999997</v>
          </cell>
        </row>
        <row r="75">
          <cell r="F75" t="str">
            <v>14005</v>
          </cell>
          <cell r="G75">
            <v>16281899.400000002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3349938.97</v>
          </cell>
          <cell r="P75">
            <v>841782.86</v>
          </cell>
          <cell r="Q75">
            <v>0</v>
          </cell>
          <cell r="R75">
            <v>0</v>
          </cell>
          <cell r="S75">
            <v>1433690.3299999998</v>
          </cell>
          <cell r="T75">
            <v>180582.76</v>
          </cell>
          <cell r="U75">
            <v>63681</v>
          </cell>
          <cell r="V75">
            <v>0</v>
          </cell>
          <cell r="W75">
            <v>335400.04000000004</v>
          </cell>
          <cell r="X75">
            <v>0</v>
          </cell>
          <cell r="Y75">
            <v>1085374.3</v>
          </cell>
          <cell r="Z75">
            <v>744978.22</v>
          </cell>
          <cell r="AA75">
            <v>59997.270000000004</v>
          </cell>
          <cell r="AB75">
            <v>0</v>
          </cell>
          <cell r="AC75">
            <v>653614.32000000007</v>
          </cell>
          <cell r="AD75">
            <v>235398.66999999998</v>
          </cell>
          <cell r="AE75">
            <v>0</v>
          </cell>
          <cell r="AF75">
            <v>1644702.7299999997</v>
          </cell>
          <cell r="AG75">
            <v>0</v>
          </cell>
          <cell r="AH75">
            <v>0</v>
          </cell>
          <cell r="AI75">
            <v>0</v>
          </cell>
          <cell r="AJ75">
            <v>48342.36</v>
          </cell>
          <cell r="AK75">
            <v>248039.25999999998</v>
          </cell>
          <cell r="AL75">
            <v>0</v>
          </cell>
          <cell r="AM75">
            <v>0</v>
          </cell>
          <cell r="AN75">
            <v>27059.560000000005</v>
          </cell>
          <cell r="AO75">
            <v>78322.84</v>
          </cell>
          <cell r="AP75">
            <v>0</v>
          </cell>
          <cell r="AQ75">
            <v>0</v>
          </cell>
          <cell r="AR75">
            <v>26279.500000000004</v>
          </cell>
          <cell r="AS75">
            <v>0</v>
          </cell>
          <cell r="AT75">
            <v>0</v>
          </cell>
          <cell r="AU75">
            <v>0</v>
          </cell>
          <cell r="AV75">
            <v>399343.26</v>
          </cell>
          <cell r="AW75">
            <v>0</v>
          </cell>
          <cell r="AX75">
            <v>0</v>
          </cell>
          <cell r="AY75">
            <v>79083.19</v>
          </cell>
          <cell r="AZ75">
            <v>0</v>
          </cell>
          <cell r="BA75">
            <v>4944018.6499999994</v>
          </cell>
          <cell r="BB75">
            <v>1796188.3900000001</v>
          </cell>
          <cell r="BC75">
            <v>828646.36</v>
          </cell>
          <cell r="BD75">
            <v>35386364.240000002</v>
          </cell>
        </row>
        <row r="76">
          <cell r="F76" t="str">
            <v>14028</v>
          </cell>
          <cell r="G76">
            <v>8358851.0199999986</v>
          </cell>
          <cell r="H76">
            <v>259020.19999999995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1264607.8999999999</v>
          </cell>
          <cell r="P76">
            <v>419572.81000000006</v>
          </cell>
          <cell r="Q76">
            <v>0</v>
          </cell>
          <cell r="R76">
            <v>0</v>
          </cell>
          <cell r="S76">
            <v>542816.41</v>
          </cell>
          <cell r="T76">
            <v>0</v>
          </cell>
          <cell r="U76">
            <v>19892.23</v>
          </cell>
          <cell r="V76">
            <v>0</v>
          </cell>
          <cell r="W76">
            <v>0</v>
          </cell>
          <cell r="X76">
            <v>0</v>
          </cell>
          <cell r="Y76">
            <v>624081.56999999983</v>
          </cell>
          <cell r="Z76">
            <v>230010.19000000003</v>
          </cell>
          <cell r="AA76">
            <v>0</v>
          </cell>
          <cell r="AB76">
            <v>0</v>
          </cell>
          <cell r="AC76">
            <v>285354.61000000004</v>
          </cell>
          <cell r="AD76">
            <v>0</v>
          </cell>
          <cell r="AE76">
            <v>0</v>
          </cell>
          <cell r="AF76">
            <v>130268.25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32538.52</v>
          </cell>
          <cell r="AL76">
            <v>0</v>
          </cell>
          <cell r="AM76">
            <v>0</v>
          </cell>
          <cell r="AN76">
            <v>21491.920000000002</v>
          </cell>
          <cell r="AO76">
            <v>0</v>
          </cell>
          <cell r="AP76">
            <v>0</v>
          </cell>
          <cell r="AQ76">
            <v>0</v>
          </cell>
          <cell r="AR76">
            <v>13259.41</v>
          </cell>
          <cell r="AS76">
            <v>0</v>
          </cell>
          <cell r="AT76">
            <v>0</v>
          </cell>
          <cell r="AU76">
            <v>0</v>
          </cell>
          <cell r="AV76">
            <v>74903.040000000008</v>
          </cell>
          <cell r="AW76">
            <v>0</v>
          </cell>
          <cell r="AX76">
            <v>0</v>
          </cell>
          <cell r="AY76">
            <v>0</v>
          </cell>
          <cell r="AZ76">
            <v>105932.79</v>
          </cell>
          <cell r="BA76">
            <v>3025999.32</v>
          </cell>
          <cell r="BB76">
            <v>777270.92</v>
          </cell>
          <cell r="BC76">
            <v>1043501.87</v>
          </cell>
          <cell r="BD76">
            <v>17229372.979999997</v>
          </cell>
        </row>
        <row r="77">
          <cell r="F77" t="str">
            <v>14064</v>
          </cell>
          <cell r="G77">
            <v>3239561.89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566718.27</v>
          </cell>
          <cell r="P77">
            <v>174063.83</v>
          </cell>
          <cell r="Q77">
            <v>0</v>
          </cell>
          <cell r="R77">
            <v>0</v>
          </cell>
          <cell r="S77">
            <v>169036.52</v>
          </cell>
          <cell r="T77">
            <v>60078.19</v>
          </cell>
          <cell r="U77">
            <v>3514.86</v>
          </cell>
          <cell r="V77">
            <v>0</v>
          </cell>
          <cell r="W77">
            <v>0</v>
          </cell>
          <cell r="X77">
            <v>0</v>
          </cell>
          <cell r="Y77">
            <v>204734.09</v>
          </cell>
          <cell r="Z77">
            <v>44739.199999999997</v>
          </cell>
          <cell r="AA77">
            <v>0</v>
          </cell>
          <cell r="AB77">
            <v>0</v>
          </cell>
          <cell r="AC77">
            <v>116970.55</v>
          </cell>
          <cell r="AD77">
            <v>0</v>
          </cell>
          <cell r="AE77">
            <v>0</v>
          </cell>
          <cell r="AF77">
            <v>6554.29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7979.3</v>
          </cell>
          <cell r="AS77">
            <v>0</v>
          </cell>
          <cell r="AT77">
            <v>0</v>
          </cell>
          <cell r="AU77">
            <v>0</v>
          </cell>
          <cell r="AV77">
            <v>142.82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1240454.78</v>
          </cell>
          <cell r="BB77">
            <v>291204.13</v>
          </cell>
          <cell r="BC77">
            <v>461180.66</v>
          </cell>
          <cell r="BD77">
            <v>6586933.3800000008</v>
          </cell>
        </row>
        <row r="78">
          <cell r="F78" t="str">
            <v>14065</v>
          </cell>
          <cell r="G78">
            <v>1677338.38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262010.36000000002</v>
          </cell>
          <cell r="P78">
            <v>71288.960000000006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157309.41</v>
          </cell>
          <cell r="Z78">
            <v>36117.18</v>
          </cell>
          <cell r="AA78">
            <v>0</v>
          </cell>
          <cell r="AB78">
            <v>0</v>
          </cell>
          <cell r="AC78">
            <v>43239.67</v>
          </cell>
          <cell r="AD78">
            <v>0</v>
          </cell>
          <cell r="AE78">
            <v>0</v>
          </cell>
          <cell r="AF78">
            <v>22912.69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70003.97</v>
          </cell>
          <cell r="AZ78">
            <v>0</v>
          </cell>
          <cell r="BA78">
            <v>585147.04000000015</v>
          </cell>
          <cell r="BB78">
            <v>146237.65999999997</v>
          </cell>
          <cell r="BC78">
            <v>188013.54999999993</v>
          </cell>
          <cell r="BD78">
            <v>3259618.87</v>
          </cell>
        </row>
        <row r="79">
          <cell r="F79" t="str">
            <v>14066</v>
          </cell>
          <cell r="G79">
            <v>6082903.6499999985</v>
          </cell>
          <cell r="H79">
            <v>107426.02000000002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998895.70000000007</v>
          </cell>
          <cell r="P79">
            <v>241853.29000000004</v>
          </cell>
          <cell r="Q79">
            <v>0</v>
          </cell>
          <cell r="R79">
            <v>0</v>
          </cell>
          <cell r="S79">
            <v>521950.98000000004</v>
          </cell>
          <cell r="T79">
            <v>107751.84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240198.99</v>
          </cell>
          <cell r="Z79">
            <v>61377.85</v>
          </cell>
          <cell r="AA79">
            <v>0</v>
          </cell>
          <cell r="AB79">
            <v>0</v>
          </cell>
          <cell r="AC79">
            <v>134217.59000000003</v>
          </cell>
          <cell r="AD79">
            <v>0</v>
          </cell>
          <cell r="AE79">
            <v>0</v>
          </cell>
          <cell r="AF79">
            <v>17573.379999999997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10824.720000000001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24917.88</v>
          </cell>
          <cell r="AQ79">
            <v>0</v>
          </cell>
          <cell r="AR79">
            <v>5507.12</v>
          </cell>
          <cell r="AS79">
            <v>2856.12</v>
          </cell>
          <cell r="AT79">
            <v>0</v>
          </cell>
          <cell r="AU79">
            <v>0</v>
          </cell>
          <cell r="AV79">
            <v>84416.85</v>
          </cell>
          <cell r="AW79">
            <v>0</v>
          </cell>
          <cell r="AX79">
            <v>53327.35</v>
          </cell>
          <cell r="AY79">
            <v>0</v>
          </cell>
          <cell r="AZ79">
            <v>0</v>
          </cell>
          <cell r="BA79">
            <v>1746500.06</v>
          </cell>
          <cell r="BB79">
            <v>406893.86000000004</v>
          </cell>
          <cell r="BC79">
            <v>434835.1100000001</v>
          </cell>
          <cell r="BD79">
            <v>11284228.359999998</v>
          </cell>
        </row>
        <row r="80">
          <cell r="F80" t="str">
            <v>14068</v>
          </cell>
          <cell r="G80">
            <v>7801723.2599999979</v>
          </cell>
          <cell r="H80">
            <v>14223.33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1492129.5799999998</v>
          </cell>
          <cell r="P80">
            <v>368776.36000000004</v>
          </cell>
          <cell r="Q80">
            <v>0</v>
          </cell>
          <cell r="R80">
            <v>0</v>
          </cell>
          <cell r="S80">
            <v>884280.62000000023</v>
          </cell>
          <cell r="T80">
            <v>127807.46</v>
          </cell>
          <cell r="U80">
            <v>14432.640000000001</v>
          </cell>
          <cell r="V80">
            <v>0</v>
          </cell>
          <cell r="W80">
            <v>0</v>
          </cell>
          <cell r="X80">
            <v>0</v>
          </cell>
          <cell r="Y80">
            <v>290621.63999999996</v>
          </cell>
          <cell r="Z80">
            <v>120295.13999999998</v>
          </cell>
          <cell r="AA80">
            <v>0</v>
          </cell>
          <cell r="AB80">
            <v>0</v>
          </cell>
          <cell r="AC80">
            <v>236611.76999999996</v>
          </cell>
          <cell r="AD80">
            <v>0</v>
          </cell>
          <cell r="AE80">
            <v>0</v>
          </cell>
          <cell r="AF80">
            <v>83256.34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85763.98000000001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35390</v>
          </cell>
          <cell r="AQ80">
            <v>0</v>
          </cell>
          <cell r="AR80">
            <v>11073.050000000001</v>
          </cell>
          <cell r="AS80">
            <v>0</v>
          </cell>
          <cell r="AT80">
            <v>0</v>
          </cell>
          <cell r="AU80">
            <v>0</v>
          </cell>
          <cell r="AV80">
            <v>72458.739999999991</v>
          </cell>
          <cell r="AW80">
            <v>0</v>
          </cell>
          <cell r="AX80">
            <v>0</v>
          </cell>
          <cell r="AY80">
            <v>0</v>
          </cell>
          <cell r="AZ80">
            <v>6441.99</v>
          </cell>
          <cell r="BA80">
            <v>2987157.5399999996</v>
          </cell>
          <cell r="BB80">
            <v>661013.14999999991</v>
          </cell>
          <cell r="BC80">
            <v>693108.35</v>
          </cell>
          <cell r="BD80">
            <v>15986564.940000001</v>
          </cell>
        </row>
        <row r="81">
          <cell r="F81" t="str">
            <v>14077</v>
          </cell>
          <cell r="G81">
            <v>2185809.5599999991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160092.10999999999</v>
          </cell>
          <cell r="P81">
            <v>48662</v>
          </cell>
          <cell r="Q81">
            <v>0</v>
          </cell>
          <cell r="R81">
            <v>50137.649999999994</v>
          </cell>
          <cell r="S81">
            <v>66096.09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93145.439999999988</v>
          </cell>
          <cell r="Z81">
            <v>63607.460000000006</v>
          </cell>
          <cell r="AA81">
            <v>0</v>
          </cell>
          <cell r="AB81">
            <v>0</v>
          </cell>
          <cell r="AC81">
            <v>30938.420000000002</v>
          </cell>
          <cell r="AD81">
            <v>0</v>
          </cell>
          <cell r="AE81">
            <v>0</v>
          </cell>
          <cell r="AF81">
            <v>162.80000000000001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39650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27455.21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1039744.35</v>
          </cell>
          <cell r="BB81">
            <v>201031.26999999996</v>
          </cell>
          <cell r="BC81">
            <v>77362.87999999999</v>
          </cell>
          <cell r="BD81">
            <v>4083895.2399999984</v>
          </cell>
        </row>
        <row r="82">
          <cell r="F82" t="str">
            <v>14097</v>
          </cell>
          <cell r="G82">
            <v>1256592.29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132532.93</v>
          </cell>
          <cell r="P82">
            <v>0</v>
          </cell>
          <cell r="Q82">
            <v>0</v>
          </cell>
          <cell r="R82">
            <v>0</v>
          </cell>
          <cell r="S82">
            <v>132152.88999999998</v>
          </cell>
          <cell r="T82">
            <v>0</v>
          </cell>
          <cell r="U82">
            <v>2524</v>
          </cell>
          <cell r="V82">
            <v>0</v>
          </cell>
          <cell r="W82">
            <v>0</v>
          </cell>
          <cell r="X82">
            <v>0</v>
          </cell>
          <cell r="Y82">
            <v>63973.18</v>
          </cell>
          <cell r="Z82">
            <v>167497.32999999999</v>
          </cell>
          <cell r="AA82">
            <v>0</v>
          </cell>
          <cell r="AB82">
            <v>0</v>
          </cell>
          <cell r="AC82">
            <v>39978.630000000005</v>
          </cell>
          <cell r="AD82">
            <v>0</v>
          </cell>
          <cell r="AE82">
            <v>0</v>
          </cell>
          <cell r="AF82">
            <v>25029.48</v>
          </cell>
          <cell r="AG82">
            <v>0</v>
          </cell>
          <cell r="AH82">
            <v>0</v>
          </cell>
          <cell r="AI82">
            <v>0</v>
          </cell>
          <cell r="AJ82">
            <v>15731.04</v>
          </cell>
          <cell r="AK82">
            <v>23650.400000000001</v>
          </cell>
          <cell r="AL82">
            <v>0</v>
          </cell>
          <cell r="AM82">
            <v>0</v>
          </cell>
          <cell r="AN82">
            <v>13229.67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54689.56</v>
          </cell>
          <cell r="AW82">
            <v>0</v>
          </cell>
          <cell r="AX82">
            <v>0</v>
          </cell>
          <cell r="AY82">
            <v>77428.36</v>
          </cell>
          <cell r="AZ82">
            <v>0</v>
          </cell>
          <cell r="BA82">
            <v>698481.85</v>
          </cell>
          <cell r="BB82">
            <v>156832.47</v>
          </cell>
          <cell r="BC82">
            <v>219309.1</v>
          </cell>
          <cell r="BD82">
            <v>3079633.18</v>
          </cell>
        </row>
        <row r="83">
          <cell r="F83" t="str">
            <v>14099</v>
          </cell>
          <cell r="G83">
            <v>1022271.1299999999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91685.069999999992</v>
          </cell>
          <cell r="P83">
            <v>40855.17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61033.09</v>
          </cell>
          <cell r="Z83">
            <v>6392.92</v>
          </cell>
          <cell r="AA83">
            <v>0</v>
          </cell>
          <cell r="AB83">
            <v>0</v>
          </cell>
          <cell r="AC83">
            <v>16502.669999999998</v>
          </cell>
          <cell r="AD83">
            <v>0</v>
          </cell>
          <cell r="AE83">
            <v>0</v>
          </cell>
          <cell r="AF83">
            <v>7875.21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3282.55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12589.460000000001</v>
          </cell>
          <cell r="AW83">
            <v>0</v>
          </cell>
          <cell r="AX83">
            <v>0</v>
          </cell>
          <cell r="AY83">
            <v>0</v>
          </cell>
          <cell r="AZ83">
            <v>35312.460000000006</v>
          </cell>
          <cell r="BA83">
            <v>425876.16999999993</v>
          </cell>
          <cell r="BB83">
            <v>61040.22</v>
          </cell>
          <cell r="BC83">
            <v>43653.48</v>
          </cell>
          <cell r="BD83">
            <v>1828369.5999999996</v>
          </cell>
        </row>
        <row r="84">
          <cell r="F84" t="str">
            <v>14104</v>
          </cell>
          <cell r="G84">
            <v>335677.44999999995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65204.040000000008</v>
          </cell>
          <cell r="P84">
            <v>12211.31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27470.83</v>
          </cell>
          <cell r="Z84">
            <v>3653.7100000000005</v>
          </cell>
          <cell r="AA84">
            <v>0</v>
          </cell>
          <cell r="AB84">
            <v>0</v>
          </cell>
          <cell r="AC84">
            <v>9035.7799999999988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2144.0299999999997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128093.45000000001</v>
          </cell>
          <cell r="BB84">
            <v>39413.270000000004</v>
          </cell>
          <cell r="BC84">
            <v>312.86</v>
          </cell>
          <cell r="BD84">
            <v>623216.7300000001</v>
          </cell>
        </row>
        <row r="85">
          <cell r="F85" t="str">
            <v>14117</v>
          </cell>
          <cell r="G85">
            <v>1084313.77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70929.400000000009</v>
          </cell>
          <cell r="P85">
            <v>27768.449999999997</v>
          </cell>
          <cell r="Q85">
            <v>0</v>
          </cell>
          <cell r="R85">
            <v>0</v>
          </cell>
          <cell r="S85">
            <v>142264.92000000001</v>
          </cell>
          <cell r="T85">
            <v>11734.669999999998</v>
          </cell>
          <cell r="U85">
            <v>754</v>
          </cell>
          <cell r="V85">
            <v>0</v>
          </cell>
          <cell r="W85">
            <v>0</v>
          </cell>
          <cell r="X85">
            <v>0</v>
          </cell>
          <cell r="Y85">
            <v>17801.699999999997</v>
          </cell>
          <cell r="Z85">
            <v>21563.85</v>
          </cell>
          <cell r="AA85">
            <v>0</v>
          </cell>
          <cell r="AB85">
            <v>0</v>
          </cell>
          <cell r="AC85">
            <v>19908.52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975</v>
          </cell>
          <cell r="AS85">
            <v>0</v>
          </cell>
          <cell r="AT85">
            <v>0</v>
          </cell>
          <cell r="AU85">
            <v>0</v>
          </cell>
          <cell r="AV85">
            <v>2100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600899.49000000011</v>
          </cell>
          <cell r="BB85">
            <v>100209.36</v>
          </cell>
          <cell r="BC85">
            <v>63912.919999999991</v>
          </cell>
          <cell r="BD85">
            <v>2165136.0499999998</v>
          </cell>
        </row>
        <row r="86">
          <cell r="F86" t="str">
            <v>14172</v>
          </cell>
          <cell r="G86">
            <v>3678323.94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617688.96000000008</v>
          </cell>
          <cell r="P86">
            <v>174159.30000000002</v>
          </cell>
          <cell r="Q86">
            <v>0</v>
          </cell>
          <cell r="R86">
            <v>0</v>
          </cell>
          <cell r="S86">
            <v>157008.84999999998</v>
          </cell>
          <cell r="T86">
            <v>41329.4</v>
          </cell>
          <cell r="U86">
            <v>5045</v>
          </cell>
          <cell r="V86">
            <v>0</v>
          </cell>
          <cell r="W86">
            <v>0</v>
          </cell>
          <cell r="X86">
            <v>0</v>
          </cell>
          <cell r="Y86">
            <v>300107.82999999996</v>
          </cell>
          <cell r="Z86">
            <v>59601.679999999993</v>
          </cell>
          <cell r="AA86">
            <v>42866.38</v>
          </cell>
          <cell r="AB86">
            <v>0</v>
          </cell>
          <cell r="AC86">
            <v>119313.10999999999</v>
          </cell>
          <cell r="AD86">
            <v>0</v>
          </cell>
          <cell r="AE86">
            <v>0</v>
          </cell>
          <cell r="AF86">
            <v>170412.65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38841.579999999994</v>
          </cell>
          <cell r="AL86">
            <v>0</v>
          </cell>
          <cell r="AM86">
            <v>0</v>
          </cell>
          <cell r="AN86">
            <v>14733</v>
          </cell>
          <cell r="AO86">
            <v>0</v>
          </cell>
          <cell r="AP86">
            <v>12405</v>
          </cell>
          <cell r="AQ86">
            <v>0</v>
          </cell>
          <cell r="AR86">
            <v>5867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1271682.46</v>
          </cell>
          <cell r="BB86">
            <v>334297.08</v>
          </cell>
          <cell r="BC86">
            <v>374230.03999999992</v>
          </cell>
          <cell r="BD86">
            <v>7417913.2600000007</v>
          </cell>
        </row>
        <row r="87">
          <cell r="F87" t="str">
            <v>14400</v>
          </cell>
          <cell r="G87">
            <v>1682441.18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263526.31</v>
          </cell>
          <cell r="P87">
            <v>60601</v>
          </cell>
          <cell r="Q87">
            <v>0</v>
          </cell>
          <cell r="R87">
            <v>0</v>
          </cell>
          <cell r="S87">
            <v>90750.61</v>
          </cell>
          <cell r="T87">
            <v>23568.59</v>
          </cell>
          <cell r="U87">
            <v>2135.52</v>
          </cell>
          <cell r="V87">
            <v>0</v>
          </cell>
          <cell r="W87">
            <v>0</v>
          </cell>
          <cell r="X87">
            <v>0</v>
          </cell>
          <cell r="Y87">
            <v>507346.58</v>
          </cell>
          <cell r="Z87">
            <v>16342.779999999999</v>
          </cell>
          <cell r="AA87">
            <v>0</v>
          </cell>
          <cell r="AB87">
            <v>0</v>
          </cell>
          <cell r="AC87">
            <v>65274.22</v>
          </cell>
          <cell r="AD87">
            <v>0</v>
          </cell>
          <cell r="AE87">
            <v>0</v>
          </cell>
          <cell r="AF87">
            <v>268.08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16250</v>
          </cell>
          <cell r="AO87">
            <v>0</v>
          </cell>
          <cell r="AP87">
            <v>3310</v>
          </cell>
          <cell r="AQ87">
            <v>0</v>
          </cell>
          <cell r="AR87">
            <v>0</v>
          </cell>
          <cell r="AS87">
            <v>36</v>
          </cell>
          <cell r="AT87">
            <v>0</v>
          </cell>
          <cell r="AU87">
            <v>0</v>
          </cell>
          <cell r="AV87">
            <v>15483.35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919109.21</v>
          </cell>
          <cell r="BB87">
            <v>151982.74</v>
          </cell>
          <cell r="BC87">
            <v>141195.58999999997</v>
          </cell>
          <cell r="BD87">
            <v>3959621.76</v>
          </cell>
        </row>
        <row r="88">
          <cell r="F88" t="str">
            <v>15201</v>
          </cell>
          <cell r="G88">
            <v>24062607.849999994</v>
          </cell>
          <cell r="H88">
            <v>970466.38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4729782.45</v>
          </cell>
          <cell r="P88">
            <v>1143007.58</v>
          </cell>
          <cell r="Q88">
            <v>0</v>
          </cell>
          <cell r="R88">
            <v>281500</v>
          </cell>
          <cell r="S88">
            <v>1376383.6300000001</v>
          </cell>
          <cell r="T88">
            <v>0</v>
          </cell>
          <cell r="U88">
            <v>29551.02</v>
          </cell>
          <cell r="V88">
            <v>0</v>
          </cell>
          <cell r="W88">
            <v>0</v>
          </cell>
          <cell r="X88">
            <v>0</v>
          </cell>
          <cell r="Y88">
            <v>750890.41</v>
          </cell>
          <cell r="Z88">
            <v>153986.63</v>
          </cell>
          <cell r="AA88">
            <v>0</v>
          </cell>
          <cell r="AB88">
            <v>0</v>
          </cell>
          <cell r="AC88">
            <v>652946.26</v>
          </cell>
          <cell r="AD88">
            <v>0</v>
          </cell>
          <cell r="AE88">
            <v>0</v>
          </cell>
          <cell r="AF88">
            <v>144176.13999999998</v>
          </cell>
          <cell r="AG88">
            <v>0</v>
          </cell>
          <cell r="AH88">
            <v>0</v>
          </cell>
          <cell r="AI88">
            <v>0</v>
          </cell>
          <cell r="AJ88">
            <v>25616.77</v>
          </cell>
          <cell r="AK88">
            <v>99529.239999999976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7711.54</v>
          </cell>
          <cell r="AR88">
            <v>47593.770000000004</v>
          </cell>
          <cell r="AS88">
            <v>0</v>
          </cell>
          <cell r="AT88">
            <v>1311319.8700000001</v>
          </cell>
          <cell r="AU88">
            <v>0</v>
          </cell>
          <cell r="AV88">
            <v>92031.86</v>
          </cell>
          <cell r="AW88">
            <v>0</v>
          </cell>
          <cell r="AX88">
            <v>0</v>
          </cell>
          <cell r="AY88">
            <v>0</v>
          </cell>
          <cell r="AZ88">
            <v>141448.82</v>
          </cell>
          <cell r="BA88">
            <v>6838651.9299999978</v>
          </cell>
          <cell r="BB88">
            <v>1875474.2799999998</v>
          </cell>
          <cell r="BC88">
            <v>1607392.19</v>
          </cell>
          <cell r="BD88">
            <v>46342068.61999999</v>
          </cell>
        </row>
        <row r="89">
          <cell r="F89" t="str">
            <v>15204</v>
          </cell>
          <cell r="G89">
            <v>4970917.1899999995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833595.36</v>
          </cell>
          <cell r="P89">
            <v>187528.63999999998</v>
          </cell>
          <cell r="Q89">
            <v>0</v>
          </cell>
          <cell r="R89">
            <v>0</v>
          </cell>
          <cell r="S89">
            <v>119393.86</v>
          </cell>
          <cell r="T89">
            <v>0</v>
          </cell>
          <cell r="U89">
            <v>4838.95</v>
          </cell>
          <cell r="V89">
            <v>0</v>
          </cell>
          <cell r="W89">
            <v>0</v>
          </cell>
          <cell r="X89">
            <v>0</v>
          </cell>
          <cell r="Y89">
            <v>136968.51999999999</v>
          </cell>
          <cell r="Z89">
            <v>38934.14</v>
          </cell>
          <cell r="AA89">
            <v>0</v>
          </cell>
          <cell r="AB89">
            <v>0</v>
          </cell>
          <cell r="AC89">
            <v>102714.38</v>
          </cell>
          <cell r="AD89">
            <v>103320.77000000002</v>
          </cell>
          <cell r="AE89">
            <v>0</v>
          </cell>
          <cell r="AF89">
            <v>47058.68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22569.340000000004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3446.6200000000003</v>
          </cell>
          <cell r="AW89">
            <v>0</v>
          </cell>
          <cell r="AX89">
            <v>9800.56</v>
          </cell>
          <cell r="AY89">
            <v>0</v>
          </cell>
          <cell r="AZ89">
            <v>0</v>
          </cell>
          <cell r="BA89">
            <v>2023387.91</v>
          </cell>
          <cell r="BB89">
            <v>311113.27</v>
          </cell>
          <cell r="BC89">
            <v>280317.18</v>
          </cell>
          <cell r="BD89">
            <v>9195905.3699999973</v>
          </cell>
        </row>
        <row r="90">
          <cell r="F90" t="str">
            <v>15206</v>
          </cell>
          <cell r="G90">
            <v>7309709.4500000002</v>
          </cell>
          <cell r="H90">
            <v>186537.53000000003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1483910.04</v>
          </cell>
          <cell r="P90">
            <v>367732.97</v>
          </cell>
          <cell r="Q90">
            <v>0</v>
          </cell>
          <cell r="R90">
            <v>0</v>
          </cell>
          <cell r="S90">
            <v>535395.74</v>
          </cell>
          <cell r="T90">
            <v>0</v>
          </cell>
          <cell r="U90">
            <v>7373</v>
          </cell>
          <cell r="V90">
            <v>0</v>
          </cell>
          <cell r="W90">
            <v>0</v>
          </cell>
          <cell r="X90">
            <v>0</v>
          </cell>
          <cell r="Y90">
            <v>243251.01999999996</v>
          </cell>
          <cell r="Z90">
            <v>73610.59</v>
          </cell>
          <cell r="AA90">
            <v>0</v>
          </cell>
          <cell r="AB90">
            <v>0</v>
          </cell>
          <cell r="AC90">
            <v>139240.84</v>
          </cell>
          <cell r="AD90">
            <v>0</v>
          </cell>
          <cell r="AE90">
            <v>0</v>
          </cell>
          <cell r="AF90">
            <v>132604.84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14193.869999999999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39896.19</v>
          </cell>
          <cell r="AQ90">
            <v>0</v>
          </cell>
          <cell r="AR90">
            <v>5379.02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51031.6</v>
          </cell>
          <cell r="BA90">
            <v>2422608.13</v>
          </cell>
          <cell r="BB90">
            <v>517800.38999999996</v>
          </cell>
          <cell r="BC90">
            <v>953319.66</v>
          </cell>
          <cell r="BD90">
            <v>14483594.879999999</v>
          </cell>
        </row>
        <row r="91">
          <cell r="F91" t="str">
            <v>16020</v>
          </cell>
          <cell r="G91">
            <v>300631.5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82916.62</v>
          </cell>
          <cell r="P91">
            <v>6030</v>
          </cell>
          <cell r="Q91">
            <v>0</v>
          </cell>
          <cell r="R91">
            <v>10496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30825</v>
          </cell>
          <cell r="Z91">
            <v>32107.000000000004</v>
          </cell>
          <cell r="AA91">
            <v>0</v>
          </cell>
          <cell r="AB91">
            <v>0</v>
          </cell>
          <cell r="AC91">
            <v>6800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359809.55000000005</v>
          </cell>
          <cell r="BB91">
            <v>70676.649999999994</v>
          </cell>
          <cell r="BC91">
            <v>37217.21</v>
          </cell>
          <cell r="BD91">
            <v>937509.53</v>
          </cell>
        </row>
        <row r="92">
          <cell r="F92" t="str">
            <v>16046</v>
          </cell>
          <cell r="G92">
            <v>329174.76999999996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61365.25</v>
          </cell>
          <cell r="P92">
            <v>14007.68</v>
          </cell>
          <cell r="Q92">
            <v>0</v>
          </cell>
          <cell r="R92">
            <v>0</v>
          </cell>
          <cell r="S92">
            <v>0</v>
          </cell>
          <cell r="T92">
            <v>10700.99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28940.429999999997</v>
          </cell>
          <cell r="Z92">
            <v>5327.7</v>
          </cell>
          <cell r="AA92">
            <v>0</v>
          </cell>
          <cell r="AB92">
            <v>0</v>
          </cell>
          <cell r="AC92">
            <v>6454.13</v>
          </cell>
          <cell r="AD92">
            <v>0</v>
          </cell>
          <cell r="AE92">
            <v>0</v>
          </cell>
          <cell r="AF92">
            <v>2136.2799999999997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1300.53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30780.070000000003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260660.67</v>
          </cell>
          <cell r="BB92">
            <v>45304.75</v>
          </cell>
          <cell r="BC92">
            <v>74316.81</v>
          </cell>
          <cell r="BD92">
            <v>870470.06</v>
          </cell>
        </row>
        <row r="93">
          <cell r="F93" t="str">
            <v>16048</v>
          </cell>
          <cell r="G93">
            <v>1466752.62</v>
          </cell>
          <cell r="H93">
            <v>1067264.96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227574.31999999998</v>
          </cell>
          <cell r="P93">
            <v>63979.729999999996</v>
          </cell>
          <cell r="Q93">
            <v>0</v>
          </cell>
          <cell r="R93">
            <v>0</v>
          </cell>
          <cell r="S93">
            <v>74942.069999999992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88311.989999999991</v>
          </cell>
          <cell r="Z93">
            <v>16303.32</v>
          </cell>
          <cell r="AA93">
            <v>0</v>
          </cell>
          <cell r="AB93">
            <v>0</v>
          </cell>
          <cell r="AC93">
            <v>58956.42</v>
          </cell>
          <cell r="AD93">
            <v>0</v>
          </cell>
          <cell r="AE93">
            <v>0</v>
          </cell>
          <cell r="AF93">
            <v>17166.5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4094.13</v>
          </cell>
          <cell r="AS93">
            <v>0</v>
          </cell>
          <cell r="AT93">
            <v>0</v>
          </cell>
          <cell r="AU93">
            <v>0</v>
          </cell>
          <cell r="AV93">
            <v>26867.739999999998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626942.81999999995</v>
          </cell>
          <cell r="BB93">
            <v>116396.75</v>
          </cell>
          <cell r="BC93">
            <v>201829.47000000003</v>
          </cell>
          <cell r="BD93">
            <v>4057382.8399999994</v>
          </cell>
        </row>
        <row r="94">
          <cell r="F94" t="str">
            <v>16049</v>
          </cell>
          <cell r="G94">
            <v>4907655.9300000025</v>
          </cell>
          <cell r="H94">
            <v>292006.27999999991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1073824.45</v>
          </cell>
          <cell r="P94">
            <v>274386.83</v>
          </cell>
          <cell r="Q94">
            <v>0</v>
          </cell>
          <cell r="R94">
            <v>0</v>
          </cell>
          <cell r="S94">
            <v>256714.71</v>
          </cell>
          <cell r="T94">
            <v>0</v>
          </cell>
          <cell r="U94">
            <v>6672.83</v>
          </cell>
          <cell r="V94">
            <v>0</v>
          </cell>
          <cell r="W94">
            <v>0</v>
          </cell>
          <cell r="X94">
            <v>0</v>
          </cell>
          <cell r="Y94">
            <v>235436.31999999998</v>
          </cell>
          <cell r="Z94">
            <v>57118.350000000006</v>
          </cell>
          <cell r="AA94">
            <v>0</v>
          </cell>
          <cell r="AB94">
            <v>0</v>
          </cell>
          <cell r="AC94">
            <v>172673.68</v>
          </cell>
          <cell r="AD94">
            <v>0</v>
          </cell>
          <cell r="AE94">
            <v>0</v>
          </cell>
          <cell r="AF94">
            <v>44432.990000000005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9502.9500000000007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8290.91</v>
          </cell>
          <cell r="AS94">
            <v>0</v>
          </cell>
          <cell r="AT94">
            <v>0</v>
          </cell>
          <cell r="AU94">
            <v>0</v>
          </cell>
          <cell r="AV94">
            <v>22858.400000000001</v>
          </cell>
          <cell r="AW94">
            <v>0</v>
          </cell>
          <cell r="AX94">
            <v>0</v>
          </cell>
          <cell r="AY94">
            <v>0</v>
          </cell>
          <cell r="AZ94">
            <v>4514.12</v>
          </cell>
          <cell r="BA94">
            <v>1957558.91</v>
          </cell>
          <cell r="BB94">
            <v>342566.01</v>
          </cell>
          <cell r="BC94">
            <v>858812.68000000017</v>
          </cell>
          <cell r="BD94">
            <v>10525026.350000003</v>
          </cell>
        </row>
        <row r="95">
          <cell r="F95" t="str">
            <v>16050</v>
          </cell>
          <cell r="G95">
            <v>5947425.5099999988</v>
          </cell>
          <cell r="H95">
            <v>256649.12000000002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1769725.81</v>
          </cell>
          <cell r="P95">
            <v>349535.9</v>
          </cell>
          <cell r="Q95">
            <v>0</v>
          </cell>
          <cell r="R95">
            <v>0</v>
          </cell>
          <cell r="S95">
            <v>517628.19</v>
          </cell>
          <cell r="T95">
            <v>0</v>
          </cell>
          <cell r="U95">
            <v>12008.000000000002</v>
          </cell>
          <cell r="V95">
            <v>0</v>
          </cell>
          <cell r="W95">
            <v>0</v>
          </cell>
          <cell r="X95">
            <v>0</v>
          </cell>
          <cell r="Y95">
            <v>398861.12999999995</v>
          </cell>
          <cell r="Z95">
            <v>86600.83</v>
          </cell>
          <cell r="AA95">
            <v>0</v>
          </cell>
          <cell r="AB95">
            <v>0</v>
          </cell>
          <cell r="AC95">
            <v>175464.69</v>
          </cell>
          <cell r="AD95">
            <v>0</v>
          </cell>
          <cell r="AE95">
            <v>0</v>
          </cell>
          <cell r="AF95">
            <v>58747.990000000005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11767.53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12234.12</v>
          </cell>
          <cell r="AS95">
            <v>11769.46</v>
          </cell>
          <cell r="AT95">
            <v>0</v>
          </cell>
          <cell r="AU95">
            <v>0</v>
          </cell>
          <cell r="AV95">
            <v>209373.24</v>
          </cell>
          <cell r="AW95">
            <v>0</v>
          </cell>
          <cell r="AX95">
            <v>0</v>
          </cell>
          <cell r="AY95">
            <v>0</v>
          </cell>
          <cell r="AZ95">
            <v>18522.530000000002</v>
          </cell>
          <cell r="BA95">
            <v>2104529.2800000003</v>
          </cell>
          <cell r="BB95">
            <v>422602.05999999994</v>
          </cell>
          <cell r="BC95">
            <v>576731.42000000004</v>
          </cell>
          <cell r="BD95">
            <v>12940176.809999999</v>
          </cell>
        </row>
        <row r="96">
          <cell r="F96" t="str">
            <v>17001</v>
          </cell>
          <cell r="G96">
            <v>264290305.60000005</v>
          </cell>
          <cell r="H96">
            <v>5541508.9699999988</v>
          </cell>
          <cell r="I96">
            <v>0</v>
          </cell>
          <cell r="J96">
            <v>1543562.18</v>
          </cell>
          <cell r="K96">
            <v>0</v>
          </cell>
          <cell r="L96">
            <v>0</v>
          </cell>
          <cell r="M96">
            <v>0</v>
          </cell>
          <cell r="N96">
            <v>38539</v>
          </cell>
          <cell r="O96">
            <v>64477846.82</v>
          </cell>
          <cell r="P96">
            <v>11413730.229999999</v>
          </cell>
          <cell r="Q96">
            <v>0</v>
          </cell>
          <cell r="R96">
            <v>0</v>
          </cell>
          <cell r="S96">
            <v>7854553.75</v>
          </cell>
          <cell r="T96">
            <v>397224.13</v>
          </cell>
          <cell r="U96">
            <v>362761.3299999999</v>
          </cell>
          <cell r="V96">
            <v>0</v>
          </cell>
          <cell r="W96">
            <v>385199.6</v>
          </cell>
          <cell r="X96">
            <v>0</v>
          </cell>
          <cell r="Y96">
            <v>13234956.059999999</v>
          </cell>
          <cell r="Z96">
            <v>5879944.3600000013</v>
          </cell>
          <cell r="AA96">
            <v>138744.34</v>
          </cell>
          <cell r="AB96">
            <v>0</v>
          </cell>
          <cell r="AC96">
            <v>5091646.1900000004</v>
          </cell>
          <cell r="AD96">
            <v>742670.62</v>
          </cell>
          <cell r="AE96">
            <v>302773.19</v>
          </cell>
          <cell r="AF96">
            <v>4121504.8099999996</v>
          </cell>
          <cell r="AG96">
            <v>0</v>
          </cell>
          <cell r="AH96">
            <v>3828826.5599999996</v>
          </cell>
          <cell r="AI96">
            <v>147535.43</v>
          </cell>
          <cell r="AJ96">
            <v>892841.58000000007</v>
          </cell>
          <cell r="AK96">
            <v>19846526.650000002</v>
          </cell>
          <cell r="AL96">
            <v>0</v>
          </cell>
          <cell r="AM96">
            <v>0</v>
          </cell>
          <cell r="AN96">
            <v>91104.00999999998</v>
          </cell>
          <cell r="AO96">
            <v>0</v>
          </cell>
          <cell r="AP96">
            <v>38.409999999999968</v>
          </cell>
          <cell r="AQ96">
            <v>0</v>
          </cell>
          <cell r="AR96">
            <v>623592.65</v>
          </cell>
          <cell r="AS96">
            <v>78510.930000000008</v>
          </cell>
          <cell r="AT96">
            <v>0</v>
          </cell>
          <cell r="AU96">
            <v>0</v>
          </cell>
          <cell r="AV96">
            <v>27295350.219999999</v>
          </cell>
          <cell r="AW96">
            <v>645750.61</v>
          </cell>
          <cell r="AX96">
            <v>0</v>
          </cell>
          <cell r="AY96">
            <v>258304.34000000003</v>
          </cell>
          <cell r="AZ96">
            <v>1405676.4800000002</v>
          </cell>
          <cell r="BA96">
            <v>85194909.799999997</v>
          </cell>
          <cell r="BB96">
            <v>12092272.569999998</v>
          </cell>
          <cell r="BC96">
            <v>31601768.77</v>
          </cell>
          <cell r="BD96">
            <v>569820480.19000006</v>
          </cell>
        </row>
        <row r="97">
          <cell r="F97" t="str">
            <v>17210</v>
          </cell>
          <cell r="G97">
            <v>115738180.74000001</v>
          </cell>
          <cell r="H97">
            <v>1655289.29</v>
          </cell>
          <cell r="O97">
            <v>22065015.299999997</v>
          </cell>
          <cell r="P97">
            <v>4309864.8099999987</v>
          </cell>
          <cell r="S97">
            <v>5833514.9799999986</v>
          </cell>
          <cell r="T97">
            <v>169355.75</v>
          </cell>
          <cell r="U97">
            <v>152772</v>
          </cell>
          <cell r="Y97">
            <v>4323526.32</v>
          </cell>
          <cell r="Z97">
            <v>562310.26</v>
          </cell>
          <cell r="AC97">
            <v>2995836.03</v>
          </cell>
          <cell r="AF97">
            <v>2480144.85</v>
          </cell>
          <cell r="AH97">
            <v>832893.48000000021</v>
          </cell>
          <cell r="AJ97">
            <v>602158.93999999994</v>
          </cell>
          <cell r="AK97">
            <v>3488781.0700000008</v>
          </cell>
          <cell r="AL97">
            <v>0</v>
          </cell>
          <cell r="AN97">
            <v>79966.939999999988</v>
          </cell>
          <cell r="AP97">
            <v>369317.91</v>
          </cell>
          <cell r="AQ97">
            <v>155231.90999999997</v>
          </cell>
          <cell r="AR97">
            <v>169212.75</v>
          </cell>
          <cell r="AU97">
            <v>5000.24</v>
          </cell>
          <cell r="AV97">
            <v>1421805.29</v>
          </cell>
          <cell r="AY97">
            <v>84016.48</v>
          </cell>
          <cell r="AZ97">
            <v>622890.22</v>
          </cell>
          <cell r="BA97">
            <v>23721335.070000008</v>
          </cell>
          <cell r="BB97">
            <v>8636266.8400000017</v>
          </cell>
          <cell r="BC97">
            <v>7361468.4799999995</v>
          </cell>
          <cell r="BD97">
            <v>207836155.94999993</v>
          </cell>
        </row>
        <row r="98">
          <cell r="F98" t="str">
            <v>17216</v>
          </cell>
          <cell r="G98">
            <v>21993741.440000005</v>
          </cell>
          <cell r="H98">
            <v>108895.8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4523086.0499999989</v>
          </cell>
          <cell r="P98">
            <v>1121484.3</v>
          </cell>
          <cell r="Q98">
            <v>0</v>
          </cell>
          <cell r="R98">
            <v>0</v>
          </cell>
          <cell r="S98">
            <v>1662102.98</v>
          </cell>
          <cell r="T98">
            <v>73451.790000000008</v>
          </cell>
          <cell r="U98">
            <v>21575.999999999996</v>
          </cell>
          <cell r="V98">
            <v>0</v>
          </cell>
          <cell r="W98">
            <v>0</v>
          </cell>
          <cell r="X98">
            <v>0</v>
          </cell>
          <cell r="Y98">
            <v>346330.46000000008</v>
          </cell>
          <cell r="Z98">
            <v>146774.14000000001</v>
          </cell>
          <cell r="AA98">
            <v>0</v>
          </cell>
          <cell r="AB98">
            <v>0</v>
          </cell>
          <cell r="AC98">
            <v>382976.76999999996</v>
          </cell>
          <cell r="AD98">
            <v>0</v>
          </cell>
          <cell r="AE98">
            <v>0</v>
          </cell>
          <cell r="AF98">
            <v>405512.47</v>
          </cell>
          <cell r="AG98">
            <v>0</v>
          </cell>
          <cell r="AH98">
            <v>0</v>
          </cell>
          <cell r="AI98">
            <v>0</v>
          </cell>
          <cell r="AJ98">
            <v>33669</v>
          </cell>
          <cell r="AK98">
            <v>160516.17999999996</v>
          </cell>
          <cell r="AL98">
            <v>0</v>
          </cell>
          <cell r="AM98">
            <v>0</v>
          </cell>
          <cell r="AN98">
            <v>20583</v>
          </cell>
          <cell r="AO98">
            <v>94510.689999999988</v>
          </cell>
          <cell r="AP98">
            <v>0</v>
          </cell>
          <cell r="AQ98">
            <v>0</v>
          </cell>
          <cell r="AR98">
            <v>39586</v>
          </cell>
          <cell r="AS98">
            <v>0</v>
          </cell>
          <cell r="AT98">
            <v>0</v>
          </cell>
          <cell r="AU98">
            <v>0</v>
          </cell>
          <cell r="AV98">
            <v>337448.44</v>
          </cell>
          <cell r="AW98">
            <v>0</v>
          </cell>
          <cell r="AX98">
            <v>0</v>
          </cell>
          <cell r="AY98">
            <v>0</v>
          </cell>
          <cell r="AZ98">
            <v>54455.680000000008</v>
          </cell>
          <cell r="BA98">
            <v>6291455.5299999993</v>
          </cell>
          <cell r="BB98">
            <v>1433595.0899999999</v>
          </cell>
          <cell r="BC98">
            <v>2031128.6199999996</v>
          </cell>
          <cell r="BD98">
            <v>41282880.43</v>
          </cell>
        </row>
        <row r="99">
          <cell r="F99" t="str">
            <v>17400</v>
          </cell>
          <cell r="G99">
            <v>25596980.799999993</v>
          </cell>
          <cell r="H99">
            <v>20896.650000000001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4207003.26</v>
          </cell>
          <cell r="P99">
            <v>1078150.1200000001</v>
          </cell>
          <cell r="Q99">
            <v>0</v>
          </cell>
          <cell r="R99">
            <v>0</v>
          </cell>
          <cell r="S99">
            <v>781168.1599999998</v>
          </cell>
          <cell r="T99">
            <v>0</v>
          </cell>
          <cell r="U99">
            <v>12499.210000000001</v>
          </cell>
          <cell r="V99">
            <v>0</v>
          </cell>
          <cell r="W99">
            <v>57279.57</v>
          </cell>
          <cell r="X99">
            <v>0</v>
          </cell>
          <cell r="Y99">
            <v>101150</v>
          </cell>
          <cell r="Z99">
            <v>133704.38</v>
          </cell>
          <cell r="AA99">
            <v>0</v>
          </cell>
          <cell r="AB99">
            <v>0</v>
          </cell>
          <cell r="AC99">
            <v>43622.38</v>
          </cell>
          <cell r="AD99">
            <v>0</v>
          </cell>
          <cell r="AE99">
            <v>0</v>
          </cell>
          <cell r="AF99">
            <v>278963.15999999997</v>
          </cell>
          <cell r="AG99">
            <v>0</v>
          </cell>
          <cell r="AH99">
            <v>0</v>
          </cell>
          <cell r="AI99">
            <v>0</v>
          </cell>
          <cell r="AJ99">
            <v>11446.72</v>
          </cell>
          <cell r="AK99">
            <v>117335.59000000001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74362.5</v>
          </cell>
          <cell r="AR99">
            <v>46267.040000000001</v>
          </cell>
          <cell r="AS99">
            <v>0</v>
          </cell>
          <cell r="AT99">
            <v>0</v>
          </cell>
          <cell r="AU99">
            <v>0</v>
          </cell>
          <cell r="AV99">
            <v>404051.53</v>
          </cell>
          <cell r="AW99">
            <v>0</v>
          </cell>
          <cell r="AX99">
            <v>0</v>
          </cell>
          <cell r="AY99">
            <v>0</v>
          </cell>
          <cell r="AZ99">
            <v>295904.66000000003</v>
          </cell>
          <cell r="BA99">
            <v>6826627.7199999997</v>
          </cell>
          <cell r="BB99">
            <v>1497836.3900000001</v>
          </cell>
          <cell r="BC99">
            <v>1812329.52</v>
          </cell>
          <cell r="BD99">
            <v>43397579.359999999</v>
          </cell>
        </row>
        <row r="100">
          <cell r="F100" t="str">
            <v>17401</v>
          </cell>
          <cell r="G100">
            <v>97682796.829999998</v>
          </cell>
          <cell r="H100">
            <v>212349.37</v>
          </cell>
          <cell r="J100">
            <v>1271367.8400000001</v>
          </cell>
          <cell r="M100">
            <v>30818.099999999995</v>
          </cell>
          <cell r="O100">
            <v>19058631.18</v>
          </cell>
          <cell r="P100">
            <v>4059580.9099999997</v>
          </cell>
          <cell r="S100">
            <v>4755536.74</v>
          </cell>
          <cell r="T100">
            <v>380451.69999999995</v>
          </cell>
          <cell r="U100">
            <v>119563</v>
          </cell>
          <cell r="W100">
            <v>3414818.61</v>
          </cell>
          <cell r="X100">
            <v>112979.98999999999</v>
          </cell>
          <cell r="Y100">
            <v>4873074.0500000007</v>
          </cell>
          <cell r="Z100">
            <v>943273.68000000017</v>
          </cell>
          <cell r="AC100">
            <v>3030569.1299999994</v>
          </cell>
          <cell r="AF100">
            <v>1602921.0799999998</v>
          </cell>
          <cell r="AJ100">
            <v>768534.99999999988</v>
          </cell>
          <cell r="AK100">
            <v>3267514.0699999994</v>
          </cell>
          <cell r="AN100">
            <v>16304.6</v>
          </cell>
          <cell r="AO100">
            <v>1107764.0599999998</v>
          </cell>
          <cell r="AQ100">
            <v>27561.600000000002</v>
          </cell>
          <cell r="AR100">
            <v>127083.13999999998</v>
          </cell>
          <cell r="AT100">
            <v>349360.51999999996</v>
          </cell>
          <cell r="AU100">
            <v>32156.44</v>
          </cell>
          <cell r="AV100">
            <v>1169408.77</v>
          </cell>
          <cell r="AX100">
            <v>0</v>
          </cell>
          <cell r="AZ100">
            <v>881024.89999999991</v>
          </cell>
          <cell r="BA100">
            <v>26548805.650000006</v>
          </cell>
          <cell r="BB100">
            <v>7234424.3999999994</v>
          </cell>
          <cell r="BC100">
            <v>6662158.2600000007</v>
          </cell>
          <cell r="BD100">
            <v>189740833.62</v>
          </cell>
        </row>
        <row r="101">
          <cell r="F101" t="str">
            <v>17402</v>
          </cell>
          <cell r="G101">
            <v>8013208.0199999986</v>
          </cell>
          <cell r="H101">
            <v>288301.24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1405793.1199999999</v>
          </cell>
          <cell r="P101">
            <v>342209.28999999992</v>
          </cell>
          <cell r="Q101">
            <v>0</v>
          </cell>
          <cell r="R101">
            <v>0</v>
          </cell>
          <cell r="S101">
            <v>391360.72000000003</v>
          </cell>
          <cell r="T101">
            <v>17586.2</v>
          </cell>
          <cell r="U101">
            <v>8698</v>
          </cell>
          <cell r="V101">
            <v>0</v>
          </cell>
          <cell r="W101">
            <v>0</v>
          </cell>
          <cell r="X101">
            <v>0</v>
          </cell>
          <cell r="Y101">
            <v>152601.01999999999</v>
          </cell>
          <cell r="Z101">
            <v>37759.999999999993</v>
          </cell>
          <cell r="AA101">
            <v>0</v>
          </cell>
          <cell r="AB101">
            <v>0</v>
          </cell>
          <cell r="AC101">
            <v>75416.790000000008</v>
          </cell>
          <cell r="AD101">
            <v>0</v>
          </cell>
          <cell r="AE101">
            <v>0</v>
          </cell>
          <cell r="AF101">
            <v>88591.03</v>
          </cell>
          <cell r="AG101">
            <v>0</v>
          </cell>
          <cell r="AH101">
            <v>0</v>
          </cell>
          <cell r="AI101">
            <v>0</v>
          </cell>
          <cell r="AJ101">
            <v>5113</v>
          </cell>
          <cell r="AK101">
            <v>31123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33567.61</v>
          </cell>
          <cell r="AQ101">
            <v>86.63</v>
          </cell>
          <cell r="AR101">
            <v>13494.050000000001</v>
          </cell>
          <cell r="AS101">
            <v>0</v>
          </cell>
          <cell r="AT101">
            <v>0</v>
          </cell>
          <cell r="AU101">
            <v>0</v>
          </cell>
          <cell r="AV101">
            <v>90142.3</v>
          </cell>
          <cell r="AW101">
            <v>0</v>
          </cell>
          <cell r="AX101">
            <v>0</v>
          </cell>
          <cell r="AY101">
            <v>0</v>
          </cell>
          <cell r="AZ101">
            <v>1232.81</v>
          </cell>
          <cell r="BA101">
            <v>3176532.95</v>
          </cell>
          <cell r="BB101">
            <v>470504.76999999996</v>
          </cell>
          <cell r="BC101">
            <v>680350.03</v>
          </cell>
          <cell r="BD101">
            <v>15323672.579999996</v>
          </cell>
        </row>
        <row r="102">
          <cell r="F102" t="str">
            <v>17403</v>
          </cell>
          <cell r="G102">
            <v>71732130.11999999</v>
          </cell>
          <cell r="H102">
            <v>506169.03999999992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20678873.659999996</v>
          </cell>
          <cell r="P102">
            <v>3203621.6800000006</v>
          </cell>
          <cell r="Q102">
            <v>0</v>
          </cell>
          <cell r="R102">
            <v>0</v>
          </cell>
          <cell r="S102">
            <v>4921672.2800000012</v>
          </cell>
          <cell r="T102">
            <v>587950.47</v>
          </cell>
          <cell r="U102">
            <v>115733</v>
          </cell>
          <cell r="V102">
            <v>0</v>
          </cell>
          <cell r="W102">
            <v>0</v>
          </cell>
          <cell r="X102">
            <v>0</v>
          </cell>
          <cell r="Y102">
            <v>3162815.12</v>
          </cell>
          <cell r="Z102">
            <v>378213.35000000003</v>
          </cell>
          <cell r="AA102">
            <v>16112.6</v>
          </cell>
          <cell r="AB102">
            <v>0</v>
          </cell>
          <cell r="AC102">
            <v>2018677.1900000004</v>
          </cell>
          <cell r="AD102">
            <v>0</v>
          </cell>
          <cell r="AE102">
            <v>0</v>
          </cell>
          <cell r="AF102">
            <v>1478449.2299999997</v>
          </cell>
          <cell r="AG102">
            <v>0</v>
          </cell>
          <cell r="AH102">
            <v>829101.91999999981</v>
          </cell>
          <cell r="AI102">
            <v>0</v>
          </cell>
          <cell r="AJ102">
            <v>325950.2</v>
          </cell>
          <cell r="AK102">
            <v>1693065.4400000002</v>
          </cell>
          <cell r="AL102">
            <v>0</v>
          </cell>
          <cell r="AM102">
            <v>0</v>
          </cell>
          <cell r="AN102">
            <v>59313.02</v>
          </cell>
          <cell r="AO102">
            <v>379216.60000000003</v>
          </cell>
          <cell r="AP102">
            <v>32199.859999999997</v>
          </cell>
          <cell r="AQ102">
            <v>0</v>
          </cell>
          <cell r="AR102">
            <v>109676.72</v>
          </cell>
          <cell r="AS102">
            <v>0</v>
          </cell>
          <cell r="AT102">
            <v>0</v>
          </cell>
          <cell r="AU102">
            <v>0</v>
          </cell>
          <cell r="AV102">
            <v>713148.07</v>
          </cell>
          <cell r="AW102">
            <v>0</v>
          </cell>
          <cell r="AX102">
            <v>0</v>
          </cell>
          <cell r="AY102">
            <v>0</v>
          </cell>
          <cell r="AZ102">
            <v>1536090.49</v>
          </cell>
          <cell r="BA102">
            <v>18123385.690000001</v>
          </cell>
          <cell r="BB102">
            <v>5155601.370000001</v>
          </cell>
          <cell r="BC102">
            <v>5797477.3600000003</v>
          </cell>
          <cell r="BD102">
            <v>143554644.47999999</v>
          </cell>
        </row>
        <row r="103">
          <cell r="F103" t="str">
            <v>17404</v>
          </cell>
          <cell r="G103">
            <v>795502.25999999989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141951.5</v>
          </cell>
          <cell r="P103">
            <v>24047.920000000002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53317.929999999993</v>
          </cell>
          <cell r="Z103">
            <v>18171.560000000001</v>
          </cell>
          <cell r="AA103">
            <v>0</v>
          </cell>
          <cell r="AB103">
            <v>0</v>
          </cell>
          <cell r="AC103">
            <v>6453.5</v>
          </cell>
          <cell r="AD103">
            <v>0</v>
          </cell>
          <cell r="AE103">
            <v>0</v>
          </cell>
          <cell r="AF103">
            <v>1131.23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619735.04999999993</v>
          </cell>
          <cell r="BB103">
            <v>63649.439999999995</v>
          </cell>
          <cell r="BC103">
            <v>65661.650000000009</v>
          </cell>
          <cell r="BD103">
            <v>1789622.0399999996</v>
          </cell>
        </row>
        <row r="104">
          <cell r="F104" t="str">
            <v>17405</v>
          </cell>
          <cell r="G104">
            <v>105540245.64000002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1255540.2100000002</v>
          </cell>
          <cell r="O104">
            <v>19109137</v>
          </cell>
          <cell r="P104">
            <v>4016839.5100000002</v>
          </cell>
          <cell r="Q104">
            <v>0</v>
          </cell>
          <cell r="R104">
            <v>0</v>
          </cell>
          <cell r="S104">
            <v>4645243.0699999994</v>
          </cell>
          <cell r="T104">
            <v>251011.37000000002</v>
          </cell>
          <cell r="U104">
            <v>53714.959999999992</v>
          </cell>
          <cell r="V104">
            <v>0</v>
          </cell>
          <cell r="W104">
            <v>636755.97</v>
          </cell>
          <cell r="X104">
            <v>0</v>
          </cell>
          <cell r="Y104">
            <v>1543852.34</v>
          </cell>
          <cell r="Z104">
            <v>457679.82000000007</v>
          </cell>
          <cell r="AA104">
            <v>0</v>
          </cell>
          <cell r="AB104">
            <v>0</v>
          </cell>
          <cell r="AC104">
            <v>969639.35</v>
          </cell>
          <cell r="AD104">
            <v>0</v>
          </cell>
          <cell r="AE104">
            <v>0</v>
          </cell>
          <cell r="AF104">
            <v>2009629.0500000003</v>
          </cell>
          <cell r="AG104">
            <v>0</v>
          </cell>
          <cell r="AH104">
            <v>744405.15</v>
          </cell>
          <cell r="AI104">
            <v>0</v>
          </cell>
          <cell r="AJ104">
            <v>299916.71999999997</v>
          </cell>
          <cell r="AK104">
            <v>2283476.5499999998</v>
          </cell>
          <cell r="AL104">
            <v>0</v>
          </cell>
          <cell r="AM104">
            <v>0</v>
          </cell>
          <cell r="AN104">
            <v>0</v>
          </cell>
          <cell r="AO104">
            <v>171369.25</v>
          </cell>
          <cell r="AP104">
            <v>0</v>
          </cell>
          <cell r="AQ104">
            <v>352899.18</v>
          </cell>
          <cell r="AR104">
            <v>614008.32999999996</v>
          </cell>
          <cell r="AS104">
            <v>0</v>
          </cell>
          <cell r="AT104">
            <v>0</v>
          </cell>
          <cell r="AU104">
            <v>0</v>
          </cell>
          <cell r="AV104">
            <v>2863996.2599999993</v>
          </cell>
          <cell r="AW104">
            <v>0</v>
          </cell>
          <cell r="AX104">
            <v>0</v>
          </cell>
          <cell r="AY104">
            <v>6949764.1900000004</v>
          </cell>
          <cell r="AZ104">
            <v>1068645.21</v>
          </cell>
          <cell r="BA104">
            <v>24749459.149999991</v>
          </cell>
          <cell r="BB104">
            <v>5002380.0100000007</v>
          </cell>
          <cell r="BC104">
            <v>5446258.5100000007</v>
          </cell>
          <cell r="BD104">
            <v>191035866.80000001</v>
          </cell>
        </row>
        <row r="105">
          <cell r="F105" t="str">
            <v>17406</v>
          </cell>
          <cell r="G105">
            <v>16513046.749999994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28924.369999999995</v>
          </cell>
          <cell r="O105">
            <v>2359323.0999999996</v>
          </cell>
          <cell r="P105">
            <v>577037.46000000008</v>
          </cell>
          <cell r="Q105">
            <v>0</v>
          </cell>
          <cell r="R105">
            <v>0</v>
          </cell>
          <cell r="S105">
            <v>419485.01</v>
          </cell>
          <cell r="T105">
            <v>39791.64</v>
          </cell>
          <cell r="U105">
            <v>33111.78</v>
          </cell>
          <cell r="V105">
            <v>0</v>
          </cell>
          <cell r="W105">
            <v>0</v>
          </cell>
          <cell r="X105">
            <v>0</v>
          </cell>
          <cell r="Y105">
            <v>1158265.78</v>
          </cell>
          <cell r="Z105">
            <v>67998.570000000007</v>
          </cell>
          <cell r="AA105">
            <v>0</v>
          </cell>
          <cell r="AB105">
            <v>0</v>
          </cell>
          <cell r="AC105">
            <v>554835.59000000008</v>
          </cell>
          <cell r="AD105">
            <v>0</v>
          </cell>
          <cell r="AE105">
            <v>0</v>
          </cell>
          <cell r="AF105">
            <v>886929.1399999999</v>
          </cell>
          <cell r="AG105">
            <v>0</v>
          </cell>
          <cell r="AH105">
            <v>0</v>
          </cell>
          <cell r="AI105">
            <v>0</v>
          </cell>
          <cell r="AJ105">
            <v>296949.3</v>
          </cell>
          <cell r="AK105">
            <v>756328.37999999989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20596.370000000003</v>
          </cell>
          <cell r="AS105">
            <v>0</v>
          </cell>
          <cell r="AT105">
            <v>0</v>
          </cell>
          <cell r="AU105">
            <v>0</v>
          </cell>
          <cell r="AV105">
            <v>74024.73000000001</v>
          </cell>
          <cell r="AW105">
            <v>0</v>
          </cell>
          <cell r="AX105">
            <v>0</v>
          </cell>
          <cell r="AY105">
            <v>0</v>
          </cell>
          <cell r="AZ105">
            <v>158886.65999999997</v>
          </cell>
          <cell r="BA105">
            <v>5466780.1099999994</v>
          </cell>
          <cell r="BB105">
            <v>1306604.83</v>
          </cell>
          <cell r="BC105">
            <v>702490.54</v>
          </cell>
          <cell r="BD105">
            <v>31421410.109999999</v>
          </cell>
        </row>
        <row r="106">
          <cell r="F106" t="str">
            <v>17407</v>
          </cell>
          <cell r="G106">
            <v>16613561.229999999</v>
          </cell>
          <cell r="H106">
            <v>546213.64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2283904.21</v>
          </cell>
          <cell r="P106">
            <v>729214</v>
          </cell>
          <cell r="Q106">
            <v>0</v>
          </cell>
          <cell r="R106">
            <v>0</v>
          </cell>
          <cell r="S106">
            <v>944245.7899999998</v>
          </cell>
          <cell r="T106">
            <v>67895.27</v>
          </cell>
          <cell r="U106">
            <v>12812.390000000001</v>
          </cell>
          <cell r="V106">
            <v>0</v>
          </cell>
          <cell r="W106">
            <v>0</v>
          </cell>
          <cell r="X106">
            <v>0</v>
          </cell>
          <cell r="Y106">
            <v>152994.46000000002</v>
          </cell>
          <cell r="Z106">
            <v>66433.7</v>
          </cell>
          <cell r="AA106">
            <v>0</v>
          </cell>
          <cell r="AB106">
            <v>0</v>
          </cell>
          <cell r="AC106">
            <v>140165.44999999998</v>
          </cell>
          <cell r="AD106">
            <v>0</v>
          </cell>
          <cell r="AE106">
            <v>0</v>
          </cell>
          <cell r="AF106">
            <v>124168.65</v>
          </cell>
          <cell r="AG106">
            <v>0</v>
          </cell>
          <cell r="AH106">
            <v>0</v>
          </cell>
          <cell r="AI106">
            <v>0</v>
          </cell>
          <cell r="AJ106">
            <v>24213.09</v>
          </cell>
          <cell r="AK106">
            <v>77354.810000000012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12769.849999999999</v>
          </cell>
          <cell r="AR106">
            <v>29729.839999999997</v>
          </cell>
          <cell r="AS106">
            <v>0</v>
          </cell>
          <cell r="AT106">
            <v>0</v>
          </cell>
          <cell r="AU106">
            <v>0</v>
          </cell>
          <cell r="AV106">
            <v>219049.05</v>
          </cell>
          <cell r="AW106">
            <v>0</v>
          </cell>
          <cell r="AX106">
            <v>0</v>
          </cell>
          <cell r="AY106">
            <v>263617.32</v>
          </cell>
          <cell r="AZ106">
            <v>29172.39</v>
          </cell>
          <cell r="BA106">
            <v>4249637.3699999992</v>
          </cell>
          <cell r="BB106">
            <v>784460.15</v>
          </cell>
          <cell r="BC106">
            <v>1647211.8999999997</v>
          </cell>
          <cell r="BD106">
            <v>29018824.559999995</v>
          </cell>
        </row>
        <row r="107">
          <cell r="F107" t="str">
            <v>17408</v>
          </cell>
          <cell r="G107">
            <v>79613997.339999989</v>
          </cell>
          <cell r="H107">
            <v>263206.56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14022430.140000001</v>
          </cell>
          <cell r="P107">
            <v>2888062.73</v>
          </cell>
          <cell r="Q107">
            <v>0</v>
          </cell>
          <cell r="R107">
            <v>42680.87</v>
          </cell>
          <cell r="S107">
            <v>5331665.3500000015</v>
          </cell>
          <cell r="T107">
            <v>335995.10999999993</v>
          </cell>
          <cell r="U107">
            <v>102472.2</v>
          </cell>
          <cell r="V107">
            <v>0</v>
          </cell>
          <cell r="W107">
            <v>0</v>
          </cell>
          <cell r="X107">
            <v>0</v>
          </cell>
          <cell r="Y107">
            <v>2354649.5799999996</v>
          </cell>
          <cell r="Z107">
            <v>546194.03</v>
          </cell>
          <cell r="AA107">
            <v>0</v>
          </cell>
          <cell r="AB107">
            <v>640.04999999999995</v>
          </cell>
          <cell r="AC107">
            <v>1979133.9000000001</v>
          </cell>
          <cell r="AD107">
            <v>0</v>
          </cell>
          <cell r="AE107">
            <v>0</v>
          </cell>
          <cell r="AF107">
            <v>496222.89</v>
          </cell>
          <cell r="AG107">
            <v>0</v>
          </cell>
          <cell r="AH107">
            <v>624421.87</v>
          </cell>
          <cell r="AI107">
            <v>0</v>
          </cell>
          <cell r="AJ107">
            <v>333780.23000000004</v>
          </cell>
          <cell r="AK107">
            <v>1521421.3300000003</v>
          </cell>
          <cell r="AL107">
            <v>0</v>
          </cell>
          <cell r="AM107">
            <v>0</v>
          </cell>
          <cell r="AN107">
            <v>80442.41</v>
          </cell>
          <cell r="AO107">
            <v>45494.19</v>
          </cell>
          <cell r="AP107">
            <v>0</v>
          </cell>
          <cell r="AQ107">
            <v>19348.34</v>
          </cell>
          <cell r="AR107">
            <v>131672.39000000001</v>
          </cell>
          <cell r="AS107">
            <v>0</v>
          </cell>
          <cell r="AT107">
            <v>0</v>
          </cell>
          <cell r="AU107">
            <v>0</v>
          </cell>
          <cell r="AV107">
            <v>1064968.2100000002</v>
          </cell>
          <cell r="AW107">
            <v>0</v>
          </cell>
          <cell r="AX107">
            <v>0</v>
          </cell>
          <cell r="AY107">
            <v>0</v>
          </cell>
          <cell r="AZ107">
            <v>926725.69000000018</v>
          </cell>
          <cell r="BA107">
            <v>16123247.139999993</v>
          </cell>
          <cell r="BB107">
            <v>5128828.6000000006</v>
          </cell>
          <cell r="BC107">
            <v>6029993.9000000013</v>
          </cell>
          <cell r="BD107">
            <v>140007695.05000001</v>
          </cell>
        </row>
        <row r="108">
          <cell r="F108" t="str">
            <v>17409</v>
          </cell>
          <cell r="G108">
            <v>38475827.479999997</v>
          </cell>
          <cell r="H108">
            <v>250562.00000000003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6847808.0299999993</v>
          </cell>
          <cell r="P108">
            <v>3073374.19</v>
          </cell>
          <cell r="Q108">
            <v>0</v>
          </cell>
          <cell r="R108">
            <v>0</v>
          </cell>
          <cell r="S108">
            <v>1595390.1700000002</v>
          </cell>
          <cell r="T108">
            <v>0</v>
          </cell>
          <cell r="U108">
            <v>21169.24</v>
          </cell>
          <cell r="V108">
            <v>0</v>
          </cell>
          <cell r="W108">
            <v>0</v>
          </cell>
          <cell r="X108">
            <v>0</v>
          </cell>
          <cell r="Y108">
            <v>174844.36</v>
          </cell>
          <cell r="Z108">
            <v>128524.41</v>
          </cell>
          <cell r="AA108">
            <v>0</v>
          </cell>
          <cell r="AB108">
            <v>0</v>
          </cell>
          <cell r="AC108">
            <v>307894.5</v>
          </cell>
          <cell r="AD108">
            <v>0</v>
          </cell>
          <cell r="AE108">
            <v>0</v>
          </cell>
          <cell r="AF108">
            <v>257631.13</v>
          </cell>
          <cell r="AG108">
            <v>0</v>
          </cell>
          <cell r="AH108">
            <v>0</v>
          </cell>
          <cell r="AI108">
            <v>0</v>
          </cell>
          <cell r="AJ108">
            <v>24575.73</v>
          </cell>
          <cell r="AK108">
            <v>270967.57</v>
          </cell>
          <cell r="AL108">
            <v>0</v>
          </cell>
          <cell r="AM108">
            <v>0</v>
          </cell>
          <cell r="AN108">
            <v>0</v>
          </cell>
          <cell r="AO108">
            <v>85220.49</v>
          </cell>
          <cell r="AP108">
            <v>37117.270000000004</v>
          </cell>
          <cell r="AQ108">
            <v>17375.399999999998</v>
          </cell>
          <cell r="AR108">
            <v>56672.32</v>
          </cell>
          <cell r="AS108">
            <v>0</v>
          </cell>
          <cell r="AT108">
            <v>0</v>
          </cell>
          <cell r="AU108">
            <v>0</v>
          </cell>
          <cell r="AV108">
            <v>721371.31</v>
          </cell>
          <cell r="AW108">
            <v>0</v>
          </cell>
          <cell r="AX108">
            <v>318928.26999999996</v>
          </cell>
          <cell r="AY108">
            <v>574730.6100000001</v>
          </cell>
          <cell r="AZ108">
            <v>71353.84</v>
          </cell>
          <cell r="BA108">
            <v>9314266.540000001</v>
          </cell>
          <cell r="BB108">
            <v>1286506.71</v>
          </cell>
          <cell r="BC108">
            <v>3641792.2500000005</v>
          </cell>
          <cell r="BD108">
            <v>67553903.820000008</v>
          </cell>
        </row>
        <row r="109">
          <cell r="F109" t="str">
            <v>17410</v>
          </cell>
          <cell r="G109">
            <v>29570286.559999984</v>
          </cell>
          <cell r="H109">
            <v>316850.10000000003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5163513.32</v>
          </cell>
          <cell r="P109">
            <v>1063581.6000000001</v>
          </cell>
          <cell r="Q109">
            <v>0</v>
          </cell>
          <cell r="R109">
            <v>0</v>
          </cell>
          <cell r="S109">
            <v>1503461.5799999998</v>
          </cell>
          <cell r="T109">
            <v>0</v>
          </cell>
          <cell r="U109">
            <v>21600.050000000003</v>
          </cell>
          <cell r="V109">
            <v>0</v>
          </cell>
          <cell r="W109">
            <v>0</v>
          </cell>
          <cell r="X109">
            <v>0</v>
          </cell>
          <cell r="Y109">
            <v>361293.14999999997</v>
          </cell>
          <cell r="Z109">
            <v>127778.45999999999</v>
          </cell>
          <cell r="AA109">
            <v>0</v>
          </cell>
          <cell r="AB109">
            <v>0</v>
          </cell>
          <cell r="AC109">
            <v>206781.53</v>
          </cell>
          <cell r="AD109">
            <v>0</v>
          </cell>
          <cell r="AE109">
            <v>0</v>
          </cell>
          <cell r="AF109">
            <v>196207.33000000002</v>
          </cell>
          <cell r="AG109">
            <v>0</v>
          </cell>
          <cell r="AH109">
            <v>0</v>
          </cell>
          <cell r="AI109">
            <v>0</v>
          </cell>
          <cell r="AJ109">
            <v>25082.249999999996</v>
          </cell>
          <cell r="AK109">
            <v>80600.510000000009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77885.759999999995</v>
          </cell>
          <cell r="AQ109">
            <v>22181.14</v>
          </cell>
          <cell r="AR109">
            <v>63429.19</v>
          </cell>
          <cell r="AS109">
            <v>0</v>
          </cell>
          <cell r="AT109">
            <v>0</v>
          </cell>
          <cell r="AU109">
            <v>0</v>
          </cell>
          <cell r="AV109">
            <v>913856.07999999984</v>
          </cell>
          <cell r="AW109">
            <v>0</v>
          </cell>
          <cell r="AX109">
            <v>0</v>
          </cell>
          <cell r="AY109">
            <v>0</v>
          </cell>
          <cell r="AZ109">
            <v>276749.83</v>
          </cell>
          <cell r="BA109">
            <v>9446060.1800000034</v>
          </cell>
          <cell r="BB109">
            <v>1717685.8900000001</v>
          </cell>
          <cell r="BC109">
            <v>2348544.4</v>
          </cell>
          <cell r="BD109">
            <v>53503428.909999974</v>
          </cell>
        </row>
        <row r="110">
          <cell r="F110" t="str">
            <v>17411</v>
          </cell>
          <cell r="G110">
            <v>96106274.710000023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12380327.249999998</v>
          </cell>
          <cell r="P110">
            <v>3248041.36</v>
          </cell>
          <cell r="Q110">
            <v>0</v>
          </cell>
          <cell r="R110">
            <v>0</v>
          </cell>
          <cell r="S110">
            <v>3699628.7199999997</v>
          </cell>
          <cell r="T110">
            <v>202751.93000000002</v>
          </cell>
          <cell r="U110">
            <v>63693.119999999995</v>
          </cell>
          <cell r="V110">
            <v>0</v>
          </cell>
          <cell r="W110">
            <v>45448.67</v>
          </cell>
          <cell r="X110">
            <v>0</v>
          </cell>
          <cell r="Y110">
            <v>602798.58000000007</v>
          </cell>
          <cell r="Z110">
            <v>243101.55</v>
          </cell>
          <cell r="AA110">
            <v>0</v>
          </cell>
          <cell r="AB110">
            <v>0</v>
          </cell>
          <cell r="AC110">
            <v>411160.18</v>
          </cell>
          <cell r="AD110">
            <v>1890939.92</v>
          </cell>
          <cell r="AE110">
            <v>168589.33</v>
          </cell>
          <cell r="AF110">
            <v>759353.66999999993</v>
          </cell>
          <cell r="AG110">
            <v>0</v>
          </cell>
          <cell r="AH110">
            <v>146537.26999999999</v>
          </cell>
          <cell r="AI110">
            <v>0</v>
          </cell>
          <cell r="AJ110">
            <v>103314.09999999999</v>
          </cell>
          <cell r="AK110">
            <v>625974.74</v>
          </cell>
          <cell r="AL110">
            <v>0</v>
          </cell>
          <cell r="AM110">
            <v>0</v>
          </cell>
          <cell r="AN110">
            <v>0</v>
          </cell>
          <cell r="AO110">
            <v>217923.06</v>
          </cell>
          <cell r="AP110">
            <v>141052.17000000001</v>
          </cell>
          <cell r="AQ110">
            <v>156972.62</v>
          </cell>
          <cell r="AR110">
            <v>216216.85</v>
          </cell>
          <cell r="AS110">
            <v>0</v>
          </cell>
          <cell r="AT110">
            <v>0</v>
          </cell>
          <cell r="AU110">
            <v>0</v>
          </cell>
          <cell r="AV110">
            <v>3503933.7899999996</v>
          </cell>
          <cell r="AW110">
            <v>0</v>
          </cell>
          <cell r="AX110">
            <v>0</v>
          </cell>
          <cell r="AY110">
            <v>5197315.0200000005</v>
          </cell>
          <cell r="AZ110">
            <v>0</v>
          </cell>
          <cell r="BA110">
            <v>19855117.710000008</v>
          </cell>
          <cell r="BB110">
            <v>4052728.4299999997</v>
          </cell>
          <cell r="BC110">
            <v>6651359.9500000011</v>
          </cell>
          <cell r="BD110">
            <v>160690554.70000005</v>
          </cell>
        </row>
        <row r="111">
          <cell r="F111" t="str">
            <v>17412</v>
          </cell>
          <cell r="G111">
            <v>47880841.750000015</v>
          </cell>
          <cell r="H111">
            <v>358958.88999999996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9993965.6000000034</v>
          </cell>
          <cell r="P111">
            <v>2172186.29</v>
          </cell>
          <cell r="Q111">
            <v>958597.77</v>
          </cell>
          <cell r="R111">
            <v>0</v>
          </cell>
          <cell r="S111">
            <v>1546463.69</v>
          </cell>
          <cell r="T111">
            <v>486116.33</v>
          </cell>
          <cell r="U111">
            <v>41375</v>
          </cell>
          <cell r="V111">
            <v>0</v>
          </cell>
          <cell r="W111">
            <v>0</v>
          </cell>
          <cell r="X111">
            <v>0</v>
          </cell>
          <cell r="Y111">
            <v>815043.78000000014</v>
          </cell>
          <cell r="Z111">
            <v>288233.59000000003</v>
          </cell>
          <cell r="AA111">
            <v>0</v>
          </cell>
          <cell r="AB111">
            <v>0</v>
          </cell>
          <cell r="AC111">
            <v>657049.37</v>
          </cell>
          <cell r="AD111">
            <v>0</v>
          </cell>
          <cell r="AE111">
            <v>0</v>
          </cell>
          <cell r="AF111">
            <v>438132.89999999997</v>
          </cell>
          <cell r="AG111">
            <v>0</v>
          </cell>
          <cell r="AH111">
            <v>211258.99</v>
          </cell>
          <cell r="AI111">
            <v>0</v>
          </cell>
          <cell r="AJ111">
            <v>109439.58</v>
          </cell>
          <cell r="AK111">
            <v>502302.10000000003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65158.35</v>
          </cell>
          <cell r="AR111">
            <v>70694.990000000005</v>
          </cell>
          <cell r="AS111">
            <v>0</v>
          </cell>
          <cell r="AT111">
            <v>0</v>
          </cell>
          <cell r="AU111">
            <v>0</v>
          </cell>
          <cell r="AV111">
            <v>738165.81999999972</v>
          </cell>
          <cell r="AW111">
            <v>3615.13</v>
          </cell>
          <cell r="AX111">
            <v>0</v>
          </cell>
          <cell r="AY111">
            <v>2501710.2200000002</v>
          </cell>
          <cell r="AZ111">
            <v>428226.9</v>
          </cell>
          <cell r="BA111">
            <v>10658031.550000001</v>
          </cell>
          <cell r="BB111">
            <v>2014334.3599999999</v>
          </cell>
          <cell r="BC111">
            <v>3152949.46</v>
          </cell>
          <cell r="BD111">
            <v>86092852.410000011</v>
          </cell>
        </row>
        <row r="112">
          <cell r="F112" t="str">
            <v>17414</v>
          </cell>
          <cell r="G112">
            <v>141754674.31999999</v>
          </cell>
          <cell r="H112">
            <v>610934.27000000014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24940757.490000002</v>
          </cell>
          <cell r="P112">
            <v>5438575.9999999991</v>
          </cell>
          <cell r="Q112">
            <v>0</v>
          </cell>
          <cell r="R112">
            <v>0</v>
          </cell>
          <cell r="S112">
            <v>3612786.52</v>
          </cell>
          <cell r="T112">
            <v>864311.95000000019</v>
          </cell>
          <cell r="U112">
            <v>97994</v>
          </cell>
          <cell r="V112">
            <v>0</v>
          </cell>
          <cell r="W112">
            <v>683248.81</v>
          </cell>
          <cell r="X112">
            <v>24652</v>
          </cell>
          <cell r="Y112">
            <v>1665233.0999999999</v>
          </cell>
          <cell r="Z112">
            <v>500781</v>
          </cell>
          <cell r="AA112">
            <v>0</v>
          </cell>
          <cell r="AB112">
            <v>0</v>
          </cell>
          <cell r="AC112">
            <v>1015261.8300000001</v>
          </cell>
          <cell r="AD112">
            <v>0</v>
          </cell>
          <cell r="AE112">
            <v>0</v>
          </cell>
          <cell r="AF112">
            <v>1186315</v>
          </cell>
          <cell r="AG112">
            <v>0</v>
          </cell>
          <cell r="AH112">
            <v>585035.48</v>
          </cell>
          <cell r="AI112">
            <v>0</v>
          </cell>
          <cell r="AJ112">
            <v>233349.17000000004</v>
          </cell>
          <cell r="AK112">
            <v>2135767.63</v>
          </cell>
          <cell r="AL112">
            <v>227622.42999999996</v>
          </cell>
          <cell r="AM112">
            <v>0</v>
          </cell>
          <cell r="AN112">
            <v>65389</v>
          </cell>
          <cell r="AO112">
            <v>443709.07</v>
          </cell>
          <cell r="AP112">
            <v>0</v>
          </cell>
          <cell r="AQ112">
            <v>204619.82</v>
          </cell>
          <cell r="AR112">
            <v>380155.59999999992</v>
          </cell>
          <cell r="AS112">
            <v>0</v>
          </cell>
          <cell r="AT112">
            <v>0</v>
          </cell>
          <cell r="AU112">
            <v>0</v>
          </cell>
          <cell r="AV112">
            <v>4231875.3499999996</v>
          </cell>
          <cell r="AW112">
            <v>0</v>
          </cell>
          <cell r="AX112">
            <v>0</v>
          </cell>
          <cell r="AY112">
            <v>718922.97</v>
          </cell>
          <cell r="AZ112">
            <v>1112956.32</v>
          </cell>
          <cell r="BA112">
            <v>24927894.510000002</v>
          </cell>
          <cell r="BB112">
            <v>7501579.8999999985</v>
          </cell>
          <cell r="BC112">
            <v>8397187.7799999993</v>
          </cell>
          <cell r="BD112">
            <v>233561591.31999996</v>
          </cell>
        </row>
        <row r="113">
          <cell r="F113" t="str">
            <v>17415</v>
          </cell>
          <cell r="G113">
            <v>140766805.17999998</v>
          </cell>
          <cell r="H113">
            <v>390292.89999999997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11789.22</v>
          </cell>
          <cell r="O113">
            <v>28115612.460000001</v>
          </cell>
          <cell r="P113">
            <v>5384701</v>
          </cell>
          <cell r="Q113">
            <v>0</v>
          </cell>
          <cell r="R113">
            <v>0</v>
          </cell>
          <cell r="S113">
            <v>6853020.8100000015</v>
          </cell>
          <cell r="T113">
            <v>0</v>
          </cell>
          <cell r="U113">
            <v>193977.00000000003</v>
          </cell>
          <cell r="V113">
            <v>0</v>
          </cell>
          <cell r="W113">
            <v>0</v>
          </cell>
          <cell r="X113">
            <v>0</v>
          </cell>
          <cell r="Y113">
            <v>4538295.6499999994</v>
          </cell>
          <cell r="Z113">
            <v>810219.29</v>
          </cell>
          <cell r="AA113">
            <v>0</v>
          </cell>
          <cell r="AB113">
            <v>0</v>
          </cell>
          <cell r="AC113">
            <v>3839491.8199999994</v>
          </cell>
          <cell r="AD113">
            <v>0</v>
          </cell>
          <cell r="AE113">
            <v>0</v>
          </cell>
          <cell r="AF113">
            <v>1117073.1600000001</v>
          </cell>
          <cell r="AG113">
            <v>150291.52000000002</v>
          </cell>
          <cell r="AH113">
            <v>0</v>
          </cell>
          <cell r="AI113">
            <v>0</v>
          </cell>
          <cell r="AJ113">
            <v>1250057.21</v>
          </cell>
          <cell r="AK113">
            <v>3868783.6799999992</v>
          </cell>
          <cell r="AL113">
            <v>0</v>
          </cell>
          <cell r="AM113">
            <v>0</v>
          </cell>
          <cell r="AN113">
            <v>75677</v>
          </cell>
          <cell r="AO113">
            <v>178189.9</v>
          </cell>
          <cell r="AP113">
            <v>0</v>
          </cell>
          <cell r="AQ113">
            <v>0</v>
          </cell>
          <cell r="AR113">
            <v>239296.67999999993</v>
          </cell>
          <cell r="AS113">
            <v>0</v>
          </cell>
          <cell r="AT113">
            <v>0</v>
          </cell>
          <cell r="AU113">
            <v>0</v>
          </cell>
          <cell r="AV113">
            <v>521342.33999999997</v>
          </cell>
          <cell r="AW113">
            <v>0</v>
          </cell>
          <cell r="AX113">
            <v>0</v>
          </cell>
          <cell r="AY113">
            <v>0</v>
          </cell>
          <cell r="AZ113">
            <v>380529.37</v>
          </cell>
          <cell r="BA113">
            <v>33232170.269999992</v>
          </cell>
          <cell r="BB113">
            <v>10051640.710000001</v>
          </cell>
          <cell r="BC113">
            <v>7308463.6299999999</v>
          </cell>
          <cell r="BD113">
            <v>249277720.80000001</v>
          </cell>
        </row>
        <row r="114">
          <cell r="F114" t="str">
            <v>17417</v>
          </cell>
          <cell r="G114">
            <v>108408053.78</v>
          </cell>
          <cell r="H114">
            <v>1060891.3399999996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26646694.250000004</v>
          </cell>
          <cell r="P114">
            <v>3965372.3399999994</v>
          </cell>
          <cell r="Q114">
            <v>0</v>
          </cell>
          <cell r="R114">
            <v>0</v>
          </cell>
          <cell r="S114">
            <v>4083598.85</v>
          </cell>
          <cell r="T114">
            <v>603075.41999999993</v>
          </cell>
          <cell r="U114">
            <v>76385.679999999993</v>
          </cell>
          <cell r="V114">
            <v>0</v>
          </cell>
          <cell r="W114">
            <v>122039.52</v>
          </cell>
          <cell r="X114">
            <v>0</v>
          </cell>
          <cell r="Y114">
            <v>1099099.1200000001</v>
          </cell>
          <cell r="Z114">
            <v>254725.4</v>
          </cell>
          <cell r="AA114">
            <v>0</v>
          </cell>
          <cell r="AB114">
            <v>0</v>
          </cell>
          <cell r="AC114">
            <v>936853.81999999983</v>
          </cell>
          <cell r="AD114">
            <v>123480.29</v>
          </cell>
          <cell r="AE114">
            <v>13591.92</v>
          </cell>
          <cell r="AF114">
            <v>724052.75</v>
          </cell>
          <cell r="AG114">
            <v>0</v>
          </cell>
          <cell r="AH114">
            <v>0</v>
          </cell>
          <cell r="AI114">
            <v>0</v>
          </cell>
          <cell r="AJ114">
            <v>149340.22</v>
          </cell>
          <cell r="AK114">
            <v>875015.59999999986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50507.250000000007</v>
          </cell>
          <cell r="AR114">
            <v>170222.6</v>
          </cell>
          <cell r="AS114">
            <v>0</v>
          </cell>
          <cell r="AT114">
            <v>0</v>
          </cell>
          <cell r="AU114">
            <v>0</v>
          </cell>
          <cell r="AV114">
            <v>3063262.99</v>
          </cell>
          <cell r="AW114">
            <v>0</v>
          </cell>
          <cell r="AX114">
            <v>3450.16</v>
          </cell>
          <cell r="AY114">
            <v>0</v>
          </cell>
          <cell r="AZ114">
            <v>865548.45</v>
          </cell>
          <cell r="BA114">
            <v>22607378.5</v>
          </cell>
          <cell r="BB114">
            <v>5527359.2699999996</v>
          </cell>
          <cell r="BC114">
            <v>6623319.1699999999</v>
          </cell>
          <cell r="BD114">
            <v>188053318.68999997</v>
          </cell>
        </row>
        <row r="115">
          <cell r="F115" t="str">
            <v>18100</v>
          </cell>
          <cell r="G115">
            <v>23716395.100000001</v>
          </cell>
          <cell r="H115">
            <v>902677.08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5955700.8399999999</v>
          </cell>
          <cell r="P115">
            <v>1045117.23</v>
          </cell>
          <cell r="Q115">
            <v>0</v>
          </cell>
          <cell r="R115">
            <v>34909.82</v>
          </cell>
          <cell r="S115">
            <v>1827196.98</v>
          </cell>
          <cell r="T115">
            <v>188439.97</v>
          </cell>
          <cell r="U115">
            <v>45920</v>
          </cell>
          <cell r="V115">
            <v>0</v>
          </cell>
          <cell r="W115">
            <v>1997399.8399999999</v>
          </cell>
          <cell r="X115">
            <v>20015.010000000002</v>
          </cell>
          <cell r="Y115">
            <v>1486728.04</v>
          </cell>
          <cell r="Z115">
            <v>363230.87</v>
          </cell>
          <cell r="AA115">
            <v>0</v>
          </cell>
          <cell r="AB115">
            <v>0</v>
          </cell>
          <cell r="AC115">
            <v>802653.57</v>
          </cell>
          <cell r="AD115">
            <v>0</v>
          </cell>
          <cell r="AE115">
            <v>0</v>
          </cell>
          <cell r="AF115">
            <v>473094.10000000003</v>
          </cell>
          <cell r="AG115">
            <v>0</v>
          </cell>
          <cell r="AH115">
            <v>0</v>
          </cell>
          <cell r="AI115">
            <v>0</v>
          </cell>
          <cell r="AJ115">
            <v>25984.879999999997</v>
          </cell>
          <cell r="AK115">
            <v>110542.62000000001</v>
          </cell>
          <cell r="AL115">
            <v>34000.050000000003</v>
          </cell>
          <cell r="AM115">
            <v>0</v>
          </cell>
          <cell r="AN115">
            <v>14555.34</v>
          </cell>
          <cell r="AO115">
            <v>0</v>
          </cell>
          <cell r="AP115">
            <v>0</v>
          </cell>
          <cell r="AQ115">
            <v>17401.199999999997</v>
          </cell>
          <cell r="AR115">
            <v>42573.71</v>
          </cell>
          <cell r="AS115">
            <v>0</v>
          </cell>
          <cell r="AT115">
            <v>0</v>
          </cell>
          <cell r="AU115">
            <v>0</v>
          </cell>
          <cell r="AV115">
            <v>923698.9</v>
          </cell>
          <cell r="AW115">
            <v>0</v>
          </cell>
          <cell r="AX115">
            <v>0</v>
          </cell>
          <cell r="AY115">
            <v>0</v>
          </cell>
          <cell r="AZ115">
            <v>250992.66000000003</v>
          </cell>
          <cell r="BA115">
            <v>7999728.0700000003</v>
          </cell>
          <cell r="BB115">
            <v>2029535.9100000001</v>
          </cell>
          <cell r="BC115">
            <v>1549238.18</v>
          </cell>
          <cell r="BD115">
            <v>51857729.969999991</v>
          </cell>
        </row>
        <row r="116">
          <cell r="F116" t="str">
            <v>18303</v>
          </cell>
          <cell r="G116">
            <v>21287197.880000003</v>
          </cell>
          <cell r="H116">
            <v>453775.67000000004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4347855.6599999992</v>
          </cell>
          <cell r="P116">
            <v>885310.62</v>
          </cell>
          <cell r="Q116">
            <v>0</v>
          </cell>
          <cell r="R116">
            <v>0</v>
          </cell>
          <cell r="S116">
            <v>707029.99999999988</v>
          </cell>
          <cell r="T116">
            <v>240627.93000000002</v>
          </cell>
          <cell r="U116">
            <v>14862.380000000001</v>
          </cell>
          <cell r="V116">
            <v>0</v>
          </cell>
          <cell r="W116">
            <v>0</v>
          </cell>
          <cell r="X116">
            <v>0</v>
          </cell>
          <cell r="Y116">
            <v>169572.83999999997</v>
          </cell>
          <cell r="Z116">
            <v>92630.03</v>
          </cell>
          <cell r="AA116">
            <v>0</v>
          </cell>
          <cell r="AB116">
            <v>0</v>
          </cell>
          <cell r="AC116">
            <v>87551.13</v>
          </cell>
          <cell r="AD116">
            <v>0</v>
          </cell>
          <cell r="AE116">
            <v>0</v>
          </cell>
          <cell r="AF116">
            <v>150510.86000000002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56019.909999999996</v>
          </cell>
          <cell r="AL116">
            <v>0</v>
          </cell>
          <cell r="AM116">
            <v>0</v>
          </cell>
          <cell r="AN116">
            <v>22066.799999999996</v>
          </cell>
          <cell r="AO116">
            <v>0</v>
          </cell>
          <cell r="AP116">
            <v>0</v>
          </cell>
          <cell r="AQ116">
            <v>0</v>
          </cell>
          <cell r="AR116">
            <v>30243.759999999995</v>
          </cell>
          <cell r="AS116">
            <v>58244.92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33964.11</v>
          </cell>
          <cell r="BA116">
            <v>5724664.3400000017</v>
          </cell>
          <cell r="BB116">
            <v>937411.47</v>
          </cell>
          <cell r="BC116">
            <v>1327115.0900000001</v>
          </cell>
          <cell r="BD116">
            <v>36626655.400000013</v>
          </cell>
        </row>
        <row r="117">
          <cell r="F117" t="str">
            <v>18400</v>
          </cell>
          <cell r="G117">
            <v>30939530.860000007</v>
          </cell>
          <cell r="H117">
            <v>311012.23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6791630.9899999993</v>
          </cell>
          <cell r="P117">
            <v>1417801</v>
          </cell>
          <cell r="Q117">
            <v>0</v>
          </cell>
          <cell r="R117">
            <v>120591.76000000001</v>
          </cell>
          <cell r="S117">
            <v>2240215.9899999998</v>
          </cell>
          <cell r="T117">
            <v>492012.61000000004</v>
          </cell>
          <cell r="U117">
            <v>70386.000000000015</v>
          </cell>
          <cell r="V117">
            <v>0</v>
          </cell>
          <cell r="W117">
            <v>0</v>
          </cell>
          <cell r="X117">
            <v>0</v>
          </cell>
          <cell r="Y117">
            <v>577349.89</v>
          </cell>
          <cell r="Z117">
            <v>191936.22999999995</v>
          </cell>
          <cell r="AA117">
            <v>0</v>
          </cell>
          <cell r="AB117">
            <v>0</v>
          </cell>
          <cell r="AC117">
            <v>643075.72999999986</v>
          </cell>
          <cell r="AD117">
            <v>0</v>
          </cell>
          <cell r="AE117">
            <v>0</v>
          </cell>
          <cell r="AF117">
            <v>174767.26</v>
          </cell>
          <cell r="AG117">
            <v>0</v>
          </cell>
          <cell r="AH117">
            <v>0</v>
          </cell>
          <cell r="AI117">
            <v>215910.19999999998</v>
          </cell>
          <cell r="AJ117">
            <v>31908.92</v>
          </cell>
          <cell r="AK117">
            <v>157865.13</v>
          </cell>
          <cell r="AL117">
            <v>0</v>
          </cell>
          <cell r="AM117">
            <v>0</v>
          </cell>
          <cell r="AN117">
            <v>265757.74000000005</v>
          </cell>
          <cell r="AO117">
            <v>58377.509999999995</v>
          </cell>
          <cell r="AP117">
            <v>119502.82</v>
          </cell>
          <cell r="AQ117">
            <v>824.53</v>
          </cell>
          <cell r="AR117">
            <v>62421.639999999992</v>
          </cell>
          <cell r="AS117">
            <v>0</v>
          </cell>
          <cell r="AT117">
            <v>0</v>
          </cell>
          <cell r="AU117">
            <v>0</v>
          </cell>
          <cell r="AV117">
            <v>366586.26</v>
          </cell>
          <cell r="AW117">
            <v>0</v>
          </cell>
          <cell r="AX117">
            <v>103846.37000000001</v>
          </cell>
          <cell r="AY117">
            <v>0</v>
          </cell>
          <cell r="AZ117">
            <v>300140.36</v>
          </cell>
          <cell r="BA117">
            <v>8981488.4099999983</v>
          </cell>
          <cell r="BB117">
            <v>1847896.61</v>
          </cell>
          <cell r="BC117">
            <v>3011632.9399999995</v>
          </cell>
          <cell r="BD117">
            <v>59494469.989999995</v>
          </cell>
        </row>
        <row r="118">
          <cell r="F118" t="str">
            <v>18401</v>
          </cell>
          <cell r="G118">
            <v>55720002.239999995</v>
          </cell>
          <cell r="H118">
            <v>2035222.3199999998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15523561.08</v>
          </cell>
          <cell r="P118">
            <v>2336160.9000000004</v>
          </cell>
          <cell r="Q118">
            <v>0</v>
          </cell>
          <cell r="R118">
            <v>439491.81999999995</v>
          </cell>
          <cell r="S118">
            <v>4409892.7499999991</v>
          </cell>
          <cell r="T118">
            <v>422729.33</v>
          </cell>
          <cell r="U118">
            <v>62736.859999999993</v>
          </cell>
          <cell r="V118">
            <v>0</v>
          </cell>
          <cell r="W118">
            <v>0</v>
          </cell>
          <cell r="X118">
            <v>0</v>
          </cell>
          <cell r="Y118">
            <v>1155128.7500000002</v>
          </cell>
          <cell r="Z118">
            <v>356385.22000000003</v>
          </cell>
          <cell r="AA118">
            <v>0</v>
          </cell>
          <cell r="AB118">
            <v>0</v>
          </cell>
          <cell r="AC118">
            <v>1016319.3500000001</v>
          </cell>
          <cell r="AD118">
            <v>0</v>
          </cell>
          <cell r="AE118">
            <v>0</v>
          </cell>
          <cell r="AF118">
            <v>359965.39999999997</v>
          </cell>
          <cell r="AG118">
            <v>0</v>
          </cell>
          <cell r="AH118">
            <v>0</v>
          </cell>
          <cell r="AI118">
            <v>0</v>
          </cell>
          <cell r="AJ118">
            <v>42338.06</v>
          </cell>
          <cell r="AK118">
            <v>255391.30000000002</v>
          </cell>
          <cell r="AL118">
            <v>0</v>
          </cell>
          <cell r="AM118">
            <v>0</v>
          </cell>
          <cell r="AN118">
            <v>44597.820000000007</v>
          </cell>
          <cell r="AO118">
            <v>0</v>
          </cell>
          <cell r="AP118">
            <v>0</v>
          </cell>
          <cell r="AQ118">
            <v>118943.07</v>
          </cell>
          <cell r="AR118">
            <v>157388.46</v>
          </cell>
          <cell r="AS118">
            <v>0</v>
          </cell>
          <cell r="AT118">
            <v>0</v>
          </cell>
          <cell r="AU118">
            <v>0</v>
          </cell>
          <cell r="AV118">
            <v>1261768.95</v>
          </cell>
          <cell r="AW118">
            <v>0</v>
          </cell>
          <cell r="AX118">
            <v>154028.31</v>
          </cell>
          <cell r="AY118">
            <v>0</v>
          </cell>
          <cell r="AZ118">
            <v>819487.12000000011</v>
          </cell>
          <cell r="BA118">
            <v>15353270.290000001</v>
          </cell>
          <cell r="BB118">
            <v>3363628.64</v>
          </cell>
          <cell r="BC118">
            <v>5002501.9099999992</v>
          </cell>
          <cell r="BD118">
            <v>110410939.94999999</v>
          </cell>
        </row>
        <row r="119">
          <cell r="F119" t="str">
            <v>18402</v>
          </cell>
          <cell r="G119">
            <v>45049930.359999985</v>
          </cell>
          <cell r="H119">
            <v>1946234.9999999995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10588360.859999999</v>
          </cell>
          <cell r="P119">
            <v>2159349</v>
          </cell>
          <cell r="Q119">
            <v>0</v>
          </cell>
          <cell r="R119">
            <v>63620.11</v>
          </cell>
          <cell r="S119">
            <v>3909002.54</v>
          </cell>
          <cell r="T119">
            <v>382202.98</v>
          </cell>
          <cell r="U119">
            <v>55372</v>
          </cell>
          <cell r="V119">
            <v>0</v>
          </cell>
          <cell r="W119">
            <v>0</v>
          </cell>
          <cell r="X119">
            <v>0</v>
          </cell>
          <cell r="Y119">
            <v>1385614.2500000005</v>
          </cell>
          <cell r="Z119">
            <v>334716.12999999995</v>
          </cell>
          <cell r="AA119">
            <v>0</v>
          </cell>
          <cell r="AB119">
            <v>0</v>
          </cell>
          <cell r="AC119">
            <v>958416.64000000013</v>
          </cell>
          <cell r="AD119">
            <v>0</v>
          </cell>
          <cell r="AE119">
            <v>0</v>
          </cell>
          <cell r="AF119">
            <v>441079.2</v>
          </cell>
          <cell r="AG119">
            <v>0</v>
          </cell>
          <cell r="AH119">
            <v>23286.65</v>
          </cell>
          <cell r="AI119">
            <v>0</v>
          </cell>
          <cell r="AJ119">
            <v>12835.66</v>
          </cell>
          <cell r="AK119">
            <v>65655.62</v>
          </cell>
          <cell r="AL119">
            <v>0</v>
          </cell>
          <cell r="AM119">
            <v>0</v>
          </cell>
          <cell r="AN119">
            <v>40734.68</v>
          </cell>
          <cell r="AO119">
            <v>0</v>
          </cell>
          <cell r="AP119">
            <v>0</v>
          </cell>
          <cell r="AQ119">
            <v>49896.54</v>
          </cell>
          <cell r="AR119">
            <v>237697.76999999996</v>
          </cell>
          <cell r="AS119">
            <v>13619.000000000002</v>
          </cell>
          <cell r="AT119">
            <v>0</v>
          </cell>
          <cell r="AU119">
            <v>0</v>
          </cell>
          <cell r="AV119">
            <v>194866.80000000005</v>
          </cell>
          <cell r="AW119">
            <v>0</v>
          </cell>
          <cell r="AX119">
            <v>4184.43</v>
          </cell>
          <cell r="AY119">
            <v>0</v>
          </cell>
          <cell r="AZ119">
            <v>467141.61000000004</v>
          </cell>
          <cell r="BA119">
            <v>12374996.339999998</v>
          </cell>
          <cell r="BB119">
            <v>3099492.24</v>
          </cell>
          <cell r="BC119">
            <v>4755397.33</v>
          </cell>
          <cell r="BD119">
            <v>88613703.739999995</v>
          </cell>
        </row>
        <row r="120">
          <cell r="F120" t="str">
            <v>19007</v>
          </cell>
          <cell r="G120">
            <v>340182.58</v>
          </cell>
          <cell r="O120">
            <v>8806.64</v>
          </cell>
          <cell r="Z120">
            <v>2596.6</v>
          </cell>
          <cell r="BA120">
            <v>82980.219999999987</v>
          </cell>
          <cell r="BD120">
            <v>434566.04</v>
          </cell>
        </row>
        <row r="121">
          <cell r="F121" t="str">
            <v>19028</v>
          </cell>
          <cell r="G121">
            <v>1060018.3799999999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74593</v>
          </cell>
          <cell r="P121">
            <v>33409.82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18775.73</v>
          </cell>
          <cell r="Z121">
            <v>10416.75</v>
          </cell>
          <cell r="AA121">
            <v>0</v>
          </cell>
          <cell r="AB121">
            <v>0</v>
          </cell>
          <cell r="AC121">
            <v>27756.46</v>
          </cell>
          <cell r="AD121">
            <v>0</v>
          </cell>
          <cell r="AE121">
            <v>0</v>
          </cell>
          <cell r="AF121">
            <v>21150.84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17287.66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421309.12999999995</v>
          </cell>
          <cell r="BB121">
            <v>81743.41</v>
          </cell>
          <cell r="BC121">
            <v>106991.43999999997</v>
          </cell>
          <cell r="BD121">
            <v>1873452.6199999996</v>
          </cell>
        </row>
        <row r="122">
          <cell r="F122" t="str">
            <v>19400</v>
          </cell>
          <cell r="G122">
            <v>1155370.77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177262.38999999998</v>
          </cell>
          <cell r="P122">
            <v>36607.61</v>
          </cell>
          <cell r="Q122">
            <v>0</v>
          </cell>
          <cell r="R122">
            <v>0</v>
          </cell>
          <cell r="S122">
            <v>83263.900000000009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26643.440000000002</v>
          </cell>
          <cell r="Z122">
            <v>11724.1</v>
          </cell>
          <cell r="AA122">
            <v>0</v>
          </cell>
          <cell r="AB122">
            <v>0</v>
          </cell>
          <cell r="AC122">
            <v>3653.63</v>
          </cell>
          <cell r="AD122">
            <v>0</v>
          </cell>
          <cell r="AE122">
            <v>0</v>
          </cell>
          <cell r="AF122">
            <v>11949.54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21066.510000000002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581873.85999999987</v>
          </cell>
          <cell r="BB122">
            <v>72508.62</v>
          </cell>
          <cell r="BC122">
            <v>75919.06</v>
          </cell>
          <cell r="BD122">
            <v>2257843.4300000002</v>
          </cell>
        </row>
        <row r="123">
          <cell r="F123" t="str">
            <v>19401</v>
          </cell>
          <cell r="G123">
            <v>13964539.690000001</v>
          </cell>
          <cell r="H123">
            <v>103658.06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2553014.34</v>
          </cell>
          <cell r="P123">
            <v>597412.25</v>
          </cell>
          <cell r="Q123">
            <v>0</v>
          </cell>
          <cell r="R123">
            <v>0</v>
          </cell>
          <cell r="S123">
            <v>985134.4800000001</v>
          </cell>
          <cell r="T123">
            <v>69899.38</v>
          </cell>
          <cell r="U123">
            <v>18440</v>
          </cell>
          <cell r="V123">
            <v>0</v>
          </cell>
          <cell r="W123">
            <v>0</v>
          </cell>
          <cell r="X123">
            <v>0</v>
          </cell>
          <cell r="Y123">
            <v>550531.99999999977</v>
          </cell>
          <cell r="Z123">
            <v>122001.98</v>
          </cell>
          <cell r="AA123">
            <v>22254.440000000002</v>
          </cell>
          <cell r="AB123">
            <v>0</v>
          </cell>
          <cell r="AC123">
            <v>280090.53000000003</v>
          </cell>
          <cell r="AD123">
            <v>0</v>
          </cell>
          <cell r="AE123">
            <v>0</v>
          </cell>
          <cell r="AF123">
            <v>60472.75</v>
          </cell>
          <cell r="AG123">
            <v>0</v>
          </cell>
          <cell r="AH123">
            <v>0</v>
          </cell>
          <cell r="AI123">
            <v>0</v>
          </cell>
          <cell r="AJ123">
            <v>18055.18</v>
          </cell>
          <cell r="AK123">
            <v>165121.85999999999</v>
          </cell>
          <cell r="AL123">
            <v>0</v>
          </cell>
          <cell r="AM123">
            <v>0</v>
          </cell>
          <cell r="AN123">
            <v>0</v>
          </cell>
          <cell r="AO123">
            <v>261319.31999999998</v>
          </cell>
          <cell r="AP123">
            <v>0</v>
          </cell>
          <cell r="AQ123">
            <v>0</v>
          </cell>
          <cell r="AR123">
            <v>22409</v>
          </cell>
          <cell r="AS123">
            <v>0</v>
          </cell>
          <cell r="AT123">
            <v>0</v>
          </cell>
          <cell r="AU123">
            <v>0</v>
          </cell>
          <cell r="AV123">
            <v>21178.75</v>
          </cell>
          <cell r="AW123">
            <v>0</v>
          </cell>
          <cell r="AX123">
            <v>121890.81999999999</v>
          </cell>
          <cell r="AY123">
            <v>0</v>
          </cell>
          <cell r="AZ123">
            <v>8524.31</v>
          </cell>
          <cell r="BA123">
            <v>5054854.8699999992</v>
          </cell>
          <cell r="BB123">
            <v>930184.21999999986</v>
          </cell>
          <cell r="BC123">
            <v>1130772.0800000003</v>
          </cell>
          <cell r="BD123">
            <v>27061760.310000006</v>
          </cell>
        </row>
        <row r="124">
          <cell r="F124" t="str">
            <v>19403</v>
          </cell>
          <cell r="G124">
            <v>3423147.3400000003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471068.52</v>
          </cell>
          <cell r="P124">
            <v>115210.42</v>
          </cell>
          <cell r="Q124">
            <v>0</v>
          </cell>
          <cell r="R124">
            <v>0</v>
          </cell>
          <cell r="S124">
            <v>264598.26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122028.17999999998</v>
          </cell>
          <cell r="Z124">
            <v>37529.199999999997</v>
          </cell>
          <cell r="AA124">
            <v>0</v>
          </cell>
          <cell r="AB124">
            <v>0</v>
          </cell>
          <cell r="AC124">
            <v>69502.040000000008</v>
          </cell>
          <cell r="AD124">
            <v>106584.22</v>
          </cell>
          <cell r="AE124">
            <v>28159.339999999997</v>
          </cell>
          <cell r="AF124">
            <v>1988.01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35130.699999999997</v>
          </cell>
          <cell r="AL124">
            <v>0</v>
          </cell>
          <cell r="AM124">
            <v>0</v>
          </cell>
          <cell r="AN124">
            <v>0</v>
          </cell>
          <cell r="AO124">
            <v>6203.25</v>
          </cell>
          <cell r="AP124">
            <v>7232.9</v>
          </cell>
          <cell r="AQ124">
            <v>0</v>
          </cell>
          <cell r="AR124">
            <v>4381.05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1337727.69</v>
          </cell>
          <cell r="BB124">
            <v>249093.68</v>
          </cell>
          <cell r="BC124">
            <v>312730.95999999996</v>
          </cell>
          <cell r="BD124">
            <v>6592315.7599999988</v>
          </cell>
        </row>
        <row r="125">
          <cell r="F125" t="str">
            <v>19404</v>
          </cell>
          <cell r="G125">
            <v>4345828.1100000013</v>
          </cell>
          <cell r="H125">
            <v>193886.71000000005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478681.91000000009</v>
          </cell>
          <cell r="P125">
            <v>176386.92</v>
          </cell>
          <cell r="Q125">
            <v>0</v>
          </cell>
          <cell r="R125">
            <v>0</v>
          </cell>
          <cell r="S125">
            <v>298373.09000000003</v>
          </cell>
          <cell r="T125">
            <v>30745.79</v>
          </cell>
          <cell r="U125">
            <v>8409.58</v>
          </cell>
          <cell r="V125">
            <v>0</v>
          </cell>
          <cell r="W125">
            <v>0</v>
          </cell>
          <cell r="X125">
            <v>0</v>
          </cell>
          <cell r="Y125">
            <v>207096.21</v>
          </cell>
          <cell r="Z125">
            <v>24881.300000000003</v>
          </cell>
          <cell r="AA125">
            <v>0</v>
          </cell>
          <cell r="AB125">
            <v>0</v>
          </cell>
          <cell r="AC125">
            <v>115386.2</v>
          </cell>
          <cell r="AD125">
            <v>0</v>
          </cell>
          <cell r="AE125">
            <v>0</v>
          </cell>
          <cell r="AF125">
            <v>28736.800000000003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9289.59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11169.58</v>
          </cell>
          <cell r="AS125">
            <v>0</v>
          </cell>
          <cell r="AT125">
            <v>0</v>
          </cell>
          <cell r="AU125">
            <v>0</v>
          </cell>
          <cell r="AV125">
            <v>2791.02</v>
          </cell>
          <cell r="AW125">
            <v>0</v>
          </cell>
          <cell r="AX125">
            <v>0</v>
          </cell>
          <cell r="AY125">
            <v>0</v>
          </cell>
          <cell r="AZ125">
            <v>22394.1</v>
          </cell>
          <cell r="BA125">
            <v>1535635.77</v>
          </cell>
          <cell r="BB125">
            <v>262016.24000000002</v>
          </cell>
          <cell r="BC125">
            <v>310369.48</v>
          </cell>
          <cell r="BD125">
            <v>8062078.4000000004</v>
          </cell>
        </row>
        <row r="126">
          <cell r="F126" t="str">
            <v>20094</v>
          </cell>
          <cell r="G126">
            <v>1053466.1500000001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141436.10999999999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60999.73</v>
          </cell>
          <cell r="Z126">
            <v>39937.03</v>
          </cell>
          <cell r="AA126">
            <v>0</v>
          </cell>
          <cell r="AB126">
            <v>0</v>
          </cell>
          <cell r="AC126">
            <v>24166.09</v>
          </cell>
          <cell r="AD126">
            <v>0</v>
          </cell>
          <cell r="AE126">
            <v>0</v>
          </cell>
          <cell r="AF126">
            <v>1703.45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1286.71</v>
          </cell>
          <cell r="AN126">
            <v>0</v>
          </cell>
          <cell r="AO126">
            <v>4668.76</v>
          </cell>
          <cell r="AP126">
            <v>1180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2412.6899999999996</v>
          </cell>
          <cell r="AW126">
            <v>0</v>
          </cell>
          <cell r="AX126">
            <v>0</v>
          </cell>
          <cell r="AY126">
            <v>0</v>
          </cell>
          <cell r="AZ126">
            <v>529.65000000000009</v>
          </cell>
          <cell r="BA126">
            <v>437749.03</v>
          </cell>
          <cell r="BB126">
            <v>78853.820000000007</v>
          </cell>
          <cell r="BC126">
            <v>45008.76</v>
          </cell>
          <cell r="BD126">
            <v>1893397.9800000002</v>
          </cell>
        </row>
        <row r="127">
          <cell r="F127" t="str">
            <v>20203</v>
          </cell>
          <cell r="G127">
            <v>1009964.5900000001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80967.03</v>
          </cell>
          <cell r="P127">
            <v>37651.83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18818.030000000002</v>
          </cell>
          <cell r="Z127">
            <v>22430.36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6790.52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373957.17999999993</v>
          </cell>
          <cell r="BB127">
            <v>0</v>
          </cell>
          <cell r="BC127">
            <v>181146.04</v>
          </cell>
          <cell r="BD127">
            <v>1731725.5800000003</v>
          </cell>
        </row>
        <row r="128">
          <cell r="F128" t="str">
            <v>20215</v>
          </cell>
          <cell r="G128">
            <v>513107.86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44563.77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38276.04</v>
          </cell>
          <cell r="Z128">
            <v>18499.599999999999</v>
          </cell>
          <cell r="AA128">
            <v>0</v>
          </cell>
          <cell r="AB128">
            <v>0</v>
          </cell>
          <cell r="AC128">
            <v>15130.77</v>
          </cell>
          <cell r="AD128">
            <v>0</v>
          </cell>
          <cell r="AE128">
            <v>0</v>
          </cell>
          <cell r="AF128">
            <v>1852.6899999999998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258546.22</v>
          </cell>
          <cell r="BB128">
            <v>59862.55</v>
          </cell>
          <cell r="BC128">
            <v>103895.55999999998</v>
          </cell>
          <cell r="BD128">
            <v>1053735.06</v>
          </cell>
        </row>
        <row r="129">
          <cell r="F129" t="str">
            <v>20400</v>
          </cell>
          <cell r="G129">
            <v>1593928.0399999998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189221.78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36296.729999999996</v>
          </cell>
          <cell r="Z129">
            <v>29875.42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14184.939999999999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12829.86</v>
          </cell>
          <cell r="AM129">
            <v>0</v>
          </cell>
          <cell r="AN129">
            <v>0</v>
          </cell>
          <cell r="AO129">
            <v>0</v>
          </cell>
          <cell r="AP129">
            <v>7124.99</v>
          </cell>
          <cell r="AQ129">
            <v>0</v>
          </cell>
          <cell r="AR129">
            <v>3192.08</v>
          </cell>
          <cell r="AS129">
            <v>0</v>
          </cell>
          <cell r="AT129">
            <v>0</v>
          </cell>
          <cell r="AU129">
            <v>0</v>
          </cell>
          <cell r="AV129">
            <v>24061.510000000002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602099.76000000013</v>
          </cell>
          <cell r="BB129">
            <v>0</v>
          </cell>
          <cell r="BC129">
            <v>101266.31000000003</v>
          </cell>
          <cell r="BD129">
            <v>2614081.42</v>
          </cell>
        </row>
        <row r="130">
          <cell r="F130" t="str">
            <v>20401</v>
          </cell>
          <cell r="G130">
            <v>1128409.6700000002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73901.42</v>
          </cell>
          <cell r="P130">
            <v>0</v>
          </cell>
          <cell r="Q130">
            <v>0</v>
          </cell>
          <cell r="R130">
            <v>0</v>
          </cell>
          <cell r="S130">
            <v>54832.65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33807.15</v>
          </cell>
          <cell r="Z130">
            <v>6174</v>
          </cell>
          <cell r="AA130">
            <v>0</v>
          </cell>
          <cell r="AB130">
            <v>0</v>
          </cell>
          <cell r="AC130">
            <v>6957</v>
          </cell>
          <cell r="AD130">
            <v>0</v>
          </cell>
          <cell r="AE130">
            <v>0</v>
          </cell>
          <cell r="AF130">
            <v>5031.6500000000005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4087.37</v>
          </cell>
          <cell r="AO130">
            <v>0</v>
          </cell>
          <cell r="AP130">
            <v>1254.99</v>
          </cell>
          <cell r="AQ130">
            <v>7487.29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461519.79000000004</v>
          </cell>
          <cell r="BB130">
            <v>87799.42</v>
          </cell>
          <cell r="BC130">
            <v>58539.570000000007</v>
          </cell>
          <cell r="BD130">
            <v>1929801.97</v>
          </cell>
        </row>
        <row r="131">
          <cell r="F131" t="str">
            <v>20402</v>
          </cell>
          <cell r="G131">
            <v>1114839.27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112620.72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59965.680000000008</v>
          </cell>
          <cell r="Z131">
            <v>34847.69</v>
          </cell>
          <cell r="AA131">
            <v>0</v>
          </cell>
          <cell r="AB131">
            <v>0</v>
          </cell>
          <cell r="AC131">
            <v>17738.78</v>
          </cell>
          <cell r="AD131">
            <v>0</v>
          </cell>
          <cell r="AE131">
            <v>0</v>
          </cell>
          <cell r="AF131">
            <v>7514.2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1943.82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93287.859999999986</v>
          </cell>
          <cell r="AW131">
            <v>0</v>
          </cell>
          <cell r="AX131">
            <v>0</v>
          </cell>
          <cell r="AY131">
            <v>0</v>
          </cell>
          <cell r="AZ131">
            <v>299.39</v>
          </cell>
          <cell r="BA131">
            <v>533749.34</v>
          </cell>
          <cell r="BB131">
            <v>90901.75</v>
          </cell>
          <cell r="BC131">
            <v>109186.43000000002</v>
          </cell>
          <cell r="BD131">
            <v>2176894.9300000002</v>
          </cell>
        </row>
        <row r="132">
          <cell r="F132" t="str">
            <v>20403</v>
          </cell>
          <cell r="G132">
            <v>232587.91999999998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1763.6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22990.829999999998</v>
          </cell>
          <cell r="AA132">
            <v>9646.66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6866.2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102066.44</v>
          </cell>
          <cell r="BB132">
            <v>888.22</v>
          </cell>
          <cell r="BC132">
            <v>76133.359999999986</v>
          </cell>
          <cell r="BD132">
            <v>452943.22999999992</v>
          </cell>
        </row>
        <row r="133">
          <cell r="F133" t="str">
            <v>20404</v>
          </cell>
          <cell r="G133">
            <v>5884331.1399999978</v>
          </cell>
          <cell r="H133">
            <v>9879.84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826692.91999999993</v>
          </cell>
          <cell r="P133">
            <v>0</v>
          </cell>
          <cell r="Q133">
            <v>0</v>
          </cell>
          <cell r="R133">
            <v>0</v>
          </cell>
          <cell r="S133">
            <v>550795.80999999994</v>
          </cell>
          <cell r="T133">
            <v>31020.73</v>
          </cell>
          <cell r="U133">
            <v>12057.2</v>
          </cell>
          <cell r="V133">
            <v>0</v>
          </cell>
          <cell r="W133">
            <v>0</v>
          </cell>
          <cell r="X133">
            <v>0</v>
          </cell>
          <cell r="Y133">
            <v>431992.54</v>
          </cell>
          <cell r="Z133">
            <v>98645.720000000016</v>
          </cell>
          <cell r="AA133">
            <v>0</v>
          </cell>
          <cell r="AB133">
            <v>0</v>
          </cell>
          <cell r="AC133">
            <v>163984.36000000002</v>
          </cell>
          <cell r="AD133">
            <v>0</v>
          </cell>
          <cell r="AE133">
            <v>0</v>
          </cell>
          <cell r="AF133">
            <v>61926.7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21196.5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145293.74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1664488.5899999996</v>
          </cell>
          <cell r="BB133">
            <v>391018.1</v>
          </cell>
          <cell r="BC133">
            <v>389673.88999999996</v>
          </cell>
          <cell r="BD133">
            <v>10682997.779999997</v>
          </cell>
        </row>
        <row r="134">
          <cell r="F134" t="str">
            <v>20405</v>
          </cell>
          <cell r="G134">
            <v>6726639.4099999992</v>
          </cell>
          <cell r="H134">
            <v>79090.579999999987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1352617.38</v>
          </cell>
          <cell r="P134">
            <v>0</v>
          </cell>
          <cell r="Q134">
            <v>0</v>
          </cell>
          <cell r="R134">
            <v>0</v>
          </cell>
          <cell r="S134">
            <v>451007.35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268320.74</v>
          </cell>
          <cell r="Z134">
            <v>326556.01</v>
          </cell>
          <cell r="AA134">
            <v>16740.52</v>
          </cell>
          <cell r="AB134">
            <v>0</v>
          </cell>
          <cell r="AC134">
            <v>164800.95999999999</v>
          </cell>
          <cell r="AD134">
            <v>0</v>
          </cell>
          <cell r="AE134">
            <v>0</v>
          </cell>
          <cell r="AF134">
            <v>72105.09</v>
          </cell>
          <cell r="AG134">
            <v>0</v>
          </cell>
          <cell r="AH134">
            <v>0</v>
          </cell>
          <cell r="AI134">
            <v>0</v>
          </cell>
          <cell r="AJ134">
            <v>34719.47</v>
          </cell>
          <cell r="AK134">
            <v>156769.21999999997</v>
          </cell>
          <cell r="AL134">
            <v>0</v>
          </cell>
          <cell r="AM134">
            <v>0</v>
          </cell>
          <cell r="AN134">
            <v>0</v>
          </cell>
          <cell r="AO134">
            <v>43399.969999999994</v>
          </cell>
          <cell r="AP134">
            <v>34090</v>
          </cell>
          <cell r="AQ134">
            <v>0</v>
          </cell>
          <cell r="AR134">
            <v>10172.41</v>
          </cell>
          <cell r="AS134">
            <v>0</v>
          </cell>
          <cell r="AT134">
            <v>0</v>
          </cell>
          <cell r="AU134">
            <v>0</v>
          </cell>
          <cell r="AV134">
            <v>112566.63000000002</v>
          </cell>
          <cell r="AW134">
            <v>0</v>
          </cell>
          <cell r="AX134">
            <v>0</v>
          </cell>
          <cell r="AY134">
            <v>0</v>
          </cell>
          <cell r="AZ134">
            <v>61062.83</v>
          </cell>
          <cell r="BA134">
            <v>1603938.1399999997</v>
          </cell>
          <cell r="BB134">
            <v>398846.48</v>
          </cell>
          <cell r="BC134">
            <v>565242.56000000006</v>
          </cell>
          <cell r="BD134">
            <v>12478685.750000002</v>
          </cell>
        </row>
        <row r="135">
          <cell r="F135" t="str">
            <v>20406</v>
          </cell>
          <cell r="G135">
            <v>1442775.2999999996</v>
          </cell>
          <cell r="H135">
            <v>60766.53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297457.69</v>
          </cell>
          <cell r="P135">
            <v>0</v>
          </cell>
          <cell r="Q135">
            <v>0</v>
          </cell>
          <cell r="R135">
            <v>0</v>
          </cell>
          <cell r="S135">
            <v>253.8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128266.26</v>
          </cell>
          <cell r="Z135">
            <v>55303.270000000004</v>
          </cell>
          <cell r="AA135">
            <v>0</v>
          </cell>
          <cell r="AB135">
            <v>0</v>
          </cell>
          <cell r="AC135">
            <v>46415.66</v>
          </cell>
          <cell r="AD135">
            <v>0</v>
          </cell>
          <cell r="AE135">
            <v>0</v>
          </cell>
          <cell r="AF135">
            <v>6820.8900000000012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299.10000000000002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524220.22</v>
          </cell>
          <cell r="BB135">
            <v>123312.79</v>
          </cell>
          <cell r="BC135">
            <v>225504.81000000003</v>
          </cell>
          <cell r="BD135">
            <v>2911396.32</v>
          </cell>
        </row>
        <row r="136">
          <cell r="F136" t="str">
            <v>21014</v>
          </cell>
          <cell r="G136">
            <v>3825110.8200000008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792156.07000000007</v>
          </cell>
          <cell r="P136">
            <v>154891</v>
          </cell>
          <cell r="Q136">
            <v>0</v>
          </cell>
          <cell r="R136">
            <v>0</v>
          </cell>
          <cell r="S136">
            <v>244926.71999999997</v>
          </cell>
          <cell r="T136">
            <v>17994.09</v>
          </cell>
          <cell r="U136">
            <v>4944</v>
          </cell>
          <cell r="V136">
            <v>0</v>
          </cell>
          <cell r="W136">
            <v>0</v>
          </cell>
          <cell r="X136">
            <v>0</v>
          </cell>
          <cell r="Y136">
            <v>109532.69</v>
          </cell>
          <cell r="Z136">
            <v>25031.52</v>
          </cell>
          <cell r="AA136">
            <v>0</v>
          </cell>
          <cell r="AB136">
            <v>0</v>
          </cell>
          <cell r="AC136">
            <v>96996.84</v>
          </cell>
          <cell r="AD136">
            <v>0</v>
          </cell>
          <cell r="AE136">
            <v>0</v>
          </cell>
          <cell r="AF136">
            <v>11823.789999999999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9637.34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11640</v>
          </cell>
          <cell r="AQ136">
            <v>0</v>
          </cell>
          <cell r="AR136">
            <v>6256.45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1137982.5999999999</v>
          </cell>
          <cell r="BB136">
            <v>240219.39</v>
          </cell>
          <cell r="BC136">
            <v>224573.24999999997</v>
          </cell>
          <cell r="BD136">
            <v>6913716.5699999994</v>
          </cell>
        </row>
        <row r="137">
          <cell r="F137" t="str">
            <v>21036</v>
          </cell>
          <cell r="G137">
            <v>303063.90000000002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31907.89</v>
          </cell>
          <cell r="P137">
            <v>6150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19213</v>
          </cell>
          <cell r="Z137">
            <v>18663.550000000003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179936.12</v>
          </cell>
          <cell r="BB137">
            <v>0</v>
          </cell>
          <cell r="BC137">
            <v>17748.809999999998</v>
          </cell>
          <cell r="BD137">
            <v>576683.27</v>
          </cell>
        </row>
        <row r="138">
          <cell r="F138" t="str">
            <v>21206</v>
          </cell>
          <cell r="G138">
            <v>2514002.9600000009</v>
          </cell>
          <cell r="H138">
            <v>40547.39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503730.25</v>
          </cell>
          <cell r="P138">
            <v>125542.94</v>
          </cell>
          <cell r="Q138">
            <v>0</v>
          </cell>
          <cell r="R138">
            <v>0</v>
          </cell>
          <cell r="S138">
            <v>176818.83</v>
          </cell>
          <cell r="T138">
            <v>70755.679999999993</v>
          </cell>
          <cell r="U138">
            <v>4615</v>
          </cell>
          <cell r="V138">
            <v>0</v>
          </cell>
          <cell r="W138">
            <v>0</v>
          </cell>
          <cell r="X138">
            <v>0</v>
          </cell>
          <cell r="Y138">
            <v>114367.07999999999</v>
          </cell>
          <cell r="Z138">
            <v>59678.920000000006</v>
          </cell>
          <cell r="AA138">
            <v>11791.419999999998</v>
          </cell>
          <cell r="AB138">
            <v>0</v>
          </cell>
          <cell r="AC138">
            <v>90269.31</v>
          </cell>
          <cell r="AD138">
            <v>0</v>
          </cell>
          <cell r="AE138">
            <v>0</v>
          </cell>
          <cell r="AF138">
            <v>22617.809999999998</v>
          </cell>
          <cell r="AG138">
            <v>0</v>
          </cell>
          <cell r="AH138">
            <v>0</v>
          </cell>
          <cell r="AI138">
            <v>0</v>
          </cell>
          <cell r="AJ138">
            <v>10334.34</v>
          </cell>
          <cell r="AK138">
            <v>39006.830000000009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18760.400000000001</v>
          </cell>
          <cell r="AQ138">
            <v>0</v>
          </cell>
          <cell r="AR138">
            <v>4045.1400000000003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942179.23999999987</v>
          </cell>
          <cell r="BB138">
            <v>202151.96000000002</v>
          </cell>
          <cell r="BC138">
            <v>279345.77</v>
          </cell>
          <cell r="BD138">
            <v>5230561.2700000014</v>
          </cell>
        </row>
        <row r="139">
          <cell r="F139" t="str">
            <v>21214</v>
          </cell>
          <cell r="G139">
            <v>1714082.0799999998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335744.41</v>
          </cell>
          <cell r="P139">
            <v>91414.51</v>
          </cell>
          <cell r="Q139">
            <v>0</v>
          </cell>
          <cell r="R139">
            <v>0</v>
          </cell>
          <cell r="S139">
            <v>61972.160000000003</v>
          </cell>
          <cell r="T139">
            <v>0</v>
          </cell>
          <cell r="U139">
            <v>1648.23</v>
          </cell>
          <cell r="V139">
            <v>0</v>
          </cell>
          <cell r="W139">
            <v>0</v>
          </cell>
          <cell r="X139">
            <v>0</v>
          </cell>
          <cell r="Y139">
            <v>648460.26</v>
          </cell>
          <cell r="Z139">
            <v>26866.649999999998</v>
          </cell>
          <cell r="AA139">
            <v>0</v>
          </cell>
          <cell r="AB139">
            <v>0</v>
          </cell>
          <cell r="AC139">
            <v>44966.950000000004</v>
          </cell>
          <cell r="AD139">
            <v>0</v>
          </cell>
          <cell r="AE139">
            <v>0</v>
          </cell>
          <cell r="AF139">
            <v>29780.37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769027.53999999992</v>
          </cell>
          <cell r="BB139">
            <v>175729.3</v>
          </cell>
          <cell r="BC139">
            <v>229124.03</v>
          </cell>
          <cell r="BD139">
            <v>4128816.4899999993</v>
          </cell>
        </row>
        <row r="140">
          <cell r="F140" t="str">
            <v>21226</v>
          </cell>
          <cell r="G140">
            <v>2803001.17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374558.64</v>
          </cell>
          <cell r="P140">
            <v>118734</v>
          </cell>
          <cell r="Q140">
            <v>0</v>
          </cell>
          <cell r="R140">
            <v>0</v>
          </cell>
          <cell r="S140">
            <v>169545.05000000002</v>
          </cell>
          <cell r="T140">
            <v>98839.41</v>
          </cell>
          <cell r="U140">
            <v>5219.0599999999995</v>
          </cell>
          <cell r="V140">
            <v>0</v>
          </cell>
          <cell r="W140">
            <v>0</v>
          </cell>
          <cell r="X140">
            <v>0</v>
          </cell>
          <cell r="Y140">
            <v>121349.29000000001</v>
          </cell>
          <cell r="Z140">
            <v>58690.400000000001</v>
          </cell>
          <cell r="AA140">
            <v>0</v>
          </cell>
          <cell r="AB140">
            <v>0</v>
          </cell>
          <cell r="AC140">
            <v>61157.049999999996</v>
          </cell>
          <cell r="AD140">
            <v>0</v>
          </cell>
          <cell r="AE140">
            <v>0</v>
          </cell>
          <cell r="AF140">
            <v>38510.75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11955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5175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872006.1399999999</v>
          </cell>
          <cell r="BB140">
            <v>251334.73</v>
          </cell>
          <cell r="BC140">
            <v>363183.48000000004</v>
          </cell>
          <cell r="BD140">
            <v>5353259.1700000009</v>
          </cell>
        </row>
        <row r="141">
          <cell r="F141" t="str">
            <v>21232</v>
          </cell>
          <cell r="G141">
            <v>3502092.5900000008</v>
          </cell>
          <cell r="H141">
            <v>161696.85999999999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729340.45</v>
          </cell>
          <cell r="P141">
            <v>178660.83</v>
          </cell>
          <cell r="Q141">
            <v>0</v>
          </cell>
          <cell r="R141">
            <v>0</v>
          </cell>
          <cell r="S141">
            <v>287789.93</v>
          </cell>
          <cell r="T141">
            <v>14559.859999999999</v>
          </cell>
          <cell r="U141">
            <v>6403</v>
          </cell>
          <cell r="V141">
            <v>0</v>
          </cell>
          <cell r="W141">
            <v>0</v>
          </cell>
          <cell r="X141">
            <v>0</v>
          </cell>
          <cell r="Y141">
            <v>179301.9</v>
          </cell>
          <cell r="Z141">
            <v>47342</v>
          </cell>
          <cell r="AA141">
            <v>36291.21</v>
          </cell>
          <cell r="AB141">
            <v>0</v>
          </cell>
          <cell r="AC141">
            <v>126740.86</v>
          </cell>
          <cell r="AD141">
            <v>0</v>
          </cell>
          <cell r="AE141">
            <v>0</v>
          </cell>
          <cell r="AF141">
            <v>29709.95</v>
          </cell>
          <cell r="AG141">
            <v>0</v>
          </cell>
          <cell r="AH141">
            <v>0</v>
          </cell>
          <cell r="AI141">
            <v>0</v>
          </cell>
          <cell r="AJ141">
            <v>16549.32</v>
          </cell>
          <cell r="AK141">
            <v>50303.159999999989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2583.12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3688.8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1008082.4300000003</v>
          </cell>
          <cell r="BB141">
            <v>316636.64</v>
          </cell>
          <cell r="BC141">
            <v>379211.54000000004</v>
          </cell>
          <cell r="BD141">
            <v>7076984.450000002</v>
          </cell>
        </row>
        <row r="142">
          <cell r="F142" t="str">
            <v>21234</v>
          </cell>
          <cell r="G142">
            <v>451181.17000000004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122240.1</v>
          </cell>
          <cell r="P142">
            <v>25972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61430.799999999996</v>
          </cell>
          <cell r="Z142">
            <v>17975.650000000001</v>
          </cell>
          <cell r="AA142">
            <v>0</v>
          </cell>
          <cell r="AB142">
            <v>0</v>
          </cell>
          <cell r="AC142">
            <v>13421.27</v>
          </cell>
          <cell r="AD142">
            <v>0</v>
          </cell>
          <cell r="AE142">
            <v>0</v>
          </cell>
          <cell r="AF142">
            <v>4745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41823.35</v>
          </cell>
          <cell r="AW142">
            <v>4481.33</v>
          </cell>
          <cell r="AX142">
            <v>0</v>
          </cell>
          <cell r="AY142">
            <v>0</v>
          </cell>
          <cell r="AZ142">
            <v>0</v>
          </cell>
          <cell r="BA142">
            <v>280820.99</v>
          </cell>
          <cell r="BB142">
            <v>57070.18</v>
          </cell>
          <cell r="BC142">
            <v>156709.99</v>
          </cell>
          <cell r="BD142">
            <v>1237871.83</v>
          </cell>
        </row>
        <row r="143">
          <cell r="F143" t="str">
            <v>21237</v>
          </cell>
          <cell r="G143">
            <v>3619442.1699999995</v>
          </cell>
          <cell r="H143">
            <v>96142.38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859368.06000000017</v>
          </cell>
          <cell r="P143">
            <v>185869</v>
          </cell>
          <cell r="Q143">
            <v>0</v>
          </cell>
          <cell r="R143">
            <v>0</v>
          </cell>
          <cell r="S143">
            <v>221754.66999999998</v>
          </cell>
          <cell r="T143">
            <v>37235.47</v>
          </cell>
          <cell r="U143">
            <v>3701</v>
          </cell>
          <cell r="V143">
            <v>0</v>
          </cell>
          <cell r="W143">
            <v>0</v>
          </cell>
          <cell r="X143">
            <v>0</v>
          </cell>
          <cell r="Y143">
            <v>142728.19999999998</v>
          </cell>
          <cell r="Z143">
            <v>54678.310000000005</v>
          </cell>
          <cell r="AA143">
            <v>0</v>
          </cell>
          <cell r="AB143">
            <v>0</v>
          </cell>
          <cell r="AC143">
            <v>127383.7</v>
          </cell>
          <cell r="AD143">
            <v>0</v>
          </cell>
          <cell r="AE143">
            <v>0</v>
          </cell>
          <cell r="AF143">
            <v>47360.62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18733.09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19575</v>
          </cell>
          <cell r="AQ143">
            <v>0</v>
          </cell>
          <cell r="AR143">
            <v>6708.4400000000005</v>
          </cell>
          <cell r="AS143">
            <v>0</v>
          </cell>
          <cell r="AT143">
            <v>0</v>
          </cell>
          <cell r="AU143">
            <v>0</v>
          </cell>
          <cell r="AV143">
            <v>10429.07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1340423.0999999996</v>
          </cell>
          <cell r="BB143">
            <v>297365.13</v>
          </cell>
          <cell r="BC143">
            <v>383554.9599999999</v>
          </cell>
          <cell r="BD143">
            <v>7472452.3699999992</v>
          </cell>
        </row>
        <row r="144">
          <cell r="F144" t="str">
            <v>21300</v>
          </cell>
          <cell r="G144">
            <v>3404164.9800000009</v>
          </cell>
          <cell r="H144">
            <v>197065.72</v>
          </cell>
          <cell r="I144">
            <v>252.93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688017.22</v>
          </cell>
          <cell r="P144">
            <v>192852.82</v>
          </cell>
          <cell r="Q144">
            <v>0</v>
          </cell>
          <cell r="R144">
            <v>0</v>
          </cell>
          <cell r="S144">
            <v>367920.89999999991</v>
          </cell>
          <cell r="T144">
            <v>13913.25</v>
          </cell>
          <cell r="U144">
            <v>4654</v>
          </cell>
          <cell r="V144">
            <v>0</v>
          </cell>
          <cell r="W144">
            <v>0</v>
          </cell>
          <cell r="X144">
            <v>0</v>
          </cell>
          <cell r="Y144">
            <v>777063.33</v>
          </cell>
          <cell r="Z144">
            <v>52075.779999999992</v>
          </cell>
          <cell r="AA144">
            <v>0</v>
          </cell>
          <cell r="AB144">
            <v>0</v>
          </cell>
          <cell r="AC144">
            <v>130922.12</v>
          </cell>
          <cell r="AD144">
            <v>0</v>
          </cell>
          <cell r="AE144">
            <v>0</v>
          </cell>
          <cell r="AF144">
            <v>3268.2799999999997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17518.48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8640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1303031.8500000001</v>
          </cell>
          <cell r="BB144">
            <v>304811.16000000009</v>
          </cell>
          <cell r="BC144">
            <v>461690.96</v>
          </cell>
          <cell r="BD144">
            <v>7927863.780000004</v>
          </cell>
        </row>
        <row r="145">
          <cell r="F145" t="str">
            <v>21301</v>
          </cell>
          <cell r="G145">
            <v>1841093.89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277598.86</v>
          </cell>
          <cell r="P145">
            <v>62489.34</v>
          </cell>
          <cell r="Q145">
            <v>0</v>
          </cell>
          <cell r="R145">
            <v>0</v>
          </cell>
          <cell r="S145">
            <v>93737.430000000008</v>
          </cell>
          <cell r="T145">
            <v>10141.49</v>
          </cell>
          <cell r="U145">
            <v>1371</v>
          </cell>
          <cell r="V145">
            <v>0</v>
          </cell>
          <cell r="W145">
            <v>0</v>
          </cell>
          <cell r="X145">
            <v>0</v>
          </cell>
          <cell r="Y145">
            <v>91084.64</v>
          </cell>
          <cell r="Z145">
            <v>30484.149999999998</v>
          </cell>
          <cell r="AA145">
            <v>0</v>
          </cell>
          <cell r="AB145">
            <v>0</v>
          </cell>
          <cell r="AC145">
            <v>53311</v>
          </cell>
          <cell r="AD145">
            <v>0</v>
          </cell>
          <cell r="AE145">
            <v>0</v>
          </cell>
          <cell r="AF145">
            <v>6406.52</v>
          </cell>
          <cell r="AG145">
            <v>0</v>
          </cell>
          <cell r="AH145">
            <v>58992.770000000004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12008.62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7647.8099999999995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696721.46999999986</v>
          </cell>
          <cell r="BB145">
            <v>146419.87</v>
          </cell>
          <cell r="BC145">
            <v>194678.95</v>
          </cell>
          <cell r="BD145">
            <v>3584187.8100000005</v>
          </cell>
        </row>
        <row r="146">
          <cell r="F146" t="str">
            <v>21302</v>
          </cell>
          <cell r="G146">
            <v>13560345.800000001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3897690.99</v>
          </cell>
          <cell r="P146">
            <v>522669.41000000003</v>
          </cell>
          <cell r="Q146">
            <v>0</v>
          </cell>
          <cell r="R146">
            <v>0</v>
          </cell>
          <cell r="S146">
            <v>1018690.8599999999</v>
          </cell>
          <cell r="T146">
            <v>0</v>
          </cell>
          <cell r="U146">
            <v>79579.789999999994</v>
          </cell>
          <cell r="V146">
            <v>0</v>
          </cell>
          <cell r="W146">
            <v>0</v>
          </cell>
          <cell r="X146">
            <v>0</v>
          </cell>
          <cell r="Y146">
            <v>515053.61</v>
          </cell>
          <cell r="Z146">
            <v>98312.459999999992</v>
          </cell>
          <cell r="AA146">
            <v>0</v>
          </cell>
          <cell r="AB146">
            <v>0</v>
          </cell>
          <cell r="AC146">
            <v>327242.74000000005</v>
          </cell>
          <cell r="AD146">
            <v>2312954.2800000003</v>
          </cell>
          <cell r="AE146">
            <v>210505.84999999998</v>
          </cell>
          <cell r="AF146">
            <v>173351.64999999997</v>
          </cell>
          <cell r="AG146">
            <v>469.24</v>
          </cell>
          <cell r="AH146">
            <v>0</v>
          </cell>
          <cell r="AI146">
            <v>0</v>
          </cell>
          <cell r="AJ146">
            <v>13128.290000000003</v>
          </cell>
          <cell r="AK146">
            <v>100631.81000000001</v>
          </cell>
          <cell r="AL146">
            <v>0</v>
          </cell>
          <cell r="AM146">
            <v>0</v>
          </cell>
          <cell r="AN146">
            <v>0</v>
          </cell>
          <cell r="AO146">
            <v>85014.409999999989</v>
          </cell>
          <cell r="AP146">
            <v>35150</v>
          </cell>
          <cell r="AQ146">
            <v>0</v>
          </cell>
          <cell r="AR146">
            <v>22405.74</v>
          </cell>
          <cell r="AS146">
            <v>0</v>
          </cell>
          <cell r="AT146">
            <v>0</v>
          </cell>
          <cell r="AU146">
            <v>0</v>
          </cell>
          <cell r="AV146">
            <v>44263.71</v>
          </cell>
          <cell r="AW146">
            <v>0</v>
          </cell>
          <cell r="AX146">
            <v>0</v>
          </cell>
          <cell r="AY146">
            <v>0</v>
          </cell>
          <cell r="AZ146">
            <v>1062.49</v>
          </cell>
          <cell r="BA146">
            <v>3981176.3699999996</v>
          </cell>
          <cell r="BB146">
            <v>966784.48999999976</v>
          </cell>
          <cell r="BC146">
            <v>945547.97000000009</v>
          </cell>
          <cell r="BD146">
            <v>28912031.95999999</v>
          </cell>
        </row>
        <row r="147">
          <cell r="F147" t="str">
            <v>21303</v>
          </cell>
          <cell r="G147">
            <v>2319710.66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336571.76</v>
          </cell>
          <cell r="P147">
            <v>132511.20000000001</v>
          </cell>
          <cell r="Q147">
            <v>0</v>
          </cell>
          <cell r="R147">
            <v>0</v>
          </cell>
          <cell r="S147">
            <v>226692.38</v>
          </cell>
          <cell r="T147">
            <v>38891.520000000004</v>
          </cell>
          <cell r="U147">
            <v>3076.06</v>
          </cell>
          <cell r="V147">
            <v>0</v>
          </cell>
          <cell r="W147">
            <v>0</v>
          </cell>
          <cell r="X147">
            <v>0</v>
          </cell>
          <cell r="Y147">
            <v>197502.44000000003</v>
          </cell>
          <cell r="Z147">
            <v>32054.77</v>
          </cell>
          <cell r="AA147">
            <v>0</v>
          </cell>
          <cell r="AB147">
            <v>0</v>
          </cell>
          <cell r="AC147">
            <v>66422.98</v>
          </cell>
          <cell r="AD147">
            <v>0</v>
          </cell>
          <cell r="AE147">
            <v>0</v>
          </cell>
          <cell r="AF147">
            <v>63274.799999999996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95915.940000000017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934005.35000000009</v>
          </cell>
          <cell r="BB147">
            <v>205064.77</v>
          </cell>
          <cell r="BC147">
            <v>348007.86999999988</v>
          </cell>
          <cell r="BD147">
            <v>4999702.4999999991</v>
          </cell>
        </row>
        <row r="148">
          <cell r="F148" t="str">
            <v>21401</v>
          </cell>
          <cell r="G148">
            <v>17161447.659999996</v>
          </cell>
          <cell r="H148">
            <v>386.02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3647341.7699999996</v>
          </cell>
          <cell r="P148">
            <v>790275.57000000007</v>
          </cell>
          <cell r="Q148">
            <v>0</v>
          </cell>
          <cell r="R148">
            <v>0</v>
          </cell>
          <cell r="S148">
            <v>1029645.0199999999</v>
          </cell>
          <cell r="T148">
            <v>100101.04000000001</v>
          </cell>
          <cell r="U148">
            <v>28174.489999999998</v>
          </cell>
          <cell r="V148">
            <v>0</v>
          </cell>
          <cell r="W148">
            <v>0</v>
          </cell>
          <cell r="X148">
            <v>0</v>
          </cell>
          <cell r="Y148">
            <v>1016233.0599999998</v>
          </cell>
          <cell r="Z148">
            <v>212706.12</v>
          </cell>
          <cell r="AA148">
            <v>51228.68</v>
          </cell>
          <cell r="AB148">
            <v>0</v>
          </cell>
          <cell r="AC148">
            <v>692372.17</v>
          </cell>
          <cell r="AD148">
            <v>0</v>
          </cell>
          <cell r="AE148">
            <v>0</v>
          </cell>
          <cell r="AF148">
            <v>25455.02</v>
          </cell>
          <cell r="AG148">
            <v>0</v>
          </cell>
          <cell r="AH148">
            <v>0</v>
          </cell>
          <cell r="AI148">
            <v>0</v>
          </cell>
          <cell r="AJ148">
            <v>61119.069999999985</v>
          </cell>
          <cell r="AK148">
            <v>233572.65</v>
          </cell>
          <cell r="AL148">
            <v>97103.59</v>
          </cell>
          <cell r="AM148">
            <v>0</v>
          </cell>
          <cell r="AN148">
            <v>0</v>
          </cell>
          <cell r="AO148">
            <v>0</v>
          </cell>
          <cell r="AP148">
            <v>23265</v>
          </cell>
          <cell r="AQ148">
            <v>0</v>
          </cell>
          <cell r="AR148">
            <v>88865.86</v>
          </cell>
          <cell r="AS148">
            <v>0</v>
          </cell>
          <cell r="AT148">
            <v>0</v>
          </cell>
          <cell r="AU148">
            <v>0</v>
          </cell>
          <cell r="AV148">
            <v>2162.87</v>
          </cell>
          <cell r="AW148">
            <v>0</v>
          </cell>
          <cell r="AX148">
            <v>0</v>
          </cell>
          <cell r="AY148">
            <v>0</v>
          </cell>
          <cell r="AZ148">
            <v>650318.83000000007</v>
          </cell>
          <cell r="BA148">
            <v>5544736.5600000015</v>
          </cell>
          <cell r="BB148">
            <v>1532421.99</v>
          </cell>
          <cell r="BC148">
            <v>1398066.5400000003</v>
          </cell>
          <cell r="BD148">
            <v>34386999.579999998</v>
          </cell>
        </row>
        <row r="149">
          <cell r="F149" t="str">
            <v>22008</v>
          </cell>
          <cell r="G149">
            <v>994550.62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105792.25</v>
          </cell>
          <cell r="P149">
            <v>19383.98</v>
          </cell>
          <cell r="Q149">
            <v>0</v>
          </cell>
          <cell r="R149">
            <v>0</v>
          </cell>
          <cell r="S149">
            <v>96572.790000000008</v>
          </cell>
          <cell r="T149">
            <v>0</v>
          </cell>
          <cell r="U149">
            <v>1256.95</v>
          </cell>
          <cell r="V149">
            <v>0</v>
          </cell>
          <cell r="W149">
            <v>0</v>
          </cell>
          <cell r="X149">
            <v>0</v>
          </cell>
          <cell r="Y149">
            <v>48791.839999999997</v>
          </cell>
          <cell r="Z149">
            <v>22903.84</v>
          </cell>
          <cell r="AA149">
            <v>0</v>
          </cell>
          <cell r="AB149">
            <v>0</v>
          </cell>
          <cell r="AC149">
            <v>10897.59</v>
          </cell>
          <cell r="AD149">
            <v>0</v>
          </cell>
          <cell r="AE149">
            <v>0</v>
          </cell>
          <cell r="AF149">
            <v>3543.1600000000003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2141.09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443.87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372787.69000000006</v>
          </cell>
          <cell r="BB149">
            <v>77028.37999999999</v>
          </cell>
          <cell r="BC149">
            <v>86693.22</v>
          </cell>
          <cell r="BD149">
            <v>1842787.2700000003</v>
          </cell>
        </row>
        <row r="150">
          <cell r="F150" t="str">
            <v>22009</v>
          </cell>
          <cell r="G150">
            <v>3089852.71</v>
          </cell>
          <cell r="H150">
            <v>12148.41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451129.52999999997</v>
          </cell>
          <cell r="P150">
            <v>125816.73000000001</v>
          </cell>
          <cell r="Q150">
            <v>0</v>
          </cell>
          <cell r="R150">
            <v>0</v>
          </cell>
          <cell r="S150">
            <v>295143.84999999998</v>
          </cell>
          <cell r="T150">
            <v>20909.310000000001</v>
          </cell>
          <cell r="U150">
            <v>4272.6900000000005</v>
          </cell>
          <cell r="V150">
            <v>0</v>
          </cell>
          <cell r="W150">
            <v>0</v>
          </cell>
          <cell r="X150">
            <v>0</v>
          </cell>
          <cell r="Y150">
            <v>94450.08</v>
          </cell>
          <cell r="Z150">
            <v>22655.909999999996</v>
          </cell>
          <cell r="AA150">
            <v>0</v>
          </cell>
          <cell r="AB150">
            <v>0</v>
          </cell>
          <cell r="AC150">
            <v>69163.13</v>
          </cell>
          <cell r="AD150">
            <v>0</v>
          </cell>
          <cell r="AE150">
            <v>0</v>
          </cell>
          <cell r="AF150">
            <v>13189.5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15139.78</v>
          </cell>
          <cell r="AL150">
            <v>6411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15216.31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1183443.7200000002</v>
          </cell>
          <cell r="BB150">
            <v>211937.63</v>
          </cell>
          <cell r="BC150">
            <v>632596.17000000004</v>
          </cell>
          <cell r="BD150">
            <v>6263476.46</v>
          </cell>
        </row>
        <row r="151">
          <cell r="F151" t="str">
            <v>22017</v>
          </cell>
          <cell r="G151">
            <v>1110635.5799999998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100091.13</v>
          </cell>
          <cell r="P151">
            <v>15001</v>
          </cell>
          <cell r="Q151">
            <v>0</v>
          </cell>
          <cell r="R151">
            <v>0</v>
          </cell>
          <cell r="S151">
            <v>60984.06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41001.4</v>
          </cell>
          <cell r="Z151">
            <v>19881.95</v>
          </cell>
          <cell r="AA151">
            <v>0</v>
          </cell>
          <cell r="AB151">
            <v>0</v>
          </cell>
          <cell r="AC151">
            <v>11707.2</v>
          </cell>
          <cell r="AD151">
            <v>0</v>
          </cell>
          <cell r="AE151">
            <v>0</v>
          </cell>
          <cell r="AF151">
            <v>278.27999999999997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680</v>
          </cell>
          <cell r="AQ151">
            <v>0</v>
          </cell>
          <cell r="AR151">
            <v>0</v>
          </cell>
          <cell r="AS151">
            <v>1188.75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477774.63</v>
          </cell>
          <cell r="BB151">
            <v>75090.840000000011</v>
          </cell>
          <cell r="BC151">
            <v>158532.49000000002</v>
          </cell>
          <cell r="BD151">
            <v>2072847.31</v>
          </cell>
        </row>
        <row r="152">
          <cell r="F152" t="str">
            <v>22073</v>
          </cell>
          <cell r="G152">
            <v>1054793.4100000001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146383.75999999998</v>
          </cell>
          <cell r="P152">
            <v>22552.720000000001</v>
          </cell>
          <cell r="Q152">
            <v>0</v>
          </cell>
          <cell r="R152">
            <v>0</v>
          </cell>
          <cell r="S152">
            <v>97398.79</v>
          </cell>
          <cell r="T152">
            <v>0</v>
          </cell>
          <cell r="U152">
            <v>529</v>
          </cell>
          <cell r="V152">
            <v>0</v>
          </cell>
          <cell r="W152">
            <v>0</v>
          </cell>
          <cell r="X152">
            <v>0</v>
          </cell>
          <cell r="Y152">
            <v>31724.1</v>
          </cell>
          <cell r="Z152">
            <v>43246.990000000005</v>
          </cell>
          <cell r="AA152">
            <v>0</v>
          </cell>
          <cell r="AB152">
            <v>0</v>
          </cell>
          <cell r="AC152">
            <v>13608.46</v>
          </cell>
          <cell r="AD152">
            <v>0</v>
          </cell>
          <cell r="AE152">
            <v>0</v>
          </cell>
          <cell r="AF152">
            <v>20977.45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15237.380000000001</v>
          </cell>
          <cell r="AQ152">
            <v>0</v>
          </cell>
          <cell r="AR152">
            <v>788.18999999999994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489530.31000000006</v>
          </cell>
          <cell r="BB152">
            <v>69034.309999999983</v>
          </cell>
          <cell r="BC152">
            <v>176831.50999999998</v>
          </cell>
          <cell r="BD152">
            <v>2182636.38</v>
          </cell>
        </row>
        <row r="153">
          <cell r="F153" t="str">
            <v>22105</v>
          </cell>
          <cell r="G153">
            <v>1715762.87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267754.36000000004</v>
          </cell>
          <cell r="P153">
            <v>61827.390000000007</v>
          </cell>
          <cell r="Q153">
            <v>0</v>
          </cell>
          <cell r="R153">
            <v>0</v>
          </cell>
          <cell r="S153">
            <v>108882.84999999999</v>
          </cell>
          <cell r="T153">
            <v>0</v>
          </cell>
          <cell r="U153">
            <v>2148</v>
          </cell>
          <cell r="V153">
            <v>0</v>
          </cell>
          <cell r="W153">
            <v>0</v>
          </cell>
          <cell r="X153">
            <v>0</v>
          </cell>
          <cell r="Y153">
            <v>58363</v>
          </cell>
          <cell r="Z153">
            <v>26655</v>
          </cell>
          <cell r="AA153">
            <v>0</v>
          </cell>
          <cell r="AB153">
            <v>0</v>
          </cell>
          <cell r="AC153">
            <v>28241.57</v>
          </cell>
          <cell r="AD153">
            <v>0</v>
          </cell>
          <cell r="AE153">
            <v>0</v>
          </cell>
          <cell r="AF153">
            <v>21930.71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4734.87</v>
          </cell>
          <cell r="AQ153">
            <v>0</v>
          </cell>
          <cell r="AR153">
            <v>1939.67</v>
          </cell>
          <cell r="AS153">
            <v>0</v>
          </cell>
          <cell r="AT153">
            <v>0</v>
          </cell>
          <cell r="AU153">
            <v>0</v>
          </cell>
          <cell r="AV153">
            <v>693.46</v>
          </cell>
          <cell r="AW153">
            <v>0</v>
          </cell>
          <cell r="AX153">
            <v>0</v>
          </cell>
          <cell r="AY153">
            <v>0</v>
          </cell>
          <cell r="AZ153">
            <v>6888.37</v>
          </cell>
          <cell r="BA153">
            <v>633772.79</v>
          </cell>
          <cell r="BB153">
            <v>116148.47</v>
          </cell>
          <cell r="BC153">
            <v>260902.74000000002</v>
          </cell>
          <cell r="BD153">
            <v>3316646.1200000006</v>
          </cell>
        </row>
        <row r="154">
          <cell r="F154" t="str">
            <v>22200</v>
          </cell>
          <cell r="G154">
            <v>1870981.4999999998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164753.94999999998</v>
          </cell>
          <cell r="P154">
            <v>50549.37</v>
          </cell>
          <cell r="Q154">
            <v>0</v>
          </cell>
          <cell r="R154">
            <v>4728.41</v>
          </cell>
          <cell r="S154">
            <v>70137.72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74599.05</v>
          </cell>
          <cell r="Z154">
            <v>28351.21</v>
          </cell>
          <cell r="AA154">
            <v>0</v>
          </cell>
          <cell r="AB154">
            <v>0</v>
          </cell>
          <cell r="AC154">
            <v>43223.869999999995</v>
          </cell>
          <cell r="AD154">
            <v>0</v>
          </cell>
          <cell r="AE154">
            <v>0</v>
          </cell>
          <cell r="AF154">
            <v>38014.300000000003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8217.92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734212.56000000017</v>
          </cell>
          <cell r="BB154">
            <v>136618.72999999998</v>
          </cell>
          <cell r="BC154">
            <v>282437.13999999996</v>
          </cell>
          <cell r="BD154">
            <v>3506825.7299999995</v>
          </cell>
        </row>
        <row r="155">
          <cell r="F155" t="str">
            <v>22204</v>
          </cell>
          <cell r="G155">
            <v>1277087.8800000001</v>
          </cell>
          <cell r="H155">
            <v>5828.24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147116.60999999999</v>
          </cell>
          <cell r="P155">
            <v>20708.3</v>
          </cell>
          <cell r="Q155">
            <v>0</v>
          </cell>
          <cell r="R155">
            <v>0</v>
          </cell>
          <cell r="S155">
            <v>52401.770000000004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39040.97</v>
          </cell>
          <cell r="Z155">
            <v>23062.370000000003</v>
          </cell>
          <cell r="AA155">
            <v>0</v>
          </cell>
          <cell r="AB155">
            <v>0</v>
          </cell>
          <cell r="AC155">
            <v>22093.940000000002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5732.95</v>
          </cell>
          <cell r="AM155">
            <v>0</v>
          </cell>
          <cell r="AN155">
            <v>0</v>
          </cell>
          <cell r="AO155">
            <v>0</v>
          </cell>
          <cell r="AP155">
            <v>3425.93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17041.420000000002</v>
          </cell>
          <cell r="BA155">
            <v>489296.72</v>
          </cell>
          <cell r="BB155">
            <v>92537.91</v>
          </cell>
          <cell r="BC155">
            <v>198074.41999999998</v>
          </cell>
          <cell r="BD155">
            <v>2393449.4299999997</v>
          </cell>
        </row>
        <row r="156">
          <cell r="F156" t="str">
            <v>22207</v>
          </cell>
          <cell r="G156">
            <v>2941866.3499999996</v>
          </cell>
          <cell r="H156">
            <v>8641.7999999999993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469261.54</v>
          </cell>
          <cell r="P156">
            <v>123821</v>
          </cell>
          <cell r="Q156">
            <v>0</v>
          </cell>
          <cell r="R156">
            <v>0</v>
          </cell>
          <cell r="S156">
            <v>252688.84999999992</v>
          </cell>
          <cell r="T156">
            <v>112310.87999999999</v>
          </cell>
          <cell r="U156">
            <v>6301</v>
          </cell>
          <cell r="V156">
            <v>0</v>
          </cell>
          <cell r="W156">
            <v>0</v>
          </cell>
          <cell r="X156">
            <v>0</v>
          </cell>
          <cell r="Y156">
            <v>88545.709999999992</v>
          </cell>
          <cell r="Z156">
            <v>75954.349999999991</v>
          </cell>
          <cell r="AA156">
            <v>0</v>
          </cell>
          <cell r="AB156">
            <v>0</v>
          </cell>
          <cell r="AC156">
            <v>94292.170000000013</v>
          </cell>
          <cell r="AD156">
            <v>0</v>
          </cell>
          <cell r="AE156">
            <v>0</v>
          </cell>
          <cell r="AF156">
            <v>19401.370000000003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10963.83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1101295.97</v>
          </cell>
          <cell r="BB156">
            <v>194935.90000000002</v>
          </cell>
          <cell r="BC156">
            <v>376607.82999999996</v>
          </cell>
          <cell r="BD156">
            <v>5876888.5499999998</v>
          </cell>
        </row>
        <row r="157">
          <cell r="F157" t="str">
            <v>23042</v>
          </cell>
          <cell r="G157">
            <v>1280765.31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177072.28999999998</v>
          </cell>
          <cell r="P157">
            <v>58121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48138</v>
          </cell>
          <cell r="Z157">
            <v>31389.95</v>
          </cell>
          <cell r="AA157">
            <v>0</v>
          </cell>
          <cell r="AB157">
            <v>0</v>
          </cell>
          <cell r="AC157">
            <v>26182.29</v>
          </cell>
          <cell r="AD157">
            <v>0</v>
          </cell>
          <cell r="AE157">
            <v>0</v>
          </cell>
          <cell r="AF157">
            <v>16928.810000000001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1700.15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392037.74999999994</v>
          </cell>
          <cell r="BB157">
            <v>58218.95</v>
          </cell>
          <cell r="BC157">
            <v>73869.88</v>
          </cell>
          <cell r="BD157">
            <v>2164424.38</v>
          </cell>
        </row>
        <row r="158">
          <cell r="F158" t="str">
            <v>23054</v>
          </cell>
          <cell r="G158">
            <v>1209013.1400000004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147228.62</v>
          </cell>
          <cell r="P158">
            <v>53539.09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15336.6</v>
          </cell>
          <cell r="Z158">
            <v>4317.8099999999995</v>
          </cell>
          <cell r="AA158">
            <v>0</v>
          </cell>
          <cell r="AB158">
            <v>0</v>
          </cell>
          <cell r="AC158">
            <v>27660.74</v>
          </cell>
          <cell r="AD158">
            <v>0</v>
          </cell>
          <cell r="AE158">
            <v>0</v>
          </cell>
          <cell r="AF158">
            <v>5272.7699999999995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41996.42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361335.83999999997</v>
          </cell>
          <cell r="BB158">
            <v>77979.819999999992</v>
          </cell>
          <cell r="BC158">
            <v>103088.85000000002</v>
          </cell>
          <cell r="BD158">
            <v>2046769.7000000004</v>
          </cell>
        </row>
        <row r="159">
          <cell r="F159" t="str">
            <v>23309</v>
          </cell>
          <cell r="G159">
            <v>20514703.529999997</v>
          </cell>
          <cell r="H159">
            <v>244080.35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4393015.0599999996</v>
          </cell>
          <cell r="P159">
            <v>826293</v>
          </cell>
          <cell r="Q159">
            <v>0</v>
          </cell>
          <cell r="R159">
            <v>0</v>
          </cell>
          <cell r="S159">
            <v>1832111.9500000002</v>
          </cell>
          <cell r="T159">
            <v>196915.27000000002</v>
          </cell>
          <cell r="U159">
            <v>39327</v>
          </cell>
          <cell r="V159">
            <v>0</v>
          </cell>
          <cell r="W159">
            <v>0</v>
          </cell>
          <cell r="X159">
            <v>0</v>
          </cell>
          <cell r="Y159">
            <v>1017849.26</v>
          </cell>
          <cell r="Z159">
            <v>264358.64</v>
          </cell>
          <cell r="AA159">
            <v>0</v>
          </cell>
          <cell r="AB159">
            <v>0</v>
          </cell>
          <cell r="AC159">
            <v>673500.87</v>
          </cell>
          <cell r="AD159">
            <v>87219.960000000021</v>
          </cell>
          <cell r="AE159">
            <v>0</v>
          </cell>
          <cell r="AF159">
            <v>243112.55</v>
          </cell>
          <cell r="AG159">
            <v>4781.29</v>
          </cell>
          <cell r="AH159">
            <v>0</v>
          </cell>
          <cell r="AI159">
            <v>0</v>
          </cell>
          <cell r="AJ159">
            <v>61109.15</v>
          </cell>
          <cell r="AK159">
            <v>297397.74</v>
          </cell>
          <cell r="AL159">
            <v>0</v>
          </cell>
          <cell r="AM159">
            <v>0</v>
          </cell>
          <cell r="AN159">
            <v>70669.000000000015</v>
          </cell>
          <cell r="AO159">
            <v>0</v>
          </cell>
          <cell r="AP159">
            <v>37770</v>
          </cell>
          <cell r="AQ159">
            <v>72238.790000000008</v>
          </cell>
          <cell r="AR159">
            <v>38326.65</v>
          </cell>
          <cell r="AS159">
            <v>0</v>
          </cell>
          <cell r="AT159">
            <v>0</v>
          </cell>
          <cell r="AU159">
            <v>0</v>
          </cell>
          <cell r="AV159">
            <v>617205.67000000004</v>
          </cell>
          <cell r="AW159">
            <v>0</v>
          </cell>
          <cell r="AX159">
            <v>0</v>
          </cell>
          <cell r="AY159">
            <v>0</v>
          </cell>
          <cell r="AZ159">
            <v>642054.41999999993</v>
          </cell>
          <cell r="BA159">
            <v>5904638.04</v>
          </cell>
          <cell r="BB159">
            <v>1365543.2499999998</v>
          </cell>
          <cell r="BC159">
            <v>1929944.0800000003</v>
          </cell>
          <cell r="BD159">
            <v>41374165.519999996</v>
          </cell>
        </row>
        <row r="160">
          <cell r="F160" t="str">
            <v>23311</v>
          </cell>
          <cell r="G160">
            <v>1532840.1499999997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109398.8</v>
          </cell>
          <cell r="P160">
            <v>37047</v>
          </cell>
          <cell r="Q160">
            <v>0</v>
          </cell>
          <cell r="R160">
            <v>0</v>
          </cell>
          <cell r="S160">
            <v>68865.220000000016</v>
          </cell>
          <cell r="T160">
            <v>0</v>
          </cell>
          <cell r="U160">
            <v>1573</v>
          </cell>
          <cell r="V160">
            <v>0</v>
          </cell>
          <cell r="W160">
            <v>0</v>
          </cell>
          <cell r="X160">
            <v>0</v>
          </cell>
          <cell r="Y160">
            <v>96545.999999999985</v>
          </cell>
          <cell r="Z160">
            <v>36453.800000000003</v>
          </cell>
          <cell r="AA160">
            <v>0</v>
          </cell>
          <cell r="AB160">
            <v>0</v>
          </cell>
          <cell r="AC160">
            <v>24923.720000000005</v>
          </cell>
          <cell r="AD160">
            <v>0</v>
          </cell>
          <cell r="AE160">
            <v>0</v>
          </cell>
          <cell r="AF160">
            <v>8655.19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668352.67999999982</v>
          </cell>
          <cell r="BB160">
            <v>140248.13</v>
          </cell>
          <cell r="BC160">
            <v>147453.53000000003</v>
          </cell>
          <cell r="BD160">
            <v>2872357.2199999997</v>
          </cell>
        </row>
        <row r="161">
          <cell r="F161" t="str">
            <v>23402</v>
          </cell>
          <cell r="G161">
            <v>4317755.9399999995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797691.40000000014</v>
          </cell>
          <cell r="P161">
            <v>163894.73000000004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464065.37</v>
          </cell>
          <cell r="Z161">
            <v>56991.79</v>
          </cell>
          <cell r="AA161">
            <v>0</v>
          </cell>
          <cell r="AB161">
            <v>0</v>
          </cell>
          <cell r="AC161">
            <v>112254.29000000001</v>
          </cell>
          <cell r="AD161">
            <v>0</v>
          </cell>
          <cell r="AE161">
            <v>0</v>
          </cell>
          <cell r="AF161">
            <v>5555.23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6347.38</v>
          </cell>
          <cell r="AS161">
            <v>0</v>
          </cell>
          <cell r="AT161">
            <v>0</v>
          </cell>
          <cell r="AU161">
            <v>0</v>
          </cell>
          <cell r="AV161">
            <v>14093.11</v>
          </cell>
          <cell r="AW161">
            <v>0</v>
          </cell>
          <cell r="AX161">
            <v>323.27</v>
          </cell>
          <cell r="AY161">
            <v>0</v>
          </cell>
          <cell r="AZ161">
            <v>0</v>
          </cell>
          <cell r="BA161">
            <v>931609.4</v>
          </cell>
          <cell r="BB161">
            <v>285958.87000000005</v>
          </cell>
          <cell r="BC161">
            <v>585454.08000000007</v>
          </cell>
          <cell r="BD161">
            <v>7741994.8600000013</v>
          </cell>
        </row>
        <row r="162">
          <cell r="F162" t="str">
            <v>23403</v>
          </cell>
          <cell r="G162">
            <v>9537261.1900000013</v>
          </cell>
          <cell r="H162">
            <v>488060.30000000005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2249965.4500000002</v>
          </cell>
          <cell r="P162">
            <v>433565.93000000005</v>
          </cell>
          <cell r="Q162">
            <v>0</v>
          </cell>
          <cell r="R162">
            <v>11825.31</v>
          </cell>
          <cell r="S162">
            <v>679405.8600000001</v>
          </cell>
          <cell r="T162">
            <v>159041.84</v>
          </cell>
          <cell r="U162">
            <v>4138.8</v>
          </cell>
          <cell r="V162">
            <v>0</v>
          </cell>
          <cell r="W162">
            <v>0</v>
          </cell>
          <cell r="X162">
            <v>0</v>
          </cell>
          <cell r="Y162">
            <v>346421.01</v>
          </cell>
          <cell r="Z162">
            <v>94750.1</v>
          </cell>
          <cell r="AA162">
            <v>0</v>
          </cell>
          <cell r="AB162">
            <v>0</v>
          </cell>
          <cell r="AC162">
            <v>278732.59000000003</v>
          </cell>
          <cell r="AD162">
            <v>0</v>
          </cell>
          <cell r="AE162">
            <v>0</v>
          </cell>
          <cell r="AF162">
            <v>54680.959999999999</v>
          </cell>
          <cell r="AG162">
            <v>0</v>
          </cell>
          <cell r="AH162">
            <v>0</v>
          </cell>
          <cell r="AI162">
            <v>0</v>
          </cell>
          <cell r="AJ162">
            <v>14339.390000000001</v>
          </cell>
          <cell r="AK162">
            <v>96109.909999999989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45616.46</v>
          </cell>
          <cell r="AQ162">
            <v>0</v>
          </cell>
          <cell r="AR162">
            <v>16510.269999999997</v>
          </cell>
          <cell r="AS162">
            <v>0</v>
          </cell>
          <cell r="AT162">
            <v>0</v>
          </cell>
          <cell r="AU162">
            <v>0</v>
          </cell>
          <cell r="AV162">
            <v>11510.490000000002</v>
          </cell>
          <cell r="AW162">
            <v>0</v>
          </cell>
          <cell r="AX162">
            <v>0</v>
          </cell>
          <cell r="AY162">
            <v>0</v>
          </cell>
          <cell r="AZ162">
            <v>30261.780000000006</v>
          </cell>
          <cell r="BA162">
            <v>2770589.11</v>
          </cell>
          <cell r="BB162">
            <v>709111.53999999992</v>
          </cell>
          <cell r="BC162">
            <v>1514418.78</v>
          </cell>
          <cell r="BD162">
            <v>19546317.070000004</v>
          </cell>
        </row>
        <row r="163">
          <cell r="F163" t="str">
            <v>23404</v>
          </cell>
          <cell r="G163">
            <v>2109236.64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510364.28999999992</v>
          </cell>
          <cell r="P163">
            <v>67705.97</v>
          </cell>
          <cell r="Q163">
            <v>0</v>
          </cell>
          <cell r="R163">
            <v>20801.03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170580.04999999996</v>
          </cell>
          <cell r="Z163">
            <v>34631.61</v>
          </cell>
          <cell r="AA163">
            <v>0</v>
          </cell>
          <cell r="AB163">
            <v>0</v>
          </cell>
          <cell r="AC163">
            <v>66582.890000000014</v>
          </cell>
          <cell r="AD163">
            <v>0</v>
          </cell>
          <cell r="AE163">
            <v>0</v>
          </cell>
          <cell r="AF163">
            <v>40621.379999999997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27271.919999999998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24245.249999999996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583299.59</v>
          </cell>
          <cell r="BB163">
            <v>171615.15000000002</v>
          </cell>
          <cell r="BC163">
            <v>380201.59</v>
          </cell>
          <cell r="BD163">
            <v>4207157.3599999994</v>
          </cell>
        </row>
        <row r="164">
          <cell r="F164" t="str">
            <v>24014</v>
          </cell>
          <cell r="G164">
            <v>1583509.3499999996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138139.84000000003</v>
          </cell>
          <cell r="P164">
            <v>48947.62000000001</v>
          </cell>
          <cell r="Q164">
            <v>0</v>
          </cell>
          <cell r="R164">
            <v>54195.3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181662.46</v>
          </cell>
          <cell r="Z164">
            <v>8538.239999999998</v>
          </cell>
          <cell r="AA164">
            <v>0</v>
          </cell>
          <cell r="AB164">
            <v>0</v>
          </cell>
          <cell r="AC164">
            <v>26933.54</v>
          </cell>
          <cell r="AD164">
            <v>0</v>
          </cell>
          <cell r="AE164">
            <v>0</v>
          </cell>
          <cell r="AF164">
            <v>7203.93</v>
          </cell>
          <cell r="AG164">
            <v>0</v>
          </cell>
          <cell r="AH164">
            <v>0</v>
          </cell>
          <cell r="AI164">
            <v>0</v>
          </cell>
          <cell r="AJ164">
            <v>4001.5200000000004</v>
          </cell>
          <cell r="AK164">
            <v>0</v>
          </cell>
          <cell r="AL164">
            <v>0</v>
          </cell>
          <cell r="AM164">
            <v>5088.6399999999994</v>
          </cell>
          <cell r="AN164">
            <v>30157.13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568962.91</v>
          </cell>
          <cell r="BB164">
            <v>177728.47999999998</v>
          </cell>
          <cell r="BC164">
            <v>122633.37999999996</v>
          </cell>
          <cell r="BD164">
            <v>2957702.3399999994</v>
          </cell>
        </row>
        <row r="165">
          <cell r="F165" t="str">
            <v>24019</v>
          </cell>
          <cell r="G165">
            <v>7408295.0800000019</v>
          </cell>
          <cell r="H165">
            <v>11211634.049999999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2875722.5900000003</v>
          </cell>
          <cell r="P165">
            <v>612849.68999999994</v>
          </cell>
          <cell r="Q165">
            <v>0</v>
          </cell>
          <cell r="R165">
            <v>50714.89</v>
          </cell>
          <cell r="S165">
            <v>684897.30999999994</v>
          </cell>
          <cell r="T165">
            <v>50665.57</v>
          </cell>
          <cell r="U165">
            <v>30919.419999999995</v>
          </cell>
          <cell r="V165">
            <v>0</v>
          </cell>
          <cell r="W165">
            <v>0</v>
          </cell>
          <cell r="X165">
            <v>0</v>
          </cell>
          <cell r="Y165">
            <v>551221.81000000006</v>
          </cell>
          <cell r="Z165">
            <v>471647.16999999993</v>
          </cell>
          <cell r="AA165">
            <v>11673.310000000001</v>
          </cell>
          <cell r="AB165">
            <v>0</v>
          </cell>
          <cell r="AC165">
            <v>575930.09</v>
          </cell>
          <cell r="AD165">
            <v>0</v>
          </cell>
          <cell r="AE165">
            <v>0</v>
          </cell>
          <cell r="AF165">
            <v>23258.89</v>
          </cell>
          <cell r="AG165">
            <v>0</v>
          </cell>
          <cell r="AH165">
            <v>0</v>
          </cell>
          <cell r="AI165">
            <v>0</v>
          </cell>
          <cell r="AJ165">
            <v>14259.779999999999</v>
          </cell>
          <cell r="AK165">
            <v>72768.5</v>
          </cell>
          <cell r="AL165">
            <v>0</v>
          </cell>
          <cell r="AM165">
            <v>3769.5199999999995</v>
          </cell>
          <cell r="AN165">
            <v>85556.860000000015</v>
          </cell>
          <cell r="AO165">
            <v>0</v>
          </cell>
          <cell r="AP165">
            <v>0</v>
          </cell>
          <cell r="AQ165">
            <v>0</v>
          </cell>
          <cell r="AR165">
            <v>24219.07</v>
          </cell>
          <cell r="AS165">
            <v>0</v>
          </cell>
          <cell r="AT165">
            <v>0</v>
          </cell>
          <cell r="AU165">
            <v>0</v>
          </cell>
          <cell r="AV165">
            <v>350722.45999999996</v>
          </cell>
          <cell r="AW165">
            <v>0</v>
          </cell>
          <cell r="AX165">
            <v>0</v>
          </cell>
          <cell r="AY165">
            <v>0</v>
          </cell>
          <cell r="AZ165">
            <v>639.88</v>
          </cell>
          <cell r="BA165">
            <v>3317867.6299999994</v>
          </cell>
          <cell r="BB165">
            <v>550339.92999999993</v>
          </cell>
          <cell r="BC165">
            <v>582711.99000000011</v>
          </cell>
          <cell r="BD165">
            <v>29562285.490000002</v>
          </cell>
        </row>
        <row r="166">
          <cell r="F166" t="str">
            <v>24105</v>
          </cell>
          <cell r="G166">
            <v>4796192.37</v>
          </cell>
          <cell r="H166">
            <v>199321.35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931701.7300000001</v>
          </cell>
          <cell r="P166">
            <v>203893.75</v>
          </cell>
          <cell r="Q166">
            <v>0</v>
          </cell>
          <cell r="R166">
            <v>0</v>
          </cell>
          <cell r="S166">
            <v>358824.61</v>
          </cell>
          <cell r="T166">
            <v>58228.58</v>
          </cell>
          <cell r="U166">
            <v>10943.85</v>
          </cell>
          <cell r="V166">
            <v>0</v>
          </cell>
          <cell r="W166">
            <v>0</v>
          </cell>
          <cell r="X166">
            <v>0</v>
          </cell>
          <cell r="Y166">
            <v>545735.86</v>
          </cell>
          <cell r="Z166">
            <v>82892.509999999995</v>
          </cell>
          <cell r="AA166">
            <v>21962.640000000003</v>
          </cell>
          <cell r="AB166">
            <v>0</v>
          </cell>
          <cell r="AC166">
            <v>175866.65</v>
          </cell>
          <cell r="AD166">
            <v>147510.21000000002</v>
          </cell>
          <cell r="AE166">
            <v>0</v>
          </cell>
          <cell r="AF166">
            <v>233180.78999999998</v>
          </cell>
          <cell r="AG166">
            <v>0</v>
          </cell>
          <cell r="AH166">
            <v>0</v>
          </cell>
          <cell r="AI166">
            <v>0</v>
          </cell>
          <cell r="AJ166">
            <v>7841.4600000000009</v>
          </cell>
          <cell r="AK166">
            <v>72079.759999999995</v>
          </cell>
          <cell r="AL166">
            <v>0</v>
          </cell>
          <cell r="AM166">
            <v>6483.72</v>
          </cell>
          <cell r="AN166">
            <v>28557.27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43113.88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1979363.2600000005</v>
          </cell>
          <cell r="BB166">
            <v>369047.31</v>
          </cell>
          <cell r="BC166">
            <v>386126.27</v>
          </cell>
          <cell r="BD166">
            <v>10658867.83</v>
          </cell>
        </row>
        <row r="167">
          <cell r="F167" t="str">
            <v>24111</v>
          </cell>
          <cell r="G167">
            <v>4464829.3900000006</v>
          </cell>
          <cell r="H167">
            <v>53185.37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707645.08999999985</v>
          </cell>
          <cell r="P167">
            <v>217259.21000000002</v>
          </cell>
          <cell r="Q167">
            <v>0</v>
          </cell>
          <cell r="R167">
            <v>0</v>
          </cell>
          <cell r="S167">
            <v>359441.44999999995</v>
          </cell>
          <cell r="T167">
            <v>54277.55</v>
          </cell>
          <cell r="U167">
            <v>8665</v>
          </cell>
          <cell r="V167">
            <v>0</v>
          </cell>
          <cell r="W167">
            <v>0</v>
          </cell>
          <cell r="X167">
            <v>0</v>
          </cell>
          <cell r="Y167">
            <v>549005.15</v>
          </cell>
          <cell r="Z167">
            <v>278922.98</v>
          </cell>
          <cell r="AA167">
            <v>95151.489999999991</v>
          </cell>
          <cell r="AB167">
            <v>0</v>
          </cell>
          <cell r="AC167">
            <v>213855.5</v>
          </cell>
          <cell r="AD167">
            <v>0</v>
          </cell>
          <cell r="AE167">
            <v>0</v>
          </cell>
          <cell r="AF167">
            <v>57011.350000000006</v>
          </cell>
          <cell r="AG167">
            <v>0</v>
          </cell>
          <cell r="AH167">
            <v>0</v>
          </cell>
          <cell r="AI167">
            <v>0</v>
          </cell>
          <cell r="AJ167">
            <v>79985.66</v>
          </cell>
          <cell r="AK167">
            <v>283753.87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12639.199999999999</v>
          </cell>
          <cell r="AW167">
            <v>0</v>
          </cell>
          <cell r="AX167">
            <v>0</v>
          </cell>
          <cell r="AY167">
            <v>0</v>
          </cell>
          <cell r="AZ167">
            <v>15910.720000000001</v>
          </cell>
          <cell r="BA167">
            <v>1610640.79</v>
          </cell>
          <cell r="BB167">
            <v>447597.93</v>
          </cell>
          <cell r="BC167">
            <v>193208.34999999998</v>
          </cell>
          <cell r="BD167">
            <v>9702986.0500000007</v>
          </cell>
        </row>
        <row r="168">
          <cell r="F168" t="str">
            <v>24122</v>
          </cell>
          <cell r="G168">
            <v>1764893.51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152638.75</v>
          </cell>
          <cell r="P168">
            <v>42689.030000000006</v>
          </cell>
          <cell r="Q168">
            <v>0</v>
          </cell>
          <cell r="R168">
            <v>0</v>
          </cell>
          <cell r="S168">
            <v>185407.35</v>
          </cell>
          <cell r="T168">
            <v>0</v>
          </cell>
          <cell r="U168">
            <v>2496.16</v>
          </cell>
          <cell r="V168">
            <v>0</v>
          </cell>
          <cell r="W168">
            <v>0</v>
          </cell>
          <cell r="X168">
            <v>0</v>
          </cell>
          <cell r="Y168">
            <v>62983.5</v>
          </cell>
          <cell r="Z168">
            <v>79368.7</v>
          </cell>
          <cell r="AA168">
            <v>16182.23</v>
          </cell>
          <cell r="AB168">
            <v>0</v>
          </cell>
          <cell r="AC168">
            <v>76894.11</v>
          </cell>
          <cell r="AD168">
            <v>0</v>
          </cell>
          <cell r="AE168">
            <v>0</v>
          </cell>
          <cell r="AF168">
            <v>10735.2</v>
          </cell>
          <cell r="AG168">
            <v>0</v>
          </cell>
          <cell r="AH168">
            <v>0</v>
          </cell>
          <cell r="AI168">
            <v>0</v>
          </cell>
          <cell r="AJ168">
            <v>1174.69</v>
          </cell>
          <cell r="AK168">
            <v>31552.21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76530.880000000005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814394.97000000009</v>
          </cell>
          <cell r="BB168">
            <v>178534.9</v>
          </cell>
          <cell r="BC168">
            <v>122767.41</v>
          </cell>
          <cell r="BD168">
            <v>3619243.6000000006</v>
          </cell>
        </row>
        <row r="169">
          <cell r="F169" t="str">
            <v>24350</v>
          </cell>
          <cell r="G169">
            <v>3567217.0700000003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383648.19</v>
          </cell>
          <cell r="P169">
            <v>0</v>
          </cell>
          <cell r="Q169">
            <v>0</v>
          </cell>
          <cell r="R169">
            <v>0</v>
          </cell>
          <cell r="S169">
            <v>277726.02</v>
          </cell>
          <cell r="T169">
            <v>23167.649999999998</v>
          </cell>
          <cell r="U169">
            <v>6046</v>
          </cell>
          <cell r="V169">
            <v>0</v>
          </cell>
          <cell r="W169">
            <v>0</v>
          </cell>
          <cell r="X169">
            <v>0</v>
          </cell>
          <cell r="Y169">
            <v>126051.12</v>
          </cell>
          <cell r="Z169">
            <v>51457.350000000006</v>
          </cell>
          <cell r="AA169">
            <v>0</v>
          </cell>
          <cell r="AB169">
            <v>0</v>
          </cell>
          <cell r="AC169">
            <v>77753.87</v>
          </cell>
          <cell r="AD169">
            <v>0</v>
          </cell>
          <cell r="AE169">
            <v>0</v>
          </cell>
          <cell r="AF169">
            <v>72.62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6433.18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12602.57</v>
          </cell>
          <cell r="AQ169">
            <v>0</v>
          </cell>
          <cell r="AR169">
            <v>8767.25</v>
          </cell>
          <cell r="AS169">
            <v>0</v>
          </cell>
          <cell r="AT169">
            <v>0</v>
          </cell>
          <cell r="AU169">
            <v>0</v>
          </cell>
          <cell r="AV169">
            <v>165028.26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1150589.0999999999</v>
          </cell>
          <cell r="BB169">
            <v>224646.80000000002</v>
          </cell>
          <cell r="BC169">
            <v>450874.22</v>
          </cell>
          <cell r="BD169">
            <v>6532081.2699999996</v>
          </cell>
        </row>
        <row r="170">
          <cell r="F170" t="str">
            <v>24404</v>
          </cell>
          <cell r="G170">
            <v>5516206.3700000001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801056.36999999988</v>
          </cell>
          <cell r="P170">
            <v>216614.85000000003</v>
          </cell>
          <cell r="Q170">
            <v>0</v>
          </cell>
          <cell r="R170">
            <v>0</v>
          </cell>
          <cell r="S170">
            <v>331828.04000000004</v>
          </cell>
          <cell r="T170">
            <v>0</v>
          </cell>
          <cell r="U170">
            <v>9512.35</v>
          </cell>
          <cell r="V170">
            <v>0</v>
          </cell>
          <cell r="W170">
            <v>0</v>
          </cell>
          <cell r="X170">
            <v>0</v>
          </cell>
          <cell r="Y170">
            <v>377452.42</v>
          </cell>
          <cell r="Z170">
            <v>136740.19000000003</v>
          </cell>
          <cell r="AA170">
            <v>61742.55</v>
          </cell>
          <cell r="AB170">
            <v>0</v>
          </cell>
          <cell r="AC170">
            <v>190316.75</v>
          </cell>
          <cell r="AD170">
            <v>0</v>
          </cell>
          <cell r="AE170">
            <v>0</v>
          </cell>
          <cell r="AF170">
            <v>61970.969999999994</v>
          </cell>
          <cell r="AG170">
            <v>0</v>
          </cell>
          <cell r="AH170">
            <v>0</v>
          </cell>
          <cell r="AI170">
            <v>0</v>
          </cell>
          <cell r="AJ170">
            <v>50223.45</v>
          </cell>
          <cell r="AK170">
            <v>122880.86</v>
          </cell>
          <cell r="AL170">
            <v>0</v>
          </cell>
          <cell r="AM170">
            <v>0</v>
          </cell>
          <cell r="AN170">
            <v>0</v>
          </cell>
          <cell r="AO170">
            <v>24129.519999999997</v>
          </cell>
          <cell r="AP170">
            <v>27164.179999999997</v>
          </cell>
          <cell r="AQ170">
            <v>0</v>
          </cell>
          <cell r="AR170">
            <v>10258.82</v>
          </cell>
          <cell r="AS170">
            <v>0</v>
          </cell>
          <cell r="AT170">
            <v>0</v>
          </cell>
          <cell r="AU170">
            <v>0</v>
          </cell>
          <cell r="AV170">
            <v>10400.700000000001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1704679.3000000003</v>
          </cell>
          <cell r="BB170">
            <v>462111.43999999994</v>
          </cell>
          <cell r="BC170">
            <v>636855.50000000012</v>
          </cell>
          <cell r="BD170">
            <v>10752144.629999999</v>
          </cell>
        </row>
        <row r="171">
          <cell r="F171" t="str">
            <v>24410</v>
          </cell>
          <cell r="G171">
            <v>3430314.4099999997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464323.11</v>
          </cell>
          <cell r="P171">
            <v>135406.58000000002</v>
          </cell>
          <cell r="Q171">
            <v>0</v>
          </cell>
          <cell r="R171">
            <v>0</v>
          </cell>
          <cell r="S171">
            <v>247852.6</v>
          </cell>
          <cell r="T171">
            <v>48617.630000000005</v>
          </cell>
          <cell r="U171">
            <v>7602</v>
          </cell>
          <cell r="V171">
            <v>0</v>
          </cell>
          <cell r="W171">
            <v>0</v>
          </cell>
          <cell r="X171">
            <v>0</v>
          </cell>
          <cell r="Y171">
            <v>281297.40999999997</v>
          </cell>
          <cell r="Z171">
            <v>37140</v>
          </cell>
          <cell r="AA171">
            <v>0</v>
          </cell>
          <cell r="AB171">
            <v>0</v>
          </cell>
          <cell r="AC171">
            <v>101977.92</v>
          </cell>
          <cell r="AD171">
            <v>0</v>
          </cell>
          <cell r="AE171">
            <v>0</v>
          </cell>
          <cell r="AF171">
            <v>11694.619999999999</v>
          </cell>
          <cell r="AG171">
            <v>0</v>
          </cell>
          <cell r="AH171">
            <v>0</v>
          </cell>
          <cell r="AI171">
            <v>0</v>
          </cell>
          <cell r="AJ171">
            <v>15217.140000000001</v>
          </cell>
          <cell r="AK171">
            <v>74194.34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11771.9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13511.53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1290507.21</v>
          </cell>
          <cell r="BB171">
            <v>300897.75</v>
          </cell>
          <cell r="BC171">
            <v>192114.81999999995</v>
          </cell>
          <cell r="BD171">
            <v>6664440.9699999997</v>
          </cell>
        </row>
        <row r="172">
          <cell r="F172" t="str">
            <v>25101</v>
          </cell>
          <cell r="G172">
            <v>5250805.3900000025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1123023.75</v>
          </cell>
          <cell r="P172">
            <v>0</v>
          </cell>
          <cell r="Q172">
            <v>0</v>
          </cell>
          <cell r="R172">
            <v>0</v>
          </cell>
          <cell r="S172">
            <v>227978.47000000003</v>
          </cell>
          <cell r="T172">
            <v>0</v>
          </cell>
          <cell r="U172">
            <v>6898.9</v>
          </cell>
          <cell r="V172">
            <v>0</v>
          </cell>
          <cell r="W172">
            <v>0</v>
          </cell>
          <cell r="X172">
            <v>0</v>
          </cell>
          <cell r="Y172">
            <v>255095.06999999998</v>
          </cell>
          <cell r="Z172">
            <v>73655.41</v>
          </cell>
          <cell r="AA172">
            <v>29355.180000000008</v>
          </cell>
          <cell r="AB172">
            <v>0</v>
          </cell>
          <cell r="AC172">
            <v>143631.74</v>
          </cell>
          <cell r="AD172">
            <v>0</v>
          </cell>
          <cell r="AE172">
            <v>0</v>
          </cell>
          <cell r="AF172">
            <v>182238.91999999998</v>
          </cell>
          <cell r="AG172">
            <v>0</v>
          </cell>
          <cell r="AH172">
            <v>0</v>
          </cell>
          <cell r="AI172">
            <v>0</v>
          </cell>
          <cell r="AJ172">
            <v>16323.18</v>
          </cell>
          <cell r="AK172">
            <v>29744.600000000002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6350.3899999999994</v>
          </cell>
          <cell r="AS172">
            <v>0</v>
          </cell>
          <cell r="AT172">
            <v>0</v>
          </cell>
          <cell r="AU172">
            <v>0</v>
          </cell>
          <cell r="AV172">
            <v>156806.54999999999</v>
          </cell>
          <cell r="AW172">
            <v>0</v>
          </cell>
          <cell r="AX172">
            <v>0</v>
          </cell>
          <cell r="AY172">
            <v>0</v>
          </cell>
          <cell r="AZ172">
            <v>1498.2900000000002</v>
          </cell>
          <cell r="BA172">
            <v>1931587.75</v>
          </cell>
          <cell r="BB172">
            <v>427485.12000000005</v>
          </cell>
          <cell r="BC172">
            <v>663807.64</v>
          </cell>
          <cell r="BD172">
            <v>10526286.350000001</v>
          </cell>
        </row>
        <row r="173">
          <cell r="F173" t="str">
            <v>25116</v>
          </cell>
          <cell r="G173">
            <v>3145759.4600000009</v>
          </cell>
          <cell r="H173">
            <v>452258.98000000004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475451.43999999989</v>
          </cell>
          <cell r="P173">
            <v>182527</v>
          </cell>
          <cell r="Q173">
            <v>0</v>
          </cell>
          <cell r="R173">
            <v>0</v>
          </cell>
          <cell r="S173">
            <v>319038.24000000005</v>
          </cell>
          <cell r="T173">
            <v>0</v>
          </cell>
          <cell r="U173">
            <v>3999.02</v>
          </cell>
          <cell r="V173">
            <v>0</v>
          </cell>
          <cell r="W173">
            <v>0</v>
          </cell>
          <cell r="X173">
            <v>0</v>
          </cell>
          <cell r="Y173">
            <v>198208.84</v>
          </cell>
          <cell r="Z173">
            <v>37482</v>
          </cell>
          <cell r="AA173">
            <v>0</v>
          </cell>
          <cell r="AB173">
            <v>0</v>
          </cell>
          <cell r="AC173">
            <v>160089.92000000001</v>
          </cell>
          <cell r="AD173">
            <v>0</v>
          </cell>
          <cell r="AE173">
            <v>0</v>
          </cell>
          <cell r="AF173">
            <v>215656.92</v>
          </cell>
          <cell r="AG173">
            <v>0</v>
          </cell>
          <cell r="AH173">
            <v>0</v>
          </cell>
          <cell r="AI173">
            <v>0</v>
          </cell>
          <cell r="AJ173">
            <v>14553.57</v>
          </cell>
          <cell r="AK173">
            <v>50417.13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5516.7900000000009</v>
          </cell>
          <cell r="AS173">
            <v>0</v>
          </cell>
          <cell r="AT173">
            <v>0</v>
          </cell>
          <cell r="AU173">
            <v>0</v>
          </cell>
          <cell r="AV173">
            <v>87830.85</v>
          </cell>
          <cell r="AW173">
            <v>0</v>
          </cell>
          <cell r="AX173">
            <v>0</v>
          </cell>
          <cell r="AY173">
            <v>0</v>
          </cell>
          <cell r="AZ173">
            <v>4051.99</v>
          </cell>
          <cell r="BA173">
            <v>1124609.3400000001</v>
          </cell>
          <cell r="BB173">
            <v>288933.94999999995</v>
          </cell>
          <cell r="BC173">
            <v>362364</v>
          </cell>
          <cell r="BD173">
            <v>7128749.4400000004</v>
          </cell>
        </row>
        <row r="174">
          <cell r="F174" t="str">
            <v>25118</v>
          </cell>
          <cell r="G174">
            <v>2747477.6900000009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665438.96000000008</v>
          </cell>
          <cell r="P174">
            <v>118468.29</v>
          </cell>
          <cell r="Q174">
            <v>0</v>
          </cell>
          <cell r="R174">
            <v>0</v>
          </cell>
          <cell r="S174">
            <v>169915.66</v>
          </cell>
          <cell r="T174">
            <v>20693.849999999999</v>
          </cell>
          <cell r="U174">
            <v>5198.37</v>
          </cell>
          <cell r="V174">
            <v>0</v>
          </cell>
          <cell r="W174">
            <v>0</v>
          </cell>
          <cell r="X174">
            <v>0</v>
          </cell>
          <cell r="Y174">
            <v>183210.41000000003</v>
          </cell>
          <cell r="Z174">
            <v>91116.430000000008</v>
          </cell>
          <cell r="AA174">
            <v>339.5</v>
          </cell>
          <cell r="AB174">
            <v>0</v>
          </cell>
          <cell r="AC174">
            <v>86650.16</v>
          </cell>
          <cell r="AD174">
            <v>0</v>
          </cell>
          <cell r="AE174">
            <v>0</v>
          </cell>
          <cell r="AF174">
            <v>641717.47</v>
          </cell>
          <cell r="AG174">
            <v>0</v>
          </cell>
          <cell r="AH174">
            <v>0</v>
          </cell>
          <cell r="AI174">
            <v>0</v>
          </cell>
          <cell r="AJ174">
            <v>17145.64</v>
          </cell>
          <cell r="AK174">
            <v>82936.899999999994</v>
          </cell>
          <cell r="AL174">
            <v>0</v>
          </cell>
          <cell r="AM174">
            <v>0</v>
          </cell>
          <cell r="AN174">
            <v>17144.190000000002</v>
          </cell>
          <cell r="AO174">
            <v>0</v>
          </cell>
          <cell r="AP174">
            <v>5756.9800000000005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155914.84000000003</v>
          </cell>
          <cell r="AW174">
            <v>0</v>
          </cell>
          <cell r="AX174">
            <v>0</v>
          </cell>
          <cell r="AY174">
            <v>90366.89</v>
          </cell>
          <cell r="AZ174">
            <v>0</v>
          </cell>
          <cell r="BA174">
            <v>1008021.2800000001</v>
          </cell>
          <cell r="BB174">
            <v>251861.54</v>
          </cell>
          <cell r="BC174">
            <v>348679.44</v>
          </cell>
          <cell r="BD174">
            <v>6708054.490000003</v>
          </cell>
        </row>
        <row r="175">
          <cell r="F175" t="str">
            <v>25155</v>
          </cell>
          <cell r="G175">
            <v>2087189.68</v>
          </cell>
          <cell r="H175">
            <v>775767.4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280866.93</v>
          </cell>
          <cell r="P175">
            <v>16798.07</v>
          </cell>
          <cell r="Q175">
            <v>0</v>
          </cell>
          <cell r="R175">
            <v>0</v>
          </cell>
          <cell r="S175">
            <v>111993.98000000001</v>
          </cell>
          <cell r="T175">
            <v>12377.51</v>
          </cell>
          <cell r="U175">
            <v>47389.45</v>
          </cell>
          <cell r="V175">
            <v>0</v>
          </cell>
          <cell r="W175">
            <v>0</v>
          </cell>
          <cell r="X175">
            <v>0</v>
          </cell>
          <cell r="Y175">
            <v>102634.70000000001</v>
          </cell>
          <cell r="Z175">
            <v>16635</v>
          </cell>
          <cell r="AA175">
            <v>38507.29</v>
          </cell>
          <cell r="AB175">
            <v>0</v>
          </cell>
          <cell r="AC175">
            <v>72398.89</v>
          </cell>
          <cell r="AD175">
            <v>924809.07</v>
          </cell>
          <cell r="AE175">
            <v>101406.21999999999</v>
          </cell>
          <cell r="AF175">
            <v>27743.27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5200.5300000000007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75970.97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771492.22999999986</v>
          </cell>
          <cell r="BB175">
            <v>158540.58000000002</v>
          </cell>
          <cell r="BC175">
            <v>291537.45</v>
          </cell>
          <cell r="BD175">
            <v>5919259.2199999997</v>
          </cell>
        </row>
        <row r="176">
          <cell r="F176" t="str">
            <v>25160</v>
          </cell>
          <cell r="G176">
            <v>1883908.7499999998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313987.47000000003</v>
          </cell>
          <cell r="P176">
            <v>67371.87</v>
          </cell>
          <cell r="Q176">
            <v>0</v>
          </cell>
          <cell r="R176">
            <v>0</v>
          </cell>
          <cell r="S176">
            <v>169257.71</v>
          </cell>
          <cell r="T176">
            <v>51667.6</v>
          </cell>
          <cell r="U176">
            <v>2838</v>
          </cell>
          <cell r="V176">
            <v>0</v>
          </cell>
          <cell r="W176">
            <v>0</v>
          </cell>
          <cell r="X176">
            <v>0</v>
          </cell>
          <cell r="Y176">
            <v>77527.86</v>
          </cell>
          <cell r="Z176">
            <v>9652.4299999999985</v>
          </cell>
          <cell r="AA176">
            <v>0</v>
          </cell>
          <cell r="AB176">
            <v>0</v>
          </cell>
          <cell r="AC176">
            <v>47085.81</v>
          </cell>
          <cell r="AD176">
            <v>0</v>
          </cell>
          <cell r="AE176">
            <v>0</v>
          </cell>
          <cell r="AF176">
            <v>43921.86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5103.8000000000011</v>
          </cell>
          <cell r="AT176">
            <v>0</v>
          </cell>
          <cell r="AU176">
            <v>0</v>
          </cell>
          <cell r="AV176">
            <v>23589.64</v>
          </cell>
          <cell r="AW176">
            <v>0</v>
          </cell>
          <cell r="AX176">
            <v>0</v>
          </cell>
          <cell r="AY176">
            <v>75613.850000000006</v>
          </cell>
          <cell r="AZ176">
            <v>0</v>
          </cell>
          <cell r="BA176">
            <v>686416.32000000007</v>
          </cell>
          <cell r="BB176">
            <v>159557.16000000003</v>
          </cell>
          <cell r="BC176">
            <v>419677.18000000005</v>
          </cell>
          <cell r="BD176">
            <v>4037177.31</v>
          </cell>
        </row>
        <row r="177">
          <cell r="F177" t="str">
            <v>25200</v>
          </cell>
          <cell r="G177">
            <v>925147.82000000007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43500.54</v>
          </cell>
          <cell r="P177">
            <v>8864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22468.06</v>
          </cell>
          <cell r="AA177">
            <v>0</v>
          </cell>
          <cell r="AB177">
            <v>0</v>
          </cell>
          <cell r="AC177">
            <v>8574.7900000000009</v>
          </cell>
          <cell r="AD177">
            <v>0</v>
          </cell>
          <cell r="AE177">
            <v>0</v>
          </cell>
          <cell r="AF177">
            <v>3469.0299999999997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6501.7</v>
          </cell>
          <cell r="BA177">
            <v>360308.85000000003</v>
          </cell>
          <cell r="BB177">
            <v>70888.83</v>
          </cell>
          <cell r="BC177">
            <v>106196.45000000001</v>
          </cell>
          <cell r="BD177">
            <v>1555920.0700000003</v>
          </cell>
        </row>
        <row r="178">
          <cell r="F178" t="str">
            <v>26056</v>
          </cell>
          <cell r="G178">
            <v>4816234.6399999997</v>
          </cell>
          <cell r="H178">
            <v>193788.85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1077520.3299999998</v>
          </cell>
          <cell r="P178">
            <v>277212.67000000004</v>
          </cell>
          <cell r="Q178">
            <v>0</v>
          </cell>
          <cell r="R178">
            <v>0</v>
          </cell>
          <cell r="S178">
            <v>640368.89</v>
          </cell>
          <cell r="T178">
            <v>47932.630000000005</v>
          </cell>
          <cell r="U178">
            <v>17611</v>
          </cell>
          <cell r="V178">
            <v>0</v>
          </cell>
          <cell r="W178">
            <v>0</v>
          </cell>
          <cell r="X178">
            <v>0</v>
          </cell>
          <cell r="Y178">
            <v>444990.9</v>
          </cell>
          <cell r="Z178">
            <v>77575.360000000001</v>
          </cell>
          <cell r="AA178">
            <v>0</v>
          </cell>
          <cell r="AB178">
            <v>0</v>
          </cell>
          <cell r="AC178">
            <v>201774.37</v>
          </cell>
          <cell r="AD178">
            <v>0</v>
          </cell>
          <cell r="AE178">
            <v>0</v>
          </cell>
          <cell r="AF178">
            <v>27016.45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10797.27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1712091.6800000002</v>
          </cell>
          <cell r="BB178">
            <v>588559.82999999996</v>
          </cell>
          <cell r="BC178">
            <v>889571.62</v>
          </cell>
          <cell r="BD178">
            <v>11023046.489999998</v>
          </cell>
        </row>
        <row r="179">
          <cell r="F179" t="str">
            <v>26059</v>
          </cell>
          <cell r="G179">
            <v>1650134.2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197845.68000000002</v>
          </cell>
          <cell r="P179">
            <v>59070.1</v>
          </cell>
          <cell r="Q179">
            <v>0</v>
          </cell>
          <cell r="R179">
            <v>1372.55</v>
          </cell>
          <cell r="S179">
            <v>115321.26999999999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125178.01</v>
          </cell>
          <cell r="Z179">
            <v>21401.21</v>
          </cell>
          <cell r="AA179">
            <v>0</v>
          </cell>
          <cell r="AB179">
            <v>0</v>
          </cell>
          <cell r="AC179">
            <v>44508.69</v>
          </cell>
          <cell r="AD179">
            <v>0</v>
          </cell>
          <cell r="AE179">
            <v>0</v>
          </cell>
          <cell r="AF179">
            <v>33115.619999999995</v>
          </cell>
          <cell r="AG179">
            <v>0</v>
          </cell>
          <cell r="AH179">
            <v>3413.37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24683.280000000002</v>
          </cell>
          <cell r="AO179">
            <v>3750.92</v>
          </cell>
          <cell r="AP179">
            <v>14713.44</v>
          </cell>
          <cell r="AQ179">
            <v>0</v>
          </cell>
          <cell r="AR179">
            <v>0</v>
          </cell>
          <cell r="AS179">
            <v>2500</v>
          </cell>
          <cell r="AT179">
            <v>0</v>
          </cell>
          <cell r="AU179">
            <v>0</v>
          </cell>
          <cell r="AV179">
            <v>5799.25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626639.09000000008</v>
          </cell>
          <cell r="BB179">
            <v>190033.87</v>
          </cell>
          <cell r="BC179">
            <v>257930.53</v>
          </cell>
          <cell r="BD179">
            <v>3377411.0799999996</v>
          </cell>
        </row>
        <row r="180">
          <cell r="F180" t="str">
            <v>26070</v>
          </cell>
          <cell r="G180">
            <v>1555737.37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209814.98000000004</v>
          </cell>
          <cell r="P180">
            <v>70080.100000000006</v>
          </cell>
          <cell r="Q180">
            <v>0</v>
          </cell>
          <cell r="R180">
            <v>0</v>
          </cell>
          <cell r="S180">
            <v>131509.5</v>
          </cell>
          <cell r="T180">
            <v>32911.68</v>
          </cell>
          <cell r="U180">
            <v>2878.5</v>
          </cell>
          <cell r="V180">
            <v>0</v>
          </cell>
          <cell r="W180">
            <v>0</v>
          </cell>
          <cell r="X180">
            <v>0</v>
          </cell>
          <cell r="Y180">
            <v>114114.28</v>
          </cell>
          <cell r="Z180">
            <v>103281.54000000001</v>
          </cell>
          <cell r="AA180">
            <v>0</v>
          </cell>
          <cell r="AB180">
            <v>0</v>
          </cell>
          <cell r="AC180">
            <v>43826.229999999996</v>
          </cell>
          <cell r="AD180">
            <v>0</v>
          </cell>
          <cell r="AE180">
            <v>0</v>
          </cell>
          <cell r="AF180">
            <v>20707.7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11295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21226.589999999997</v>
          </cell>
          <cell r="AW180">
            <v>0</v>
          </cell>
          <cell r="AX180">
            <v>0</v>
          </cell>
          <cell r="AY180">
            <v>0</v>
          </cell>
          <cell r="AZ180">
            <v>5425.13</v>
          </cell>
          <cell r="BA180">
            <v>732330.13999999978</v>
          </cell>
          <cell r="BB180">
            <v>163733.56</v>
          </cell>
          <cell r="BC180">
            <v>293201.91000000003</v>
          </cell>
          <cell r="BD180">
            <v>3512074.21</v>
          </cell>
        </row>
        <row r="181">
          <cell r="F181" t="str">
            <v>27001</v>
          </cell>
          <cell r="G181">
            <v>15143944.719999999</v>
          </cell>
          <cell r="H181">
            <v>163516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2905269.6999999993</v>
          </cell>
          <cell r="P181">
            <v>671499.99</v>
          </cell>
          <cell r="Q181">
            <v>0</v>
          </cell>
          <cell r="R181">
            <v>40425.74</v>
          </cell>
          <cell r="S181">
            <v>743796.7100000002</v>
          </cell>
          <cell r="T181">
            <v>277750.83</v>
          </cell>
          <cell r="U181">
            <v>17187</v>
          </cell>
          <cell r="V181">
            <v>0</v>
          </cell>
          <cell r="W181">
            <v>0</v>
          </cell>
          <cell r="X181">
            <v>0</v>
          </cell>
          <cell r="Y181">
            <v>297653</v>
          </cell>
          <cell r="Z181">
            <v>58589.5</v>
          </cell>
          <cell r="AA181">
            <v>0</v>
          </cell>
          <cell r="AB181">
            <v>0</v>
          </cell>
          <cell r="AC181">
            <v>232602.2</v>
          </cell>
          <cell r="AD181">
            <v>0</v>
          </cell>
          <cell r="AE181">
            <v>0</v>
          </cell>
          <cell r="AF181">
            <v>119162.27000000002</v>
          </cell>
          <cell r="AG181">
            <v>0</v>
          </cell>
          <cell r="AH181">
            <v>0</v>
          </cell>
          <cell r="AI181">
            <v>0</v>
          </cell>
          <cell r="AJ181">
            <v>1689.84</v>
          </cell>
          <cell r="AK181">
            <v>80201.61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34832.76</v>
          </cell>
          <cell r="AS181">
            <v>0</v>
          </cell>
          <cell r="AT181">
            <v>0</v>
          </cell>
          <cell r="AU181">
            <v>0</v>
          </cell>
          <cell r="AV181">
            <v>76145.58</v>
          </cell>
          <cell r="AW181">
            <v>0</v>
          </cell>
          <cell r="AX181">
            <v>0</v>
          </cell>
          <cell r="AY181">
            <v>0</v>
          </cell>
          <cell r="AZ181">
            <v>3738.43</v>
          </cell>
          <cell r="BA181">
            <v>6276672.2799999993</v>
          </cell>
          <cell r="BB181">
            <v>835142.61999999988</v>
          </cell>
          <cell r="BC181">
            <v>1183644.1100000001</v>
          </cell>
          <cell r="BD181">
            <v>29163464.889999989</v>
          </cell>
        </row>
        <row r="182">
          <cell r="F182" t="str">
            <v>27003</v>
          </cell>
          <cell r="G182">
            <v>108907964.70000002</v>
          </cell>
          <cell r="H182">
            <v>503865.34</v>
          </cell>
          <cell r="O182">
            <v>20822432.159999996</v>
          </cell>
          <cell r="P182">
            <v>4484584.7699999996</v>
          </cell>
          <cell r="S182">
            <v>7637670.879999998</v>
          </cell>
          <cell r="T182">
            <v>352073.08999999997</v>
          </cell>
          <cell r="U182">
            <v>101222</v>
          </cell>
          <cell r="Y182">
            <v>1944371.04</v>
          </cell>
          <cell r="Z182">
            <v>256222.96999999997</v>
          </cell>
          <cell r="AC182">
            <v>1806495.5300000003</v>
          </cell>
          <cell r="AF182">
            <v>982164.39000000013</v>
          </cell>
          <cell r="AJ182">
            <v>150206.96</v>
          </cell>
          <cell r="AK182">
            <v>957842.75</v>
          </cell>
          <cell r="AM182">
            <v>90</v>
          </cell>
          <cell r="AN182">
            <v>102578.88</v>
          </cell>
          <cell r="AO182">
            <v>31620.35</v>
          </cell>
          <cell r="AR182">
            <v>171153.8</v>
          </cell>
          <cell r="AU182">
            <v>117941.47</v>
          </cell>
          <cell r="AV182">
            <v>127312.94000000002</v>
          </cell>
          <cell r="AZ182">
            <v>827534.16</v>
          </cell>
          <cell r="BA182">
            <v>27533690.149999991</v>
          </cell>
          <cell r="BB182">
            <v>5100488.29</v>
          </cell>
          <cell r="BC182">
            <v>9195133.5</v>
          </cell>
          <cell r="BD182">
            <v>192114660.11999997</v>
          </cell>
        </row>
        <row r="183">
          <cell r="F183" t="str">
            <v>27010</v>
          </cell>
          <cell r="G183">
            <v>170361759.17000002</v>
          </cell>
          <cell r="H183">
            <v>420982.44</v>
          </cell>
          <cell r="J183">
            <v>2550189.8099999996</v>
          </cell>
          <cell r="O183">
            <v>35224268.919999994</v>
          </cell>
          <cell r="P183">
            <v>7240042.330000001</v>
          </cell>
          <cell r="R183">
            <v>26399.23</v>
          </cell>
          <cell r="S183">
            <v>9457417.549999997</v>
          </cell>
          <cell r="T183">
            <v>761904.05000000016</v>
          </cell>
          <cell r="U183">
            <v>288501.83999999997</v>
          </cell>
          <cell r="W183">
            <v>4257.66</v>
          </cell>
          <cell r="Y183">
            <v>8751077.0599999987</v>
          </cell>
          <cell r="Z183">
            <v>1927898.15</v>
          </cell>
          <cell r="AC183">
            <v>4266563.1399999997</v>
          </cell>
          <cell r="AD183">
            <v>511096.11</v>
          </cell>
          <cell r="AE183">
            <v>51305.079999999994</v>
          </cell>
          <cell r="AF183">
            <v>1554475.54</v>
          </cell>
          <cell r="AG183">
            <v>79118.289999999994</v>
          </cell>
          <cell r="AH183">
            <v>4353184.18</v>
          </cell>
          <cell r="AJ183">
            <v>267407</v>
          </cell>
          <cell r="AK183">
            <v>3157862.0000000005</v>
          </cell>
          <cell r="AN183">
            <v>146524.16999999998</v>
          </cell>
          <cell r="AO183">
            <v>197759.14</v>
          </cell>
          <cell r="AQ183">
            <v>171770.18000000002</v>
          </cell>
          <cell r="AR183">
            <v>336877.26000000007</v>
          </cell>
          <cell r="AV183">
            <v>3511708.0000000005</v>
          </cell>
          <cell r="AZ183">
            <v>405621.15999999992</v>
          </cell>
          <cell r="BA183">
            <v>45090822.890000008</v>
          </cell>
          <cell r="BB183">
            <v>12098331.270000001</v>
          </cell>
          <cell r="BC183">
            <v>10460960.580000002</v>
          </cell>
          <cell r="BD183">
            <v>323676084.19999993</v>
          </cell>
        </row>
        <row r="184">
          <cell r="F184" t="str">
            <v>27019</v>
          </cell>
          <cell r="G184">
            <v>1070909.46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137147.01</v>
          </cell>
          <cell r="P184">
            <v>37835.000000000007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52835.4</v>
          </cell>
          <cell r="AA184">
            <v>0</v>
          </cell>
          <cell r="AB184">
            <v>0</v>
          </cell>
          <cell r="AC184">
            <v>12339.919999999998</v>
          </cell>
          <cell r="AD184">
            <v>0</v>
          </cell>
          <cell r="AE184">
            <v>0</v>
          </cell>
          <cell r="AF184">
            <v>2315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1348.15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600.79</v>
          </cell>
          <cell r="BA184">
            <v>458182.43000000005</v>
          </cell>
          <cell r="BB184">
            <v>61252.270000000004</v>
          </cell>
          <cell r="BC184">
            <v>71570.62</v>
          </cell>
          <cell r="BD184">
            <v>1906336.0499999998</v>
          </cell>
        </row>
        <row r="185">
          <cell r="F185" t="str">
            <v>27083</v>
          </cell>
          <cell r="G185">
            <v>29392023.460000001</v>
          </cell>
          <cell r="H185">
            <v>3739.4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5825478.4700000007</v>
          </cell>
          <cell r="P185">
            <v>1093279.75</v>
          </cell>
          <cell r="Q185">
            <v>0</v>
          </cell>
          <cell r="R185">
            <v>24993.35</v>
          </cell>
          <cell r="S185">
            <v>1240172.0699999998</v>
          </cell>
          <cell r="T185">
            <v>0</v>
          </cell>
          <cell r="U185">
            <v>24226.69</v>
          </cell>
          <cell r="V185">
            <v>0</v>
          </cell>
          <cell r="W185">
            <v>0</v>
          </cell>
          <cell r="X185">
            <v>0</v>
          </cell>
          <cell r="Y185">
            <v>484284.44999999995</v>
          </cell>
          <cell r="Z185">
            <v>138045.28999999998</v>
          </cell>
          <cell r="AA185">
            <v>0</v>
          </cell>
          <cell r="AB185">
            <v>0</v>
          </cell>
          <cell r="AC185">
            <v>508490.69</v>
          </cell>
          <cell r="AD185">
            <v>0</v>
          </cell>
          <cell r="AE185">
            <v>0</v>
          </cell>
          <cell r="AF185">
            <v>102499.42</v>
          </cell>
          <cell r="AG185">
            <v>0</v>
          </cell>
          <cell r="AH185">
            <v>0</v>
          </cell>
          <cell r="AI185">
            <v>109513.39</v>
          </cell>
          <cell r="AJ185">
            <v>29718.83</v>
          </cell>
          <cell r="AK185">
            <v>138528.04999999999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31086.489999999998</v>
          </cell>
          <cell r="AQ185">
            <v>36925.919999999998</v>
          </cell>
          <cell r="AR185">
            <v>47371.48</v>
          </cell>
          <cell r="AS185">
            <v>0</v>
          </cell>
          <cell r="AT185">
            <v>0</v>
          </cell>
          <cell r="AU185">
            <v>0</v>
          </cell>
          <cell r="AV185">
            <v>351782.64</v>
          </cell>
          <cell r="AW185">
            <v>0</v>
          </cell>
          <cell r="AX185">
            <v>32267.780000000002</v>
          </cell>
          <cell r="AY185">
            <v>0</v>
          </cell>
          <cell r="AZ185">
            <v>408011.29</v>
          </cell>
          <cell r="BA185">
            <v>6969265.7000000011</v>
          </cell>
          <cell r="BB185">
            <v>2118265.3400000003</v>
          </cell>
          <cell r="BC185">
            <v>1648260.0899999999</v>
          </cell>
          <cell r="BD185">
            <v>50758230.040000007</v>
          </cell>
        </row>
        <row r="186">
          <cell r="F186" t="str">
            <v>27320</v>
          </cell>
          <cell r="G186">
            <v>45232980.190000027</v>
          </cell>
          <cell r="H186">
            <v>704814.55999999994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7413387.5300000003</v>
          </cell>
          <cell r="P186">
            <v>1503526.29</v>
          </cell>
          <cell r="Q186">
            <v>0</v>
          </cell>
          <cell r="R186">
            <v>0</v>
          </cell>
          <cell r="S186">
            <v>2178449.21</v>
          </cell>
          <cell r="T186">
            <v>248890.63000000003</v>
          </cell>
          <cell r="U186">
            <v>37498.000000000007</v>
          </cell>
          <cell r="V186">
            <v>0</v>
          </cell>
          <cell r="W186">
            <v>0</v>
          </cell>
          <cell r="X186">
            <v>0</v>
          </cell>
          <cell r="Y186">
            <v>563531.6399999999</v>
          </cell>
          <cell r="Z186">
            <v>657286.72</v>
          </cell>
          <cell r="AA186">
            <v>0</v>
          </cell>
          <cell r="AB186">
            <v>0</v>
          </cell>
          <cell r="AC186">
            <v>605348.37</v>
          </cell>
          <cell r="AD186">
            <v>0</v>
          </cell>
          <cell r="AE186">
            <v>0</v>
          </cell>
          <cell r="AF186">
            <v>488468.47000000009</v>
          </cell>
          <cell r="AG186">
            <v>0</v>
          </cell>
          <cell r="AH186">
            <v>0</v>
          </cell>
          <cell r="AI186">
            <v>0</v>
          </cell>
          <cell r="AJ186">
            <v>49065.42</v>
          </cell>
          <cell r="AK186">
            <v>210313.09999999998</v>
          </cell>
          <cell r="AL186">
            <v>0</v>
          </cell>
          <cell r="AM186">
            <v>0</v>
          </cell>
          <cell r="AN186">
            <v>0</v>
          </cell>
          <cell r="AO186">
            <v>2239.9699999999998</v>
          </cell>
          <cell r="AP186">
            <v>0</v>
          </cell>
          <cell r="AQ186">
            <v>0</v>
          </cell>
          <cell r="AR186">
            <v>65122.47</v>
          </cell>
          <cell r="AS186">
            <v>0</v>
          </cell>
          <cell r="AT186">
            <v>0</v>
          </cell>
          <cell r="AU186">
            <v>0</v>
          </cell>
          <cell r="AV186">
            <v>409185.02999999997</v>
          </cell>
          <cell r="AW186">
            <v>0</v>
          </cell>
          <cell r="AX186">
            <v>0</v>
          </cell>
          <cell r="AY186">
            <v>798747.6</v>
          </cell>
          <cell r="AZ186">
            <v>1106048.8599999999</v>
          </cell>
          <cell r="BA186">
            <v>11267090.560000002</v>
          </cell>
          <cell r="BB186">
            <v>2848982.7899999996</v>
          </cell>
          <cell r="BC186">
            <v>3541589.3600000003</v>
          </cell>
          <cell r="BD186">
            <v>79932566.770000041</v>
          </cell>
        </row>
        <row r="187">
          <cell r="F187" t="str">
            <v>27343</v>
          </cell>
          <cell r="G187">
            <v>8835162.2799999993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1842914.36</v>
          </cell>
          <cell r="P187">
            <v>217836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110177.07999999999</v>
          </cell>
          <cell r="Z187">
            <v>23212.070000000003</v>
          </cell>
          <cell r="AA187">
            <v>0</v>
          </cell>
          <cell r="AB187">
            <v>0</v>
          </cell>
          <cell r="AC187">
            <v>63225.56</v>
          </cell>
          <cell r="AD187">
            <v>0</v>
          </cell>
          <cell r="AE187">
            <v>0</v>
          </cell>
          <cell r="AF187">
            <v>124762.14</v>
          </cell>
          <cell r="AG187">
            <v>0</v>
          </cell>
          <cell r="AH187">
            <v>0</v>
          </cell>
          <cell r="AI187">
            <v>0</v>
          </cell>
          <cell r="AJ187">
            <v>2637.62</v>
          </cell>
          <cell r="AK187">
            <v>19748.04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3603.26</v>
          </cell>
          <cell r="AR187">
            <v>13741.52</v>
          </cell>
          <cell r="AS187">
            <v>0</v>
          </cell>
          <cell r="AT187">
            <v>0</v>
          </cell>
          <cell r="AU187">
            <v>0</v>
          </cell>
          <cell r="AV187">
            <v>73809.820000000007</v>
          </cell>
          <cell r="AW187">
            <v>0</v>
          </cell>
          <cell r="AX187">
            <v>0</v>
          </cell>
          <cell r="AY187">
            <v>0</v>
          </cell>
          <cell r="AZ187">
            <v>114790.81</v>
          </cell>
          <cell r="BA187">
            <v>2330354.2300000004</v>
          </cell>
          <cell r="BB187">
            <v>339861.25</v>
          </cell>
          <cell r="BC187">
            <v>679437.69000000006</v>
          </cell>
          <cell r="BD187">
            <v>14795273.729999999</v>
          </cell>
        </row>
        <row r="188">
          <cell r="F188" t="str">
            <v>27344</v>
          </cell>
          <cell r="G188">
            <v>11040510.74</v>
          </cell>
          <cell r="H188">
            <v>198436.25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2038355.78</v>
          </cell>
          <cell r="P188">
            <v>401957</v>
          </cell>
          <cell r="Q188">
            <v>0</v>
          </cell>
          <cell r="R188">
            <v>0</v>
          </cell>
          <cell r="S188">
            <v>599243.01000000013</v>
          </cell>
          <cell r="T188">
            <v>91380.65</v>
          </cell>
          <cell r="U188">
            <v>9712.11</v>
          </cell>
          <cell r="V188">
            <v>0</v>
          </cell>
          <cell r="W188">
            <v>0</v>
          </cell>
          <cell r="X188">
            <v>0</v>
          </cell>
          <cell r="Y188">
            <v>153707.70000000001</v>
          </cell>
          <cell r="Z188">
            <v>59824.28</v>
          </cell>
          <cell r="AA188">
            <v>0</v>
          </cell>
          <cell r="AB188">
            <v>0</v>
          </cell>
          <cell r="AC188">
            <v>197313.26</v>
          </cell>
          <cell r="AD188">
            <v>0</v>
          </cell>
          <cell r="AE188">
            <v>0</v>
          </cell>
          <cell r="AF188">
            <v>85082.73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31423.21</v>
          </cell>
          <cell r="AL188">
            <v>0</v>
          </cell>
          <cell r="AM188">
            <v>0</v>
          </cell>
          <cell r="AN188">
            <v>0</v>
          </cell>
          <cell r="AO188">
            <v>121094.91</v>
          </cell>
          <cell r="AP188">
            <v>0</v>
          </cell>
          <cell r="AQ188">
            <v>1452.38</v>
          </cell>
          <cell r="AR188">
            <v>17092.93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33253.64</v>
          </cell>
          <cell r="BA188">
            <v>3434361.1500000008</v>
          </cell>
          <cell r="BB188">
            <v>643677.14999999991</v>
          </cell>
          <cell r="BC188">
            <v>991705.67999999959</v>
          </cell>
          <cell r="BD188">
            <v>20149584.559999999</v>
          </cell>
        </row>
        <row r="189">
          <cell r="F189" t="str">
            <v>27400</v>
          </cell>
          <cell r="G189">
            <v>63253002.219999991</v>
          </cell>
          <cell r="H189">
            <v>99496.59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14381354.290000001</v>
          </cell>
          <cell r="P189">
            <v>2970399.3199999994</v>
          </cell>
          <cell r="Q189">
            <v>641468.0299999998</v>
          </cell>
          <cell r="R189">
            <v>903134</v>
          </cell>
          <cell r="S189">
            <v>3291965.37</v>
          </cell>
          <cell r="T189">
            <v>577191.31999999995</v>
          </cell>
          <cell r="U189">
            <v>152875</v>
          </cell>
          <cell r="V189">
            <v>0</v>
          </cell>
          <cell r="W189">
            <v>0</v>
          </cell>
          <cell r="X189">
            <v>0</v>
          </cell>
          <cell r="Y189">
            <v>4151105.44</v>
          </cell>
          <cell r="Z189">
            <v>724238.99999999988</v>
          </cell>
          <cell r="AA189">
            <v>0</v>
          </cell>
          <cell r="AB189">
            <v>0</v>
          </cell>
          <cell r="AC189">
            <v>2010331.17</v>
          </cell>
          <cell r="AD189">
            <v>95189.85</v>
          </cell>
          <cell r="AE189">
            <v>18538</v>
          </cell>
          <cell r="AF189">
            <v>888948.4</v>
          </cell>
          <cell r="AG189">
            <v>0</v>
          </cell>
          <cell r="AH189">
            <v>751366.72000000009</v>
          </cell>
          <cell r="AI189">
            <v>0</v>
          </cell>
          <cell r="AJ189">
            <v>225600.25</v>
          </cell>
          <cell r="AK189">
            <v>1815314.5400000003</v>
          </cell>
          <cell r="AL189">
            <v>129679.96</v>
          </cell>
          <cell r="AM189">
            <v>0</v>
          </cell>
          <cell r="AN189">
            <v>19255.41</v>
          </cell>
          <cell r="AO189">
            <v>188367.56000000003</v>
          </cell>
          <cell r="AP189">
            <v>0</v>
          </cell>
          <cell r="AQ189">
            <v>19075</v>
          </cell>
          <cell r="AR189">
            <v>223226.89</v>
          </cell>
          <cell r="AS189">
            <v>36217</v>
          </cell>
          <cell r="AT189">
            <v>0</v>
          </cell>
          <cell r="AU189">
            <v>0</v>
          </cell>
          <cell r="AV189">
            <v>3334910.1199999996</v>
          </cell>
          <cell r="AW189">
            <v>0</v>
          </cell>
          <cell r="AX189">
            <v>0</v>
          </cell>
          <cell r="AY189">
            <v>0</v>
          </cell>
          <cell r="AZ189">
            <v>294107.58999999997</v>
          </cell>
          <cell r="BA189">
            <v>19007401.549999997</v>
          </cell>
          <cell r="BB189">
            <v>5656313.2500000019</v>
          </cell>
          <cell r="BC189">
            <v>5514997.580000001</v>
          </cell>
          <cell r="BD189">
            <v>131375071.41999999</v>
          </cell>
        </row>
        <row r="190">
          <cell r="F190" t="str">
            <v>27401</v>
          </cell>
          <cell r="G190">
            <v>46472764.580000006</v>
          </cell>
          <cell r="H190">
            <v>290551.57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9024840.910000002</v>
          </cell>
          <cell r="P190">
            <v>1910009.0000000005</v>
          </cell>
          <cell r="Q190">
            <v>0</v>
          </cell>
          <cell r="R190">
            <v>0</v>
          </cell>
          <cell r="S190">
            <v>2836335.77</v>
          </cell>
          <cell r="T190">
            <v>459327.7</v>
          </cell>
          <cell r="U190">
            <v>39786.019999999997</v>
          </cell>
          <cell r="V190">
            <v>0</v>
          </cell>
          <cell r="W190">
            <v>0</v>
          </cell>
          <cell r="X190">
            <v>0</v>
          </cell>
          <cell r="Y190">
            <v>689363.32000000007</v>
          </cell>
          <cell r="Z190">
            <v>242662.81</v>
          </cell>
          <cell r="AA190">
            <v>0</v>
          </cell>
          <cell r="AB190">
            <v>0</v>
          </cell>
          <cell r="AC190">
            <v>627081.32999999996</v>
          </cell>
          <cell r="AD190">
            <v>0</v>
          </cell>
          <cell r="AE190">
            <v>0</v>
          </cell>
          <cell r="AF190">
            <v>816294.52999999991</v>
          </cell>
          <cell r="AG190">
            <v>0</v>
          </cell>
          <cell r="AH190">
            <v>0</v>
          </cell>
          <cell r="AI190">
            <v>0</v>
          </cell>
          <cell r="AJ190">
            <v>13973</v>
          </cell>
          <cell r="AK190">
            <v>75906.98</v>
          </cell>
          <cell r="AL190">
            <v>0</v>
          </cell>
          <cell r="AM190">
            <v>0</v>
          </cell>
          <cell r="AN190">
            <v>242251</v>
          </cell>
          <cell r="AO190">
            <v>20780.46</v>
          </cell>
          <cell r="AP190">
            <v>82604.409999999989</v>
          </cell>
          <cell r="AQ190">
            <v>48336.9</v>
          </cell>
          <cell r="AR190">
            <v>77847.740000000005</v>
          </cell>
          <cell r="AS190">
            <v>0</v>
          </cell>
          <cell r="AT190">
            <v>0</v>
          </cell>
          <cell r="AU190">
            <v>0</v>
          </cell>
          <cell r="AV190">
            <v>52966.939999999995</v>
          </cell>
          <cell r="AW190">
            <v>112078.96</v>
          </cell>
          <cell r="AX190">
            <v>0</v>
          </cell>
          <cell r="AY190">
            <v>0</v>
          </cell>
          <cell r="AZ190">
            <v>477334.15000000008</v>
          </cell>
          <cell r="BA190">
            <v>11489196.85</v>
          </cell>
          <cell r="BB190">
            <v>2358040.7400000002</v>
          </cell>
          <cell r="BC190">
            <v>4102738.8200000003</v>
          </cell>
          <cell r="BD190">
            <v>82563074.49000001</v>
          </cell>
        </row>
        <row r="191">
          <cell r="F191" t="str">
            <v>27402</v>
          </cell>
          <cell r="G191">
            <v>36304550.350000009</v>
          </cell>
          <cell r="H191">
            <v>1081695.6199999999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8841.3700000000008</v>
          </cell>
          <cell r="O191">
            <v>9477865.1799999997</v>
          </cell>
          <cell r="P191">
            <v>1618134.1099999999</v>
          </cell>
          <cell r="Q191">
            <v>0</v>
          </cell>
          <cell r="R191">
            <v>76.7</v>
          </cell>
          <cell r="S191">
            <v>2731399.2</v>
          </cell>
          <cell r="T191">
            <v>251661.67</v>
          </cell>
          <cell r="U191">
            <v>81037.5</v>
          </cell>
          <cell r="V191">
            <v>0</v>
          </cell>
          <cell r="W191">
            <v>0</v>
          </cell>
          <cell r="X191">
            <v>0</v>
          </cell>
          <cell r="Y191">
            <v>1754584.86</v>
          </cell>
          <cell r="Z191">
            <v>431502.49000000005</v>
          </cell>
          <cell r="AA191">
            <v>0</v>
          </cell>
          <cell r="AB191">
            <v>0</v>
          </cell>
          <cell r="AC191">
            <v>1214659.45</v>
          </cell>
          <cell r="AD191">
            <v>0</v>
          </cell>
          <cell r="AE191">
            <v>0</v>
          </cell>
          <cell r="AF191">
            <v>614853.06000000017</v>
          </cell>
          <cell r="AG191">
            <v>0</v>
          </cell>
          <cell r="AH191">
            <v>1070034.6599999999</v>
          </cell>
          <cell r="AI191">
            <v>0</v>
          </cell>
          <cell r="AJ191">
            <v>41849.360000000001</v>
          </cell>
          <cell r="AK191">
            <v>944969.27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45007.46</v>
          </cell>
          <cell r="AS191">
            <v>0</v>
          </cell>
          <cell r="AT191">
            <v>0</v>
          </cell>
          <cell r="AU191">
            <v>0</v>
          </cell>
          <cell r="AV191">
            <v>291198.99</v>
          </cell>
          <cell r="AW191">
            <v>0</v>
          </cell>
          <cell r="AX191">
            <v>24133.589999999997</v>
          </cell>
          <cell r="AY191">
            <v>0</v>
          </cell>
          <cell r="AZ191">
            <v>127665.06</v>
          </cell>
          <cell r="BA191">
            <v>10270652.949999999</v>
          </cell>
          <cell r="BB191">
            <v>3164251.9600000004</v>
          </cell>
          <cell r="BC191">
            <v>3248357.19</v>
          </cell>
          <cell r="BD191">
            <v>74798982.050000012</v>
          </cell>
        </row>
        <row r="192">
          <cell r="F192" t="str">
            <v>27403</v>
          </cell>
          <cell r="G192">
            <v>83755052.189999968</v>
          </cell>
          <cell r="H192">
            <v>1559954.7700000005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17632058.5</v>
          </cell>
          <cell r="P192">
            <v>3441455.41</v>
          </cell>
          <cell r="Q192">
            <v>0</v>
          </cell>
          <cell r="R192">
            <v>58077</v>
          </cell>
          <cell r="S192">
            <v>5489464.8099999987</v>
          </cell>
          <cell r="T192">
            <v>1304585.2700000003</v>
          </cell>
          <cell r="U192">
            <v>84387.33</v>
          </cell>
          <cell r="V192">
            <v>260053.34</v>
          </cell>
          <cell r="W192">
            <v>2275205.9099999997</v>
          </cell>
          <cell r="X192">
            <v>103270.13</v>
          </cell>
          <cell r="Y192">
            <v>2290972.7899999996</v>
          </cell>
          <cell r="Z192">
            <v>514381.72</v>
          </cell>
          <cell r="AA192">
            <v>0</v>
          </cell>
          <cell r="AB192">
            <v>0</v>
          </cell>
          <cell r="AC192">
            <v>2241632.33</v>
          </cell>
          <cell r="AD192">
            <v>0</v>
          </cell>
          <cell r="AE192">
            <v>0</v>
          </cell>
          <cell r="AF192">
            <v>436730.39000000007</v>
          </cell>
          <cell r="AG192">
            <v>0</v>
          </cell>
          <cell r="AH192">
            <v>222322.16</v>
          </cell>
          <cell r="AI192">
            <v>0</v>
          </cell>
          <cell r="AJ192">
            <v>30863.670000000002</v>
          </cell>
          <cell r="AK192">
            <v>214716.31999999998</v>
          </cell>
          <cell r="AL192">
            <v>0</v>
          </cell>
          <cell r="AM192">
            <v>0</v>
          </cell>
          <cell r="AN192">
            <v>0</v>
          </cell>
          <cell r="AO192">
            <v>344536.53</v>
          </cell>
          <cell r="AP192">
            <v>0</v>
          </cell>
          <cell r="AQ192">
            <v>0</v>
          </cell>
          <cell r="AR192">
            <v>147181.51999999999</v>
          </cell>
          <cell r="AS192">
            <v>0</v>
          </cell>
          <cell r="AT192">
            <v>0</v>
          </cell>
          <cell r="AU192">
            <v>835.98</v>
          </cell>
          <cell r="AV192">
            <v>2133121.0500000003</v>
          </cell>
          <cell r="AW192">
            <v>0</v>
          </cell>
          <cell r="AX192">
            <v>154105.22999999998</v>
          </cell>
          <cell r="AY192">
            <v>0</v>
          </cell>
          <cell r="AZ192">
            <v>500544.66</v>
          </cell>
          <cell r="BA192">
            <v>21163542.389999997</v>
          </cell>
          <cell r="BB192">
            <v>5959210.04</v>
          </cell>
          <cell r="BC192">
            <v>10048027.450000003</v>
          </cell>
          <cell r="BD192">
            <v>162366288.88999993</v>
          </cell>
        </row>
        <row r="193">
          <cell r="F193" t="str">
            <v>27404</v>
          </cell>
          <cell r="G193">
            <v>10251886.4</v>
          </cell>
          <cell r="H193">
            <v>130608.23000000001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1808235.8299999996</v>
          </cell>
          <cell r="P193">
            <v>347185.04</v>
          </cell>
          <cell r="Q193">
            <v>0</v>
          </cell>
          <cell r="R193">
            <v>0</v>
          </cell>
          <cell r="S193">
            <v>489538.6</v>
          </cell>
          <cell r="T193">
            <v>36700.25</v>
          </cell>
          <cell r="U193">
            <v>8560</v>
          </cell>
          <cell r="V193">
            <v>0</v>
          </cell>
          <cell r="W193">
            <v>0</v>
          </cell>
          <cell r="X193">
            <v>0</v>
          </cell>
          <cell r="Y193">
            <v>159472.66999999998</v>
          </cell>
          <cell r="Z193">
            <v>71885.87</v>
          </cell>
          <cell r="AA193">
            <v>0</v>
          </cell>
          <cell r="AB193">
            <v>0</v>
          </cell>
          <cell r="AC193">
            <v>198359.03</v>
          </cell>
          <cell r="AD193">
            <v>0</v>
          </cell>
          <cell r="AE193">
            <v>0</v>
          </cell>
          <cell r="AF193">
            <v>49973.89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9898.35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27367.15</v>
          </cell>
          <cell r="AQ193">
            <v>1231.17</v>
          </cell>
          <cell r="AR193">
            <v>18336.27</v>
          </cell>
          <cell r="AS193">
            <v>0</v>
          </cell>
          <cell r="AT193">
            <v>0</v>
          </cell>
          <cell r="AU193">
            <v>0</v>
          </cell>
          <cell r="AV193">
            <v>19964.589999999997</v>
          </cell>
          <cell r="AW193">
            <v>0</v>
          </cell>
          <cell r="AX193">
            <v>0</v>
          </cell>
          <cell r="AY193">
            <v>0</v>
          </cell>
          <cell r="AZ193">
            <v>6117.78</v>
          </cell>
          <cell r="BA193">
            <v>2850466.7800000003</v>
          </cell>
          <cell r="BB193">
            <v>719000.25000000012</v>
          </cell>
          <cell r="BC193">
            <v>999646.82000000007</v>
          </cell>
          <cell r="BD193">
            <v>18204434.969999999</v>
          </cell>
        </row>
        <row r="194">
          <cell r="F194" t="str">
            <v>27416</v>
          </cell>
          <cell r="G194">
            <v>17237498.940000001</v>
          </cell>
          <cell r="H194">
            <v>946868.10000000009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3849884.0200000005</v>
          </cell>
          <cell r="P194">
            <v>715233.38000000012</v>
          </cell>
          <cell r="Q194">
            <v>0</v>
          </cell>
          <cell r="R194">
            <v>0</v>
          </cell>
          <cell r="S194">
            <v>1574125.7999999998</v>
          </cell>
          <cell r="T194">
            <v>295867.73</v>
          </cell>
          <cell r="U194">
            <v>18674.34</v>
          </cell>
          <cell r="V194">
            <v>0</v>
          </cell>
          <cell r="W194">
            <v>0</v>
          </cell>
          <cell r="X194">
            <v>0</v>
          </cell>
          <cell r="Y194">
            <v>354982.63000000006</v>
          </cell>
          <cell r="Z194">
            <v>129665.73000000001</v>
          </cell>
          <cell r="AA194">
            <v>0</v>
          </cell>
          <cell r="AB194">
            <v>0</v>
          </cell>
          <cell r="AC194">
            <v>347066.09000000008</v>
          </cell>
          <cell r="AD194">
            <v>0</v>
          </cell>
          <cell r="AE194">
            <v>0</v>
          </cell>
          <cell r="AF194">
            <v>135321.06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48071.98</v>
          </cell>
          <cell r="AL194">
            <v>0</v>
          </cell>
          <cell r="AM194">
            <v>0</v>
          </cell>
          <cell r="AN194">
            <v>51681.08</v>
          </cell>
          <cell r="AO194">
            <v>14184.32</v>
          </cell>
          <cell r="AP194">
            <v>0</v>
          </cell>
          <cell r="AQ194">
            <v>5250.13</v>
          </cell>
          <cell r="AR194">
            <v>26419.920000000002</v>
          </cell>
          <cell r="AS194">
            <v>0</v>
          </cell>
          <cell r="AT194">
            <v>0</v>
          </cell>
          <cell r="AU194">
            <v>0</v>
          </cell>
          <cell r="AV194">
            <v>217320.23999999996</v>
          </cell>
          <cell r="AW194">
            <v>0</v>
          </cell>
          <cell r="AX194">
            <v>0</v>
          </cell>
          <cell r="AY194">
            <v>77358.510000000009</v>
          </cell>
          <cell r="AZ194">
            <v>283851.02</v>
          </cell>
          <cell r="BA194">
            <v>5144771.5499999989</v>
          </cell>
          <cell r="BB194">
            <v>1210338.1900000002</v>
          </cell>
          <cell r="BC194">
            <v>1815032.2100000004</v>
          </cell>
          <cell r="BD194">
            <v>34499466.969999999</v>
          </cell>
        </row>
        <row r="195">
          <cell r="F195" t="str">
            <v>27417</v>
          </cell>
          <cell r="G195">
            <v>17329781.399999999</v>
          </cell>
          <cell r="H195">
            <v>186943.05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3002688.7</v>
          </cell>
          <cell r="P195">
            <v>765380.45</v>
          </cell>
          <cell r="Q195">
            <v>0</v>
          </cell>
          <cell r="R195">
            <v>0</v>
          </cell>
          <cell r="S195">
            <v>1496669.6800000002</v>
          </cell>
          <cell r="T195">
            <v>109843.11</v>
          </cell>
          <cell r="U195">
            <v>18819</v>
          </cell>
          <cell r="V195">
            <v>0</v>
          </cell>
          <cell r="W195">
            <v>0</v>
          </cell>
          <cell r="X195">
            <v>0</v>
          </cell>
          <cell r="Y195">
            <v>271642.84999999992</v>
          </cell>
          <cell r="Z195">
            <v>79505.58</v>
          </cell>
          <cell r="AA195">
            <v>0</v>
          </cell>
          <cell r="AB195">
            <v>0</v>
          </cell>
          <cell r="AC195">
            <v>504355.27999999997</v>
          </cell>
          <cell r="AD195">
            <v>0</v>
          </cell>
          <cell r="AE195">
            <v>0</v>
          </cell>
          <cell r="AF195">
            <v>108083.83000000002</v>
          </cell>
          <cell r="AG195">
            <v>0</v>
          </cell>
          <cell r="AH195">
            <v>0</v>
          </cell>
          <cell r="AI195">
            <v>18963.73</v>
          </cell>
          <cell r="AJ195">
            <v>84885.089999999982</v>
          </cell>
          <cell r="AK195">
            <v>406181.19</v>
          </cell>
          <cell r="AL195">
            <v>0</v>
          </cell>
          <cell r="AM195">
            <v>3961.17</v>
          </cell>
          <cell r="AN195">
            <v>55385.79</v>
          </cell>
          <cell r="AO195">
            <v>0</v>
          </cell>
          <cell r="AP195">
            <v>31663.88</v>
          </cell>
          <cell r="AQ195">
            <v>0</v>
          </cell>
          <cell r="AR195">
            <v>31503.16</v>
          </cell>
          <cell r="AS195">
            <v>5345.28</v>
          </cell>
          <cell r="AT195">
            <v>0</v>
          </cell>
          <cell r="AU195">
            <v>0</v>
          </cell>
          <cell r="AV195">
            <v>58422.090000000011</v>
          </cell>
          <cell r="AW195">
            <v>0</v>
          </cell>
          <cell r="AX195">
            <v>0</v>
          </cell>
          <cell r="AY195">
            <v>0</v>
          </cell>
          <cell r="AZ195">
            <v>29320.7</v>
          </cell>
          <cell r="BA195">
            <v>4564394.97</v>
          </cell>
          <cell r="BB195">
            <v>1151655.8700000001</v>
          </cell>
          <cell r="BC195">
            <v>1690407.9500000004</v>
          </cell>
          <cell r="BD195">
            <v>32005803.799999997</v>
          </cell>
        </row>
        <row r="196">
          <cell r="F196" t="str">
            <v>28010</v>
          </cell>
          <cell r="G196">
            <v>244848.70000000004</v>
          </cell>
          <cell r="O196">
            <v>1933.67</v>
          </cell>
          <cell r="AV196">
            <v>19536.61</v>
          </cell>
          <cell r="BA196">
            <v>116322.27999999998</v>
          </cell>
          <cell r="BD196">
            <v>382641.26</v>
          </cell>
        </row>
        <row r="197">
          <cell r="F197" t="str">
            <v>28137</v>
          </cell>
          <cell r="G197">
            <v>2963553.9700000007</v>
          </cell>
          <cell r="H197">
            <v>1548805.9600000002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684133.03</v>
          </cell>
          <cell r="P197">
            <v>144877.91</v>
          </cell>
          <cell r="Q197">
            <v>0</v>
          </cell>
          <cell r="R197">
            <v>0</v>
          </cell>
          <cell r="S197">
            <v>84644.150000000009</v>
          </cell>
          <cell r="T197">
            <v>2758.38</v>
          </cell>
          <cell r="U197">
            <v>4621</v>
          </cell>
          <cell r="V197">
            <v>0</v>
          </cell>
          <cell r="W197">
            <v>0</v>
          </cell>
          <cell r="X197">
            <v>0</v>
          </cell>
          <cell r="Y197">
            <v>127737.06</v>
          </cell>
          <cell r="Z197">
            <v>16533.689999999999</v>
          </cell>
          <cell r="AA197">
            <v>0</v>
          </cell>
          <cell r="AB197">
            <v>0</v>
          </cell>
          <cell r="AC197">
            <v>55878.09</v>
          </cell>
          <cell r="AD197">
            <v>0</v>
          </cell>
          <cell r="AE197">
            <v>0</v>
          </cell>
          <cell r="AF197">
            <v>108543.28999999998</v>
          </cell>
          <cell r="AG197">
            <v>0</v>
          </cell>
          <cell r="AH197">
            <v>0</v>
          </cell>
          <cell r="AI197">
            <v>0</v>
          </cell>
          <cell r="AJ197">
            <v>4052.0499999999997</v>
          </cell>
          <cell r="AK197">
            <v>21635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36182.82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1110095.3400000001</v>
          </cell>
          <cell r="BB197">
            <v>247283.03</v>
          </cell>
          <cell r="BC197">
            <v>102863.16999999998</v>
          </cell>
          <cell r="BD197">
            <v>7264197.9400000013</v>
          </cell>
        </row>
        <row r="198">
          <cell r="F198" t="str">
            <v>28144</v>
          </cell>
          <cell r="G198">
            <v>1803979.1500000001</v>
          </cell>
          <cell r="H198">
            <v>12914.15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195820.29999999996</v>
          </cell>
          <cell r="P198">
            <v>47956.63</v>
          </cell>
          <cell r="Q198">
            <v>0</v>
          </cell>
          <cell r="R198">
            <v>0</v>
          </cell>
          <cell r="S198">
            <v>43418.23</v>
          </cell>
          <cell r="T198">
            <v>0</v>
          </cell>
          <cell r="U198">
            <v>2100</v>
          </cell>
          <cell r="V198">
            <v>0</v>
          </cell>
          <cell r="W198">
            <v>0</v>
          </cell>
          <cell r="X198">
            <v>0</v>
          </cell>
          <cell r="Y198">
            <v>68300.709999999992</v>
          </cell>
          <cell r="Z198">
            <v>8911</v>
          </cell>
          <cell r="AA198">
            <v>0</v>
          </cell>
          <cell r="AB198">
            <v>0</v>
          </cell>
          <cell r="AC198">
            <v>31756.600000000002</v>
          </cell>
          <cell r="AD198">
            <v>0</v>
          </cell>
          <cell r="AE198">
            <v>0</v>
          </cell>
          <cell r="AF198">
            <v>108822.61</v>
          </cell>
          <cell r="AG198">
            <v>0</v>
          </cell>
          <cell r="AH198">
            <v>0</v>
          </cell>
          <cell r="AI198">
            <v>0</v>
          </cell>
          <cell r="AJ198">
            <v>812.75</v>
          </cell>
          <cell r="AK198">
            <v>29158.45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78315.740000000005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943721.46</v>
          </cell>
          <cell r="BB198">
            <v>165769.31000000003</v>
          </cell>
          <cell r="BC198">
            <v>143794.09</v>
          </cell>
          <cell r="BD198">
            <v>3685551.18</v>
          </cell>
        </row>
        <row r="199">
          <cell r="F199" t="str">
            <v>28149</v>
          </cell>
          <cell r="G199">
            <v>4723380.68</v>
          </cell>
          <cell r="H199">
            <v>133806.13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1013958.63</v>
          </cell>
          <cell r="P199">
            <v>169071.91</v>
          </cell>
          <cell r="Q199">
            <v>0</v>
          </cell>
          <cell r="R199">
            <v>0</v>
          </cell>
          <cell r="S199">
            <v>138460.85999999999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96964.400000000009</v>
          </cell>
          <cell r="Z199">
            <v>38924.660000000003</v>
          </cell>
          <cell r="AA199">
            <v>0</v>
          </cell>
          <cell r="AB199">
            <v>0</v>
          </cell>
          <cell r="AC199">
            <v>93287.17</v>
          </cell>
          <cell r="AD199">
            <v>0</v>
          </cell>
          <cell r="AE199">
            <v>0</v>
          </cell>
          <cell r="AF199">
            <v>34884.26</v>
          </cell>
          <cell r="AG199">
            <v>0</v>
          </cell>
          <cell r="AH199">
            <v>0</v>
          </cell>
          <cell r="AI199">
            <v>0</v>
          </cell>
          <cell r="AJ199">
            <v>13650.39</v>
          </cell>
          <cell r="AK199">
            <v>30897.440000000002</v>
          </cell>
          <cell r="AL199">
            <v>0</v>
          </cell>
          <cell r="AM199">
            <v>0</v>
          </cell>
          <cell r="AN199">
            <v>0</v>
          </cell>
          <cell r="AO199">
            <v>1853.37</v>
          </cell>
          <cell r="AP199">
            <v>0</v>
          </cell>
          <cell r="AQ199">
            <v>1443.31</v>
          </cell>
          <cell r="AR199">
            <v>7677.8099999999995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459.5</v>
          </cell>
          <cell r="BA199">
            <v>1661246.55</v>
          </cell>
          <cell r="BB199">
            <v>327299.54999999993</v>
          </cell>
          <cell r="BC199">
            <v>258282.97</v>
          </cell>
          <cell r="BD199">
            <v>8745549.5899999999</v>
          </cell>
        </row>
        <row r="200">
          <cell r="F200" t="str">
            <v>29011</v>
          </cell>
          <cell r="G200">
            <v>2969457.0900000003</v>
          </cell>
          <cell r="H200">
            <v>56356.98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609958.84000000008</v>
          </cell>
          <cell r="P200">
            <v>175243.89</v>
          </cell>
          <cell r="Q200">
            <v>0</v>
          </cell>
          <cell r="R200">
            <v>0</v>
          </cell>
          <cell r="S200">
            <v>135013.34</v>
          </cell>
          <cell r="T200">
            <v>0</v>
          </cell>
          <cell r="U200">
            <v>3317</v>
          </cell>
          <cell r="V200">
            <v>0</v>
          </cell>
          <cell r="W200">
            <v>0</v>
          </cell>
          <cell r="X200">
            <v>0</v>
          </cell>
          <cell r="Y200">
            <v>384570.69000000006</v>
          </cell>
          <cell r="Z200">
            <v>54488</v>
          </cell>
          <cell r="AA200">
            <v>0</v>
          </cell>
          <cell r="AB200">
            <v>0</v>
          </cell>
          <cell r="AC200">
            <v>93315.62</v>
          </cell>
          <cell r="AD200">
            <v>0</v>
          </cell>
          <cell r="AE200">
            <v>0</v>
          </cell>
          <cell r="AF200">
            <v>31216.909999999996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673.24</v>
          </cell>
          <cell r="AS200">
            <v>0</v>
          </cell>
          <cell r="AT200">
            <v>0</v>
          </cell>
          <cell r="AU200">
            <v>0</v>
          </cell>
          <cell r="AV200">
            <v>5007.46</v>
          </cell>
          <cell r="AW200">
            <v>0</v>
          </cell>
          <cell r="AX200">
            <v>10164.620000000001</v>
          </cell>
          <cell r="AY200">
            <v>0</v>
          </cell>
          <cell r="AZ200">
            <v>18708.810000000001</v>
          </cell>
          <cell r="BA200">
            <v>1233346.9600000002</v>
          </cell>
          <cell r="BB200">
            <v>205578.92</v>
          </cell>
          <cell r="BC200">
            <v>440387.47999999992</v>
          </cell>
          <cell r="BD200">
            <v>6426805.8499999996</v>
          </cell>
        </row>
        <row r="201">
          <cell r="F201" t="str">
            <v>29100</v>
          </cell>
          <cell r="G201">
            <v>18283246.760000002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4124009.1599999997</v>
          </cell>
          <cell r="P201">
            <v>763355.19</v>
          </cell>
          <cell r="Q201">
            <v>0</v>
          </cell>
          <cell r="R201">
            <v>0</v>
          </cell>
          <cell r="S201">
            <v>1663214.5300000003</v>
          </cell>
          <cell r="T201">
            <v>247425.57</v>
          </cell>
          <cell r="U201">
            <v>18320.240000000002</v>
          </cell>
          <cell r="V201">
            <v>0</v>
          </cell>
          <cell r="W201">
            <v>0</v>
          </cell>
          <cell r="X201">
            <v>0</v>
          </cell>
          <cell r="Y201">
            <v>986207.79999999993</v>
          </cell>
          <cell r="Z201">
            <v>105559.36999999998</v>
          </cell>
          <cell r="AA201">
            <v>130230.65</v>
          </cell>
          <cell r="AB201">
            <v>0</v>
          </cell>
          <cell r="AC201">
            <v>498979.64</v>
          </cell>
          <cell r="AD201">
            <v>0</v>
          </cell>
          <cell r="AE201">
            <v>0</v>
          </cell>
          <cell r="AF201">
            <v>300530.03999999992</v>
          </cell>
          <cell r="AG201">
            <v>0</v>
          </cell>
          <cell r="AH201">
            <v>0</v>
          </cell>
          <cell r="AI201">
            <v>0</v>
          </cell>
          <cell r="AJ201">
            <v>121181.61000000002</v>
          </cell>
          <cell r="AK201">
            <v>567976.04</v>
          </cell>
          <cell r="AL201">
            <v>0</v>
          </cell>
          <cell r="AM201">
            <v>0</v>
          </cell>
          <cell r="AN201">
            <v>0</v>
          </cell>
          <cell r="AO201">
            <v>7932.07</v>
          </cell>
          <cell r="AP201">
            <v>72224.920000000013</v>
          </cell>
          <cell r="AQ201">
            <v>0</v>
          </cell>
          <cell r="AR201">
            <v>28694.25</v>
          </cell>
          <cell r="AS201">
            <v>0</v>
          </cell>
          <cell r="AT201">
            <v>0</v>
          </cell>
          <cell r="AU201">
            <v>0</v>
          </cell>
          <cell r="AV201">
            <v>296169.09999999998</v>
          </cell>
          <cell r="AW201">
            <v>0</v>
          </cell>
          <cell r="AX201">
            <v>0</v>
          </cell>
          <cell r="AY201">
            <v>0</v>
          </cell>
          <cell r="AZ201">
            <v>45516.97</v>
          </cell>
          <cell r="BA201">
            <v>5744781.4899999993</v>
          </cell>
          <cell r="BB201">
            <v>1406554.9500000002</v>
          </cell>
          <cell r="BC201">
            <v>1557278.42</v>
          </cell>
          <cell r="BD201">
            <v>36969388.770000011</v>
          </cell>
        </row>
        <row r="202">
          <cell r="F202" t="str">
            <v>29101</v>
          </cell>
          <cell r="G202">
            <v>20147505.560000002</v>
          </cell>
          <cell r="H202">
            <v>209616.6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5229599.9399999985</v>
          </cell>
          <cell r="P202">
            <v>924592</v>
          </cell>
          <cell r="Q202">
            <v>0</v>
          </cell>
          <cell r="R202">
            <v>0</v>
          </cell>
          <cell r="S202">
            <v>1768462.64</v>
          </cell>
          <cell r="T202">
            <v>46650.580000000009</v>
          </cell>
          <cell r="U202">
            <v>20136.440000000002</v>
          </cell>
          <cell r="V202">
            <v>0</v>
          </cell>
          <cell r="W202">
            <v>0</v>
          </cell>
          <cell r="X202">
            <v>0</v>
          </cell>
          <cell r="Y202">
            <v>570028.32000000007</v>
          </cell>
          <cell r="Z202">
            <v>220527.28000000003</v>
          </cell>
          <cell r="AA202">
            <v>70595.95</v>
          </cell>
          <cell r="AB202">
            <v>0</v>
          </cell>
          <cell r="AC202">
            <v>585950.61</v>
          </cell>
          <cell r="AD202">
            <v>0</v>
          </cell>
          <cell r="AE202">
            <v>0</v>
          </cell>
          <cell r="AF202">
            <v>242750.8</v>
          </cell>
          <cell r="AG202">
            <v>0</v>
          </cell>
          <cell r="AH202">
            <v>0</v>
          </cell>
          <cell r="AI202">
            <v>782.84</v>
          </cell>
          <cell r="AJ202">
            <v>39281.19</v>
          </cell>
          <cell r="AK202">
            <v>194974.37</v>
          </cell>
          <cell r="AL202">
            <v>17580.05</v>
          </cell>
          <cell r="AM202">
            <v>0</v>
          </cell>
          <cell r="AN202">
            <v>0</v>
          </cell>
          <cell r="AO202">
            <v>0</v>
          </cell>
          <cell r="AP202">
            <v>65831.28</v>
          </cell>
          <cell r="AQ202">
            <v>0</v>
          </cell>
          <cell r="AR202">
            <v>38054.54</v>
          </cell>
          <cell r="AS202">
            <v>0</v>
          </cell>
          <cell r="AT202">
            <v>0</v>
          </cell>
          <cell r="AU202">
            <v>0</v>
          </cell>
          <cell r="AV202">
            <v>50883.3</v>
          </cell>
          <cell r="AW202">
            <v>0</v>
          </cell>
          <cell r="AX202">
            <v>0</v>
          </cell>
          <cell r="AY202">
            <v>0</v>
          </cell>
          <cell r="AZ202">
            <v>175122.4</v>
          </cell>
          <cell r="BA202">
            <v>5295302.9399999995</v>
          </cell>
          <cell r="BB202">
            <v>1666808.6199999999</v>
          </cell>
          <cell r="BC202">
            <v>1981098.7799999996</v>
          </cell>
          <cell r="BD202">
            <v>39562137.030000001</v>
          </cell>
        </row>
        <row r="203">
          <cell r="F203" t="str">
            <v>29103</v>
          </cell>
          <cell r="G203">
            <v>15325026.119999995</v>
          </cell>
          <cell r="H203">
            <v>217364.12000000002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2491991.5500000007</v>
          </cell>
          <cell r="P203">
            <v>539542</v>
          </cell>
          <cell r="Q203">
            <v>0</v>
          </cell>
          <cell r="R203">
            <v>0</v>
          </cell>
          <cell r="S203">
            <v>652310.21000000008</v>
          </cell>
          <cell r="T203">
            <v>0</v>
          </cell>
          <cell r="U203">
            <v>12416.96</v>
          </cell>
          <cell r="V203">
            <v>0</v>
          </cell>
          <cell r="W203">
            <v>0</v>
          </cell>
          <cell r="X203">
            <v>0</v>
          </cell>
          <cell r="Y203">
            <v>289724.39</v>
          </cell>
          <cell r="Z203">
            <v>88280.6</v>
          </cell>
          <cell r="AA203">
            <v>0</v>
          </cell>
          <cell r="AB203">
            <v>0</v>
          </cell>
          <cell r="AC203">
            <v>235724.67999999993</v>
          </cell>
          <cell r="AD203">
            <v>0</v>
          </cell>
          <cell r="AE203">
            <v>0</v>
          </cell>
          <cell r="AF203">
            <v>129400.32000000002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42917.73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21341.759999999998</v>
          </cell>
          <cell r="AQ203">
            <v>0</v>
          </cell>
          <cell r="AR203">
            <v>21740</v>
          </cell>
          <cell r="AS203">
            <v>0</v>
          </cell>
          <cell r="AT203">
            <v>0</v>
          </cell>
          <cell r="AU203">
            <v>0</v>
          </cell>
          <cell r="AV203">
            <v>545688.95000000007</v>
          </cell>
          <cell r="AW203">
            <v>0</v>
          </cell>
          <cell r="AX203">
            <v>0</v>
          </cell>
          <cell r="AY203">
            <v>0</v>
          </cell>
          <cell r="AZ203">
            <v>45194.76999999999</v>
          </cell>
          <cell r="BA203">
            <v>3658202.41</v>
          </cell>
          <cell r="BB203">
            <v>782998.89000000013</v>
          </cell>
          <cell r="BC203">
            <v>863004.84</v>
          </cell>
          <cell r="BD203">
            <v>25962870.300000001</v>
          </cell>
        </row>
        <row r="204">
          <cell r="F204" t="str">
            <v>29311</v>
          </cell>
          <cell r="G204">
            <v>5697102.7599999998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611770.25999999989</v>
          </cell>
          <cell r="P204">
            <v>131568</v>
          </cell>
          <cell r="Q204">
            <v>0</v>
          </cell>
          <cell r="R204">
            <v>58692.409999999996</v>
          </cell>
          <cell r="S204">
            <v>2184.1799999999998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197243.51</v>
          </cell>
          <cell r="Z204">
            <v>33036.28</v>
          </cell>
          <cell r="AA204">
            <v>0</v>
          </cell>
          <cell r="AB204">
            <v>0</v>
          </cell>
          <cell r="AC204">
            <v>86222.84</v>
          </cell>
          <cell r="AD204">
            <v>0</v>
          </cell>
          <cell r="AE204">
            <v>0</v>
          </cell>
          <cell r="AF204">
            <v>26873.61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29359.800000000003</v>
          </cell>
          <cell r="AO204">
            <v>0</v>
          </cell>
          <cell r="AP204">
            <v>27638.460000000003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109977.96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1485140.2700000005</v>
          </cell>
          <cell r="BB204">
            <v>370674.25</v>
          </cell>
          <cell r="BC204">
            <v>363108.69</v>
          </cell>
          <cell r="BD204">
            <v>9230593.2799999993</v>
          </cell>
        </row>
        <row r="205">
          <cell r="F205" t="str">
            <v>29317</v>
          </cell>
          <cell r="G205">
            <v>2524777.6499999994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316175.7</v>
          </cell>
          <cell r="P205">
            <v>69665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50477.210000000006</v>
          </cell>
          <cell r="Z205">
            <v>11649.35</v>
          </cell>
          <cell r="AA205">
            <v>18981.37</v>
          </cell>
          <cell r="AB205">
            <v>0</v>
          </cell>
          <cell r="AC205">
            <v>39636.22</v>
          </cell>
          <cell r="AD205">
            <v>0</v>
          </cell>
          <cell r="AE205">
            <v>0</v>
          </cell>
          <cell r="AF205">
            <v>12395.74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26731.850000000002</v>
          </cell>
          <cell r="AL205">
            <v>0</v>
          </cell>
          <cell r="AM205">
            <v>0</v>
          </cell>
          <cell r="AN205">
            <v>0</v>
          </cell>
          <cell r="AO205">
            <v>36332.729999999996</v>
          </cell>
          <cell r="AP205">
            <v>0</v>
          </cell>
          <cell r="AQ205">
            <v>0</v>
          </cell>
          <cell r="AR205">
            <v>4169.8999999999996</v>
          </cell>
          <cell r="AS205">
            <v>0</v>
          </cell>
          <cell r="AT205">
            <v>0</v>
          </cell>
          <cell r="AU205">
            <v>0</v>
          </cell>
          <cell r="AV205">
            <v>93461.04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719928.42999999993</v>
          </cell>
          <cell r="BB205">
            <v>117857.25000000001</v>
          </cell>
          <cell r="BC205">
            <v>128424.38999999998</v>
          </cell>
          <cell r="BD205">
            <v>4170663.8300000005</v>
          </cell>
        </row>
        <row r="206">
          <cell r="F206" t="str">
            <v>29320</v>
          </cell>
          <cell r="G206">
            <v>32313964.780000001</v>
          </cell>
          <cell r="H206">
            <v>977089.74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8497702.0899999999</v>
          </cell>
          <cell r="P206">
            <v>1542346.48</v>
          </cell>
          <cell r="Q206">
            <v>0</v>
          </cell>
          <cell r="R206">
            <v>0</v>
          </cell>
          <cell r="S206">
            <v>1876394.87</v>
          </cell>
          <cell r="T206">
            <v>0</v>
          </cell>
          <cell r="U206">
            <v>51491</v>
          </cell>
          <cell r="V206">
            <v>0</v>
          </cell>
          <cell r="W206">
            <v>1216712.1300000001</v>
          </cell>
          <cell r="X206">
            <v>33754</v>
          </cell>
          <cell r="Y206">
            <v>1479171.81</v>
          </cell>
          <cell r="Z206">
            <v>386128.29000000004</v>
          </cell>
          <cell r="AA206">
            <v>334979.86</v>
          </cell>
          <cell r="AB206">
            <v>0</v>
          </cell>
          <cell r="AC206">
            <v>1166317.1099999999</v>
          </cell>
          <cell r="AD206">
            <v>0</v>
          </cell>
          <cell r="AE206">
            <v>0</v>
          </cell>
          <cell r="AF206">
            <v>828934.7</v>
          </cell>
          <cell r="AG206">
            <v>0</v>
          </cell>
          <cell r="AH206">
            <v>0</v>
          </cell>
          <cell r="AI206">
            <v>0</v>
          </cell>
          <cell r="AJ206">
            <v>262224.01</v>
          </cell>
          <cell r="AK206">
            <v>1198162.9400000002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57132.500000000007</v>
          </cell>
          <cell r="AS206">
            <v>0</v>
          </cell>
          <cell r="AT206">
            <v>0</v>
          </cell>
          <cell r="AU206">
            <v>0</v>
          </cell>
          <cell r="AV206">
            <v>584936.32999999996</v>
          </cell>
          <cell r="AW206">
            <v>0</v>
          </cell>
          <cell r="AX206">
            <v>0</v>
          </cell>
          <cell r="AY206">
            <v>0</v>
          </cell>
          <cell r="AZ206">
            <v>67887.749999999985</v>
          </cell>
          <cell r="BA206">
            <v>8160457.4600000009</v>
          </cell>
          <cell r="BB206">
            <v>2532625.31</v>
          </cell>
          <cell r="BC206">
            <v>2214074.83</v>
          </cell>
          <cell r="BD206">
            <v>65782487.989999995</v>
          </cell>
        </row>
        <row r="207">
          <cell r="F207" t="str">
            <v>30002</v>
          </cell>
          <cell r="G207">
            <v>418662.17999999993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40584.92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8275.11</v>
          </cell>
          <cell r="Z207">
            <v>21165.71</v>
          </cell>
          <cell r="AA207">
            <v>0</v>
          </cell>
          <cell r="AB207">
            <v>0</v>
          </cell>
          <cell r="AC207">
            <v>8772.27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200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180128.08999999997</v>
          </cell>
          <cell r="BB207">
            <v>68188.790000000008</v>
          </cell>
          <cell r="BC207">
            <v>53461.58</v>
          </cell>
          <cell r="BD207">
            <v>799438.64999999991</v>
          </cell>
        </row>
        <row r="208">
          <cell r="F208" t="str">
            <v>30029</v>
          </cell>
          <cell r="G208">
            <v>283737.63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7791.26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1307.72</v>
          </cell>
          <cell r="Z208">
            <v>25853.49</v>
          </cell>
          <cell r="AA208">
            <v>0</v>
          </cell>
          <cell r="AB208">
            <v>0</v>
          </cell>
          <cell r="AC208">
            <v>2391.2999999999997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201972.27999999997</v>
          </cell>
          <cell r="BB208">
            <v>1323.81</v>
          </cell>
          <cell r="BC208">
            <v>33418.71</v>
          </cell>
          <cell r="BD208">
            <v>557796.19999999995</v>
          </cell>
        </row>
        <row r="209">
          <cell r="F209" t="str">
            <v>30031</v>
          </cell>
          <cell r="G209">
            <v>160585.53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14487.63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20842.48</v>
          </cell>
          <cell r="Z209">
            <v>1248.75</v>
          </cell>
          <cell r="AA209">
            <v>0</v>
          </cell>
          <cell r="AB209">
            <v>0</v>
          </cell>
          <cell r="AC209">
            <v>15529.89</v>
          </cell>
          <cell r="AD209">
            <v>0</v>
          </cell>
          <cell r="AE209">
            <v>0</v>
          </cell>
          <cell r="AF209">
            <v>14652.150000000001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23509.18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168656.53</v>
          </cell>
          <cell r="BB209">
            <v>34636.200000000004</v>
          </cell>
          <cell r="BC209">
            <v>65500.710000000006</v>
          </cell>
          <cell r="BD209">
            <v>519649.05000000005</v>
          </cell>
        </row>
        <row r="210">
          <cell r="F210" t="str">
            <v>30303</v>
          </cell>
          <cell r="G210">
            <v>6059075.9900000021</v>
          </cell>
          <cell r="H210">
            <v>355043.79999999993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989078.49</v>
          </cell>
          <cell r="P210">
            <v>28611.87</v>
          </cell>
          <cell r="Q210">
            <v>0</v>
          </cell>
          <cell r="R210">
            <v>0</v>
          </cell>
          <cell r="S210">
            <v>309751.05999999994</v>
          </cell>
          <cell r="T210">
            <v>34375.85</v>
          </cell>
          <cell r="U210">
            <v>9938.2100000000009</v>
          </cell>
          <cell r="V210">
            <v>0</v>
          </cell>
          <cell r="W210">
            <v>0</v>
          </cell>
          <cell r="X210">
            <v>0</v>
          </cell>
          <cell r="Y210">
            <v>208724.01</v>
          </cell>
          <cell r="Z210">
            <v>31238.480000000003</v>
          </cell>
          <cell r="AA210">
            <v>0</v>
          </cell>
          <cell r="AB210">
            <v>0</v>
          </cell>
          <cell r="AC210">
            <v>132877.76999999999</v>
          </cell>
          <cell r="AD210">
            <v>0</v>
          </cell>
          <cell r="AE210">
            <v>0</v>
          </cell>
          <cell r="AF210">
            <v>25789.46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23470.080000000002</v>
          </cell>
          <cell r="AL210">
            <v>0</v>
          </cell>
          <cell r="AM210">
            <v>0</v>
          </cell>
          <cell r="AN210">
            <v>0</v>
          </cell>
          <cell r="AO210">
            <v>150407.21</v>
          </cell>
          <cell r="AP210">
            <v>0</v>
          </cell>
          <cell r="AQ210">
            <v>0</v>
          </cell>
          <cell r="AR210">
            <v>9301.5399999999991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1736837.6000000006</v>
          </cell>
          <cell r="BB210">
            <v>495155.56000000006</v>
          </cell>
          <cell r="BC210">
            <v>520113.61999999988</v>
          </cell>
          <cell r="BD210">
            <v>11119790.600000001</v>
          </cell>
        </row>
        <row r="211">
          <cell r="F211" t="str">
            <v>31002</v>
          </cell>
          <cell r="G211">
            <v>104456167.03000002</v>
          </cell>
          <cell r="H211">
            <v>2508239.6899999995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21102428.70000001</v>
          </cell>
          <cell r="P211">
            <v>4186327</v>
          </cell>
          <cell r="Q211">
            <v>0</v>
          </cell>
          <cell r="R211">
            <v>0</v>
          </cell>
          <cell r="S211">
            <v>5570019.4400000023</v>
          </cell>
          <cell r="T211">
            <v>1414205.05</v>
          </cell>
          <cell r="U211">
            <v>129248</v>
          </cell>
          <cell r="V211">
            <v>0</v>
          </cell>
          <cell r="W211">
            <v>0</v>
          </cell>
          <cell r="X211">
            <v>0</v>
          </cell>
          <cell r="Y211">
            <v>3776644.33</v>
          </cell>
          <cell r="Z211">
            <v>727903.78</v>
          </cell>
          <cell r="AA211">
            <v>0</v>
          </cell>
          <cell r="AB211">
            <v>0</v>
          </cell>
          <cell r="AC211">
            <v>2111321.31</v>
          </cell>
          <cell r="AD211">
            <v>440309.93</v>
          </cell>
          <cell r="AE211">
            <v>0</v>
          </cell>
          <cell r="AF211">
            <v>1073243.54</v>
          </cell>
          <cell r="AG211">
            <v>3956.4</v>
          </cell>
          <cell r="AH211">
            <v>0</v>
          </cell>
          <cell r="AI211">
            <v>0</v>
          </cell>
          <cell r="AJ211">
            <v>496745.96</v>
          </cell>
          <cell r="AK211">
            <v>1589805.4899999995</v>
          </cell>
          <cell r="AL211">
            <v>0</v>
          </cell>
          <cell r="AM211">
            <v>0</v>
          </cell>
          <cell r="AN211">
            <v>0</v>
          </cell>
          <cell r="AO211">
            <v>79494.91</v>
          </cell>
          <cell r="AP211">
            <v>0</v>
          </cell>
          <cell r="AQ211">
            <v>171176.94999999998</v>
          </cell>
          <cell r="AR211">
            <v>224084.43000000005</v>
          </cell>
          <cell r="AS211">
            <v>0</v>
          </cell>
          <cell r="AT211">
            <v>0</v>
          </cell>
          <cell r="AU211">
            <v>0</v>
          </cell>
          <cell r="AV211">
            <v>2443538.2500000005</v>
          </cell>
          <cell r="AW211">
            <v>0</v>
          </cell>
          <cell r="AX211">
            <v>0</v>
          </cell>
          <cell r="AY211">
            <v>0</v>
          </cell>
          <cell r="AZ211">
            <v>395816.52</v>
          </cell>
          <cell r="BA211">
            <v>21791440.919999998</v>
          </cell>
          <cell r="BB211">
            <v>6021424.4199999999</v>
          </cell>
          <cell r="BC211">
            <v>7595810.9400000004</v>
          </cell>
          <cell r="BD211">
            <v>188309352.99000004</v>
          </cell>
        </row>
        <row r="212">
          <cell r="F212" t="str">
            <v>31004</v>
          </cell>
          <cell r="G212">
            <v>39197197.49000001</v>
          </cell>
          <cell r="H212">
            <v>626953.69999999995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7155805.1700000009</v>
          </cell>
          <cell r="P212">
            <v>1375139.32</v>
          </cell>
          <cell r="Q212">
            <v>0</v>
          </cell>
          <cell r="R212">
            <v>0</v>
          </cell>
          <cell r="S212">
            <v>2751813.1599999997</v>
          </cell>
          <cell r="T212">
            <v>309272.53999999998</v>
          </cell>
          <cell r="U212">
            <v>45108</v>
          </cell>
          <cell r="V212">
            <v>0</v>
          </cell>
          <cell r="W212">
            <v>0</v>
          </cell>
          <cell r="X212">
            <v>0</v>
          </cell>
          <cell r="Y212">
            <v>611506.05000000005</v>
          </cell>
          <cell r="Z212">
            <v>190843.15000000002</v>
          </cell>
          <cell r="AA212">
            <v>0</v>
          </cell>
          <cell r="AB212">
            <v>0</v>
          </cell>
          <cell r="AC212">
            <v>781444.84999999986</v>
          </cell>
          <cell r="AD212">
            <v>0</v>
          </cell>
          <cell r="AE212">
            <v>0</v>
          </cell>
          <cell r="AF212">
            <v>172756.87999999998</v>
          </cell>
          <cell r="AG212">
            <v>0</v>
          </cell>
          <cell r="AH212">
            <v>0</v>
          </cell>
          <cell r="AI212">
            <v>0</v>
          </cell>
          <cell r="AJ212">
            <v>45606.049999999996</v>
          </cell>
          <cell r="AK212">
            <v>208423.13999999998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75528.149999999994</v>
          </cell>
          <cell r="AQ212">
            <v>14251.56</v>
          </cell>
          <cell r="AR212">
            <v>63804.939999999988</v>
          </cell>
          <cell r="AS212">
            <v>0</v>
          </cell>
          <cell r="AT212">
            <v>0</v>
          </cell>
          <cell r="AU212">
            <v>0</v>
          </cell>
          <cell r="AV212">
            <v>889353.47000000009</v>
          </cell>
          <cell r="AW212">
            <v>0</v>
          </cell>
          <cell r="AX212">
            <v>335316.09999999998</v>
          </cell>
          <cell r="AY212">
            <v>0</v>
          </cell>
          <cell r="AZ212">
            <v>216338.77999999997</v>
          </cell>
          <cell r="BA212">
            <v>9957213.980000006</v>
          </cell>
          <cell r="BB212">
            <v>2288156.12</v>
          </cell>
          <cell r="BC212">
            <v>4222418.5699999994</v>
          </cell>
          <cell r="BD212">
            <v>71534251.170000002</v>
          </cell>
        </row>
        <row r="213">
          <cell r="F213" t="str">
            <v>31006</v>
          </cell>
          <cell r="G213">
            <v>81511338.129999995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16355172.480000004</v>
          </cell>
          <cell r="P213">
            <v>2903019.2800000003</v>
          </cell>
          <cell r="Q213">
            <v>0</v>
          </cell>
          <cell r="R213">
            <v>0</v>
          </cell>
          <cell r="S213">
            <v>2832175.68</v>
          </cell>
          <cell r="T213">
            <v>461021.22</v>
          </cell>
          <cell r="U213">
            <v>87039</v>
          </cell>
          <cell r="V213">
            <v>0</v>
          </cell>
          <cell r="W213">
            <v>3281100.7399999998</v>
          </cell>
          <cell r="X213">
            <v>124156.62</v>
          </cell>
          <cell r="Y213">
            <v>2335031.9200000004</v>
          </cell>
          <cell r="Z213">
            <v>563798.91999999993</v>
          </cell>
          <cell r="AA213">
            <v>0</v>
          </cell>
          <cell r="AB213">
            <v>0</v>
          </cell>
          <cell r="AC213">
            <v>2002103.78</v>
          </cell>
          <cell r="AD213">
            <v>0</v>
          </cell>
          <cell r="AE213">
            <v>0</v>
          </cell>
          <cell r="AF213">
            <v>866099.32</v>
          </cell>
          <cell r="AG213">
            <v>0</v>
          </cell>
          <cell r="AH213">
            <v>0</v>
          </cell>
          <cell r="AI213">
            <v>0</v>
          </cell>
          <cell r="AJ213">
            <v>421871.39999999991</v>
          </cell>
          <cell r="AK213">
            <v>1872438.11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131342.31999999998</v>
          </cell>
          <cell r="AR213">
            <v>131845.14000000001</v>
          </cell>
          <cell r="AS213">
            <v>0</v>
          </cell>
          <cell r="AT213">
            <v>0</v>
          </cell>
          <cell r="AU213">
            <v>0</v>
          </cell>
          <cell r="AV213">
            <v>1137881.98</v>
          </cell>
          <cell r="AW213">
            <v>0</v>
          </cell>
          <cell r="AX213">
            <v>0</v>
          </cell>
          <cell r="AY213">
            <v>0</v>
          </cell>
          <cell r="AZ213">
            <v>33931.81</v>
          </cell>
          <cell r="BA213">
            <v>17637264.489999998</v>
          </cell>
          <cell r="BB213">
            <v>5280350.7999999989</v>
          </cell>
          <cell r="BC213">
            <v>5241999.9800000004</v>
          </cell>
          <cell r="BD213">
            <v>145210983.12</v>
          </cell>
        </row>
        <row r="214">
          <cell r="F214" t="str">
            <v>31015</v>
          </cell>
          <cell r="G214">
            <v>102960567.97999997</v>
          </cell>
          <cell r="H214">
            <v>2099272.59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25402068.689999998</v>
          </cell>
          <cell r="P214">
            <v>4154412</v>
          </cell>
          <cell r="Q214">
            <v>0</v>
          </cell>
          <cell r="R214">
            <v>0</v>
          </cell>
          <cell r="S214">
            <v>6391301.3499999996</v>
          </cell>
          <cell r="T214">
            <v>550167.27</v>
          </cell>
          <cell r="U214">
            <v>105145</v>
          </cell>
          <cell r="V214">
            <v>0</v>
          </cell>
          <cell r="W214">
            <v>0</v>
          </cell>
          <cell r="X214">
            <v>0</v>
          </cell>
          <cell r="Y214">
            <v>2406570.3899999992</v>
          </cell>
          <cell r="Z214">
            <v>589665.78</v>
          </cell>
          <cell r="AA214">
            <v>0</v>
          </cell>
          <cell r="AB214">
            <v>0</v>
          </cell>
          <cell r="AC214">
            <v>1927604.4</v>
          </cell>
          <cell r="AD214">
            <v>0</v>
          </cell>
          <cell r="AE214">
            <v>0</v>
          </cell>
          <cell r="AF214">
            <v>930635.5199999999</v>
          </cell>
          <cell r="AG214">
            <v>0</v>
          </cell>
          <cell r="AH214">
            <v>0</v>
          </cell>
          <cell r="AI214">
            <v>0</v>
          </cell>
          <cell r="AJ214">
            <v>362149.17</v>
          </cell>
          <cell r="AK214">
            <v>1676917.2400000005</v>
          </cell>
          <cell r="AL214">
            <v>0</v>
          </cell>
          <cell r="AM214">
            <v>0</v>
          </cell>
          <cell r="AN214">
            <v>46231.999999999993</v>
          </cell>
          <cell r="AO214">
            <v>0</v>
          </cell>
          <cell r="AP214">
            <v>0</v>
          </cell>
          <cell r="AQ214">
            <v>97999.750000000015</v>
          </cell>
          <cell r="AR214">
            <v>179088.94</v>
          </cell>
          <cell r="AS214">
            <v>0</v>
          </cell>
          <cell r="AT214">
            <v>0</v>
          </cell>
          <cell r="AU214">
            <v>0</v>
          </cell>
          <cell r="AV214">
            <v>2642975.4</v>
          </cell>
          <cell r="AW214">
            <v>0</v>
          </cell>
          <cell r="AX214">
            <v>0</v>
          </cell>
          <cell r="AY214">
            <v>0</v>
          </cell>
          <cell r="AZ214">
            <v>519606.34</v>
          </cell>
          <cell r="BA214">
            <v>22160623.759999987</v>
          </cell>
          <cell r="BB214">
            <v>4845305.9700000007</v>
          </cell>
          <cell r="BC214">
            <v>7459251.4699999988</v>
          </cell>
          <cell r="BD214">
            <v>187507561.00999999</v>
          </cell>
        </row>
        <row r="215">
          <cell r="F215" t="str">
            <v>31016</v>
          </cell>
          <cell r="G215">
            <v>26945666.799999993</v>
          </cell>
          <cell r="H215">
            <v>878240.24999999988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4644424.1899999995</v>
          </cell>
          <cell r="P215">
            <v>978030.02999999991</v>
          </cell>
          <cell r="Q215">
            <v>0</v>
          </cell>
          <cell r="R215">
            <v>0</v>
          </cell>
          <cell r="S215">
            <v>1453523.0999999999</v>
          </cell>
          <cell r="T215">
            <v>87660.15</v>
          </cell>
          <cell r="U215">
            <v>19674.240000000002</v>
          </cell>
          <cell r="V215">
            <v>0</v>
          </cell>
          <cell r="W215">
            <v>0</v>
          </cell>
          <cell r="X215">
            <v>0</v>
          </cell>
          <cell r="Y215">
            <v>483274.06</v>
          </cell>
          <cell r="Z215">
            <v>107298</v>
          </cell>
          <cell r="AA215">
            <v>0</v>
          </cell>
          <cell r="AB215">
            <v>0</v>
          </cell>
          <cell r="AC215">
            <v>468440.73000000004</v>
          </cell>
          <cell r="AD215">
            <v>0</v>
          </cell>
          <cell r="AE215">
            <v>0</v>
          </cell>
          <cell r="AF215">
            <v>315997.75</v>
          </cell>
          <cell r="AG215">
            <v>0</v>
          </cell>
          <cell r="AH215">
            <v>0</v>
          </cell>
          <cell r="AI215">
            <v>0</v>
          </cell>
          <cell r="AJ215">
            <v>43910.81</v>
          </cell>
          <cell r="AK215">
            <v>150073.9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73526.779999999984</v>
          </cell>
          <cell r="AQ215">
            <v>0</v>
          </cell>
          <cell r="AR215">
            <v>70612.789999999994</v>
          </cell>
          <cell r="AS215">
            <v>0</v>
          </cell>
          <cell r="AT215">
            <v>0</v>
          </cell>
          <cell r="AU215">
            <v>79334.720000000001</v>
          </cell>
          <cell r="AV215">
            <v>442036.19000000012</v>
          </cell>
          <cell r="AW215">
            <v>0</v>
          </cell>
          <cell r="AX215">
            <v>0</v>
          </cell>
          <cell r="AY215">
            <v>0</v>
          </cell>
          <cell r="AZ215">
            <v>102459.34</v>
          </cell>
          <cell r="BA215">
            <v>6469542.2599999988</v>
          </cell>
          <cell r="BB215">
            <v>1708741.7300000002</v>
          </cell>
          <cell r="BC215">
            <v>2381443.83</v>
          </cell>
          <cell r="BD215">
            <v>47903911.649999991</v>
          </cell>
        </row>
        <row r="216">
          <cell r="F216" t="str">
            <v>31025</v>
          </cell>
          <cell r="G216">
            <v>59062853.769999996</v>
          </cell>
          <cell r="H216">
            <v>1237807.4400000002</v>
          </cell>
          <cell r="I216">
            <v>0</v>
          </cell>
          <cell r="J216">
            <v>868502.45000000007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12682598.469999997</v>
          </cell>
          <cell r="P216">
            <v>2531117.94</v>
          </cell>
          <cell r="Q216">
            <v>0</v>
          </cell>
          <cell r="R216">
            <v>166088.94</v>
          </cell>
          <cell r="S216">
            <v>2857503.79</v>
          </cell>
          <cell r="T216">
            <v>608882.47000000009</v>
          </cell>
          <cell r="U216">
            <v>70515.48</v>
          </cell>
          <cell r="V216">
            <v>0</v>
          </cell>
          <cell r="W216">
            <v>0</v>
          </cell>
          <cell r="X216">
            <v>0</v>
          </cell>
          <cell r="Y216">
            <v>1589439.6300000001</v>
          </cell>
          <cell r="Z216">
            <v>264283.92</v>
          </cell>
          <cell r="AA216">
            <v>0</v>
          </cell>
          <cell r="AB216">
            <v>0</v>
          </cell>
          <cell r="AC216">
            <v>1629972.94</v>
          </cell>
          <cell r="AD216">
            <v>0</v>
          </cell>
          <cell r="AE216">
            <v>0</v>
          </cell>
          <cell r="AF216">
            <v>238671.65</v>
          </cell>
          <cell r="AG216">
            <v>0</v>
          </cell>
          <cell r="AH216">
            <v>0</v>
          </cell>
          <cell r="AI216">
            <v>0</v>
          </cell>
          <cell r="AJ216">
            <v>120671.64000000001</v>
          </cell>
          <cell r="AK216">
            <v>602688.87000000011</v>
          </cell>
          <cell r="AL216">
            <v>0</v>
          </cell>
          <cell r="AM216">
            <v>63768.36</v>
          </cell>
          <cell r="AN216">
            <v>270068.89</v>
          </cell>
          <cell r="AO216">
            <v>0</v>
          </cell>
          <cell r="AP216">
            <v>0</v>
          </cell>
          <cell r="AQ216">
            <v>22893.05</v>
          </cell>
          <cell r="AR216">
            <v>89914.58</v>
          </cell>
          <cell r="AS216">
            <v>0</v>
          </cell>
          <cell r="AT216">
            <v>0</v>
          </cell>
          <cell r="AU216">
            <v>0</v>
          </cell>
          <cell r="AV216">
            <v>4371319.54</v>
          </cell>
          <cell r="AW216">
            <v>0</v>
          </cell>
          <cell r="AX216">
            <v>0</v>
          </cell>
          <cell r="AY216">
            <v>0</v>
          </cell>
          <cell r="AZ216">
            <v>506283.98000000004</v>
          </cell>
          <cell r="BA216">
            <v>14449270.969999999</v>
          </cell>
          <cell r="BB216">
            <v>3774396.29</v>
          </cell>
          <cell r="BC216">
            <v>4324622.5299999993</v>
          </cell>
          <cell r="BD216">
            <v>112404137.59000002</v>
          </cell>
        </row>
        <row r="217">
          <cell r="F217" t="str">
            <v>31063</v>
          </cell>
          <cell r="G217">
            <v>273045.35000000003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22847.42</v>
          </cell>
          <cell r="P217">
            <v>9261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7291</v>
          </cell>
          <cell r="AA217">
            <v>0</v>
          </cell>
          <cell r="AB217">
            <v>0</v>
          </cell>
          <cell r="AC217">
            <v>5330.47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12706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194762.51</v>
          </cell>
          <cell r="BB217">
            <v>14942.43</v>
          </cell>
          <cell r="BC217">
            <v>91294.24</v>
          </cell>
          <cell r="BD217">
            <v>631480.42000000004</v>
          </cell>
        </row>
        <row r="218">
          <cell r="F218" t="str">
            <v>31103</v>
          </cell>
          <cell r="G218">
            <v>31237582.539999995</v>
          </cell>
          <cell r="H218">
            <v>5645256.9300000006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6711006.8999999994</v>
          </cell>
          <cell r="P218">
            <v>1213471.9099999999</v>
          </cell>
          <cell r="Q218">
            <v>0</v>
          </cell>
          <cell r="R218">
            <v>0</v>
          </cell>
          <cell r="S218">
            <v>2808869.4</v>
          </cell>
          <cell r="T218">
            <v>163013.85</v>
          </cell>
          <cell r="U218">
            <v>26307.37</v>
          </cell>
          <cell r="V218">
            <v>0</v>
          </cell>
          <cell r="W218">
            <v>0</v>
          </cell>
          <cell r="X218">
            <v>0</v>
          </cell>
          <cell r="Y218">
            <v>422909.15</v>
          </cell>
          <cell r="Z218">
            <v>180219.15</v>
          </cell>
          <cell r="AA218">
            <v>0</v>
          </cell>
          <cell r="AB218">
            <v>0</v>
          </cell>
          <cell r="AC218">
            <v>701292.05</v>
          </cell>
          <cell r="AD218">
            <v>0</v>
          </cell>
          <cell r="AE218">
            <v>0</v>
          </cell>
          <cell r="AF218">
            <v>261876.46000000002</v>
          </cell>
          <cell r="AG218">
            <v>0</v>
          </cell>
          <cell r="AH218">
            <v>0</v>
          </cell>
          <cell r="AI218">
            <v>0</v>
          </cell>
          <cell r="AJ218">
            <v>81708</v>
          </cell>
          <cell r="AK218">
            <v>428952.62</v>
          </cell>
          <cell r="AL218">
            <v>0</v>
          </cell>
          <cell r="AM218">
            <v>0</v>
          </cell>
          <cell r="AN218">
            <v>28898.91</v>
          </cell>
          <cell r="AO218">
            <v>0</v>
          </cell>
          <cell r="AP218">
            <v>0</v>
          </cell>
          <cell r="AQ218">
            <v>23860.75</v>
          </cell>
          <cell r="AR218">
            <v>54811.17</v>
          </cell>
          <cell r="AS218">
            <v>0</v>
          </cell>
          <cell r="AT218">
            <v>0</v>
          </cell>
          <cell r="AU218">
            <v>0</v>
          </cell>
          <cell r="AV218">
            <v>322984.77</v>
          </cell>
          <cell r="AW218">
            <v>0</v>
          </cell>
          <cell r="AX218">
            <v>24415.06</v>
          </cell>
          <cell r="AY218">
            <v>0</v>
          </cell>
          <cell r="AZ218">
            <v>85040.69</v>
          </cell>
          <cell r="BA218">
            <v>8614999.4399999995</v>
          </cell>
          <cell r="BB218">
            <v>1450723.56</v>
          </cell>
          <cell r="BC218">
            <v>3158299.1999999997</v>
          </cell>
          <cell r="BD218">
            <v>63646499.879999988</v>
          </cell>
        </row>
        <row r="219">
          <cell r="F219" t="str">
            <v>31201</v>
          </cell>
          <cell r="G219">
            <v>49039765.209999993</v>
          </cell>
          <cell r="H219">
            <v>1376847.06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12624604.84</v>
          </cell>
          <cell r="P219">
            <v>1857346</v>
          </cell>
          <cell r="Q219">
            <v>0</v>
          </cell>
          <cell r="R219">
            <v>0</v>
          </cell>
          <cell r="S219">
            <v>2991695.1799999992</v>
          </cell>
          <cell r="T219">
            <v>482058.95999999996</v>
          </cell>
          <cell r="U219">
            <v>36162</v>
          </cell>
          <cell r="V219">
            <v>0</v>
          </cell>
          <cell r="W219">
            <v>0</v>
          </cell>
          <cell r="X219">
            <v>0</v>
          </cell>
          <cell r="Y219">
            <v>556721.19999999995</v>
          </cell>
          <cell r="Z219">
            <v>197942.58</v>
          </cell>
          <cell r="AA219">
            <v>0</v>
          </cell>
          <cell r="AB219">
            <v>0</v>
          </cell>
          <cell r="AC219">
            <v>584332.24</v>
          </cell>
          <cell r="AD219">
            <v>0</v>
          </cell>
          <cell r="AE219">
            <v>0</v>
          </cell>
          <cell r="AF219">
            <v>184099.20000000001</v>
          </cell>
          <cell r="AG219">
            <v>0</v>
          </cell>
          <cell r="AH219">
            <v>0</v>
          </cell>
          <cell r="AI219">
            <v>0</v>
          </cell>
          <cell r="AJ219">
            <v>56586</v>
          </cell>
          <cell r="AK219">
            <v>314112.38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144285.14000000001</v>
          </cell>
          <cell r="AQ219">
            <v>41675.97</v>
          </cell>
          <cell r="AR219">
            <v>101852.97000000002</v>
          </cell>
          <cell r="AS219">
            <v>0</v>
          </cell>
          <cell r="AT219">
            <v>0</v>
          </cell>
          <cell r="AU219">
            <v>0</v>
          </cell>
          <cell r="AV219">
            <v>1295679.3100000003</v>
          </cell>
          <cell r="AW219">
            <v>0</v>
          </cell>
          <cell r="AX219">
            <v>5295.84</v>
          </cell>
          <cell r="AY219">
            <v>0</v>
          </cell>
          <cell r="AZ219">
            <v>380673.98</v>
          </cell>
          <cell r="BA219">
            <v>11245527.960000001</v>
          </cell>
          <cell r="BB219">
            <v>2558475.5200000005</v>
          </cell>
          <cell r="BC219">
            <v>4635552.34</v>
          </cell>
          <cell r="BD219">
            <v>90711291.87999998</v>
          </cell>
        </row>
        <row r="220">
          <cell r="F220" t="str">
            <v>31306</v>
          </cell>
          <cell r="G220">
            <v>12501395.620000001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2199342.2500000005</v>
          </cell>
          <cell r="P220">
            <v>436907.63</v>
          </cell>
          <cell r="Q220">
            <v>0</v>
          </cell>
          <cell r="R220">
            <v>0</v>
          </cell>
          <cell r="S220">
            <v>517722.63</v>
          </cell>
          <cell r="T220">
            <v>0</v>
          </cell>
          <cell r="U220">
            <v>8726</v>
          </cell>
          <cell r="V220">
            <v>0</v>
          </cell>
          <cell r="W220">
            <v>0</v>
          </cell>
          <cell r="X220">
            <v>0</v>
          </cell>
          <cell r="Y220">
            <v>195853.41999999998</v>
          </cell>
          <cell r="Z220">
            <v>43474</v>
          </cell>
          <cell r="AA220">
            <v>0</v>
          </cell>
          <cell r="AB220">
            <v>0</v>
          </cell>
          <cell r="AC220">
            <v>218055.37</v>
          </cell>
          <cell r="AD220">
            <v>0</v>
          </cell>
          <cell r="AE220">
            <v>0</v>
          </cell>
          <cell r="AF220">
            <v>32224.5</v>
          </cell>
          <cell r="AG220">
            <v>0</v>
          </cell>
          <cell r="AH220">
            <v>0</v>
          </cell>
          <cell r="AI220">
            <v>1737.5</v>
          </cell>
          <cell r="AJ220">
            <v>9881.8799999999992</v>
          </cell>
          <cell r="AK220">
            <v>71336.320000000022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2055.67</v>
          </cell>
          <cell r="AR220">
            <v>20698.38</v>
          </cell>
          <cell r="AS220">
            <v>0</v>
          </cell>
          <cell r="AT220">
            <v>0</v>
          </cell>
          <cell r="AU220">
            <v>0</v>
          </cell>
          <cell r="AV220">
            <v>279183.70999999996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3518786</v>
          </cell>
          <cell r="BB220">
            <v>655207.17000000004</v>
          </cell>
          <cell r="BC220">
            <v>1253001.99</v>
          </cell>
          <cell r="BD220">
            <v>21965590.040000003</v>
          </cell>
        </row>
        <row r="221">
          <cell r="F221" t="str">
            <v>31311</v>
          </cell>
          <cell r="G221">
            <v>10054307.83</v>
          </cell>
          <cell r="H221">
            <v>849646.47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2173636.3500000006</v>
          </cell>
          <cell r="P221">
            <v>487059.95999999996</v>
          </cell>
          <cell r="Q221">
            <v>0</v>
          </cell>
          <cell r="R221">
            <v>0</v>
          </cell>
          <cell r="S221">
            <v>481142.49</v>
          </cell>
          <cell r="T221">
            <v>0</v>
          </cell>
          <cell r="U221">
            <v>11223.83</v>
          </cell>
          <cell r="V221">
            <v>0</v>
          </cell>
          <cell r="W221">
            <v>0</v>
          </cell>
          <cell r="X221">
            <v>0</v>
          </cell>
          <cell r="Y221">
            <v>282873.51</v>
          </cell>
          <cell r="Z221">
            <v>137929.26999999999</v>
          </cell>
          <cell r="AA221">
            <v>0</v>
          </cell>
          <cell r="AB221">
            <v>0</v>
          </cell>
          <cell r="AC221">
            <v>267065.78000000003</v>
          </cell>
          <cell r="AD221">
            <v>0</v>
          </cell>
          <cell r="AE221">
            <v>0</v>
          </cell>
          <cell r="AF221">
            <v>34034.29</v>
          </cell>
          <cell r="AG221">
            <v>0</v>
          </cell>
          <cell r="AH221">
            <v>0</v>
          </cell>
          <cell r="AI221">
            <v>0</v>
          </cell>
          <cell r="AJ221">
            <v>23144.52</v>
          </cell>
          <cell r="AK221">
            <v>93330.880000000005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20421.740000000002</v>
          </cell>
          <cell r="AQ221">
            <v>0</v>
          </cell>
          <cell r="AR221">
            <v>17882.38</v>
          </cell>
          <cell r="AS221">
            <v>0</v>
          </cell>
          <cell r="AT221">
            <v>0</v>
          </cell>
          <cell r="AU221">
            <v>0</v>
          </cell>
          <cell r="AV221">
            <v>20181.18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2960294.3500000006</v>
          </cell>
          <cell r="BB221">
            <v>664818.52000000014</v>
          </cell>
          <cell r="BC221">
            <v>1090237.2000000002</v>
          </cell>
          <cell r="BD221">
            <v>19669230.550000001</v>
          </cell>
        </row>
        <row r="222">
          <cell r="F222" t="str">
            <v>31330</v>
          </cell>
          <cell r="G222">
            <v>2413742.98</v>
          </cell>
          <cell r="H222">
            <v>14656.679999999998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404196.01999999996</v>
          </cell>
          <cell r="P222">
            <v>92377.57</v>
          </cell>
          <cell r="Q222">
            <v>0</v>
          </cell>
          <cell r="R222">
            <v>0</v>
          </cell>
          <cell r="S222">
            <v>156865.82000000004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296079.17000000004</v>
          </cell>
          <cell r="Z222">
            <v>42726.71</v>
          </cell>
          <cell r="AA222">
            <v>0</v>
          </cell>
          <cell r="AB222">
            <v>0</v>
          </cell>
          <cell r="AC222">
            <v>64239.369999999988</v>
          </cell>
          <cell r="AD222">
            <v>0</v>
          </cell>
          <cell r="AE222">
            <v>0</v>
          </cell>
          <cell r="AF222">
            <v>4538.7999999999993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20045.769999999997</v>
          </cell>
          <cell r="AP222">
            <v>13405.599999999999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1572.6599999999999</v>
          </cell>
          <cell r="BA222">
            <v>1127122.01</v>
          </cell>
          <cell r="BB222">
            <v>168736.61</v>
          </cell>
          <cell r="BC222">
            <v>197685.96</v>
          </cell>
          <cell r="BD222">
            <v>5017991.7300000004</v>
          </cell>
        </row>
        <row r="223">
          <cell r="F223" t="str">
            <v>31332</v>
          </cell>
          <cell r="G223">
            <v>9941659.3300000001</v>
          </cell>
          <cell r="H223">
            <v>234841.72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2201955.3400000003</v>
          </cell>
          <cell r="P223">
            <v>418252.2</v>
          </cell>
          <cell r="Q223">
            <v>0</v>
          </cell>
          <cell r="R223">
            <v>0</v>
          </cell>
          <cell r="S223">
            <v>1016762.1700000002</v>
          </cell>
          <cell r="T223">
            <v>0</v>
          </cell>
          <cell r="U223">
            <v>10538</v>
          </cell>
          <cell r="V223">
            <v>0</v>
          </cell>
          <cell r="W223">
            <v>0</v>
          </cell>
          <cell r="X223">
            <v>0</v>
          </cell>
          <cell r="Y223">
            <v>347981.34000000008</v>
          </cell>
          <cell r="Z223">
            <v>67515.5</v>
          </cell>
          <cell r="AA223">
            <v>0</v>
          </cell>
          <cell r="AB223">
            <v>0</v>
          </cell>
          <cell r="AC223">
            <v>262586.18</v>
          </cell>
          <cell r="AD223">
            <v>0</v>
          </cell>
          <cell r="AE223">
            <v>0</v>
          </cell>
          <cell r="AF223">
            <v>170821.34000000005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21054.1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22880</v>
          </cell>
          <cell r="AQ223">
            <v>5584.2699999999995</v>
          </cell>
          <cell r="AR223">
            <v>14458.25</v>
          </cell>
          <cell r="AS223">
            <v>0</v>
          </cell>
          <cell r="AT223">
            <v>0</v>
          </cell>
          <cell r="AU223">
            <v>0</v>
          </cell>
          <cell r="AV223">
            <v>150824.84</v>
          </cell>
          <cell r="AW223">
            <v>0</v>
          </cell>
          <cell r="AX223">
            <v>0</v>
          </cell>
          <cell r="AY223">
            <v>125</v>
          </cell>
          <cell r="AZ223">
            <v>312.83</v>
          </cell>
          <cell r="BA223">
            <v>3180453.1600000006</v>
          </cell>
          <cell r="BB223">
            <v>692499.28</v>
          </cell>
          <cell r="BC223">
            <v>971817.89</v>
          </cell>
          <cell r="BD223">
            <v>19732922.740000002</v>
          </cell>
        </row>
        <row r="224">
          <cell r="F224" t="str">
            <v>31401</v>
          </cell>
          <cell r="G224">
            <v>23155881.910000004</v>
          </cell>
          <cell r="H224">
            <v>301971.27000000008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5487277.7599999998</v>
          </cell>
          <cell r="P224">
            <v>1037162.59</v>
          </cell>
          <cell r="Q224">
            <v>0</v>
          </cell>
          <cell r="R224">
            <v>0</v>
          </cell>
          <cell r="S224">
            <v>2296036.09</v>
          </cell>
          <cell r="T224">
            <v>0</v>
          </cell>
          <cell r="U224">
            <v>22710.99</v>
          </cell>
          <cell r="V224">
            <v>0</v>
          </cell>
          <cell r="W224">
            <v>0</v>
          </cell>
          <cell r="X224">
            <v>0</v>
          </cell>
          <cell r="Y224">
            <v>513843.44999999995</v>
          </cell>
          <cell r="Z224">
            <v>152975.31</v>
          </cell>
          <cell r="AA224">
            <v>0</v>
          </cell>
          <cell r="AB224">
            <v>0</v>
          </cell>
          <cell r="AC224">
            <v>364462.03</v>
          </cell>
          <cell r="AD224">
            <v>0</v>
          </cell>
          <cell r="AE224">
            <v>0</v>
          </cell>
          <cell r="AF224">
            <v>146531.62</v>
          </cell>
          <cell r="AG224">
            <v>0</v>
          </cell>
          <cell r="AH224">
            <v>0</v>
          </cell>
          <cell r="AI224">
            <v>0</v>
          </cell>
          <cell r="AJ224">
            <v>3291.7099999999996</v>
          </cell>
          <cell r="AK224">
            <v>69937.97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93128.11</v>
          </cell>
          <cell r="AQ224">
            <v>0</v>
          </cell>
          <cell r="AR224">
            <v>42439</v>
          </cell>
          <cell r="AS224">
            <v>0</v>
          </cell>
          <cell r="AT224">
            <v>0</v>
          </cell>
          <cell r="AU224">
            <v>0</v>
          </cell>
          <cell r="AV224">
            <v>50234.62</v>
          </cell>
          <cell r="AW224">
            <v>0</v>
          </cell>
          <cell r="AX224">
            <v>0</v>
          </cell>
          <cell r="AY224">
            <v>0</v>
          </cell>
          <cell r="AZ224">
            <v>82667.670000000013</v>
          </cell>
          <cell r="BA224">
            <v>5633396.71</v>
          </cell>
          <cell r="BB224">
            <v>1498468.29</v>
          </cell>
          <cell r="BC224">
            <v>2547608.2699999991</v>
          </cell>
          <cell r="BD224">
            <v>43500025.369999997</v>
          </cell>
        </row>
        <row r="225">
          <cell r="F225" t="str">
            <v>32081</v>
          </cell>
          <cell r="G225">
            <v>148988693.22999999</v>
          </cell>
          <cell r="H225">
            <v>7181308.7300000004</v>
          </cell>
          <cell r="O225">
            <v>30613547.700000007</v>
          </cell>
          <cell r="P225">
            <v>6188091.2299999995</v>
          </cell>
          <cell r="S225">
            <v>9617618.6700000018</v>
          </cell>
          <cell r="T225">
            <v>2249549.5100000007</v>
          </cell>
          <cell r="U225">
            <v>219443.7</v>
          </cell>
          <cell r="V225">
            <v>965.02</v>
          </cell>
          <cell r="W225">
            <v>2898996.0300000007</v>
          </cell>
          <cell r="X225">
            <v>69817.03</v>
          </cell>
          <cell r="Y225">
            <v>11729831.720000001</v>
          </cell>
          <cell r="Z225">
            <v>2432215.84</v>
          </cell>
          <cell r="AC225">
            <v>4389483.1899999995</v>
          </cell>
          <cell r="AF225">
            <v>2871895.3699999992</v>
          </cell>
          <cell r="AJ225">
            <v>268082.34999999998</v>
          </cell>
          <cell r="AK225">
            <v>3223145.49</v>
          </cell>
          <cell r="AN225">
            <v>200928.94999999998</v>
          </cell>
          <cell r="AO225">
            <v>316387.50999999989</v>
          </cell>
          <cell r="AQ225">
            <v>193086.39</v>
          </cell>
          <cell r="AR225">
            <v>1254611.19</v>
          </cell>
          <cell r="AV225">
            <v>1414782.6299999997</v>
          </cell>
          <cell r="AW225">
            <v>3912495.3300000005</v>
          </cell>
          <cell r="AX225">
            <v>7198.02</v>
          </cell>
          <cell r="AY225">
            <v>2434564.6100000003</v>
          </cell>
          <cell r="AZ225">
            <v>1528667.25</v>
          </cell>
          <cell r="BA225">
            <v>39866563.409999974</v>
          </cell>
          <cell r="BB225">
            <v>12322219.890000001</v>
          </cell>
          <cell r="BC225">
            <v>9319064.7599999998</v>
          </cell>
          <cell r="BD225">
            <v>305713254.74999994</v>
          </cell>
        </row>
        <row r="226">
          <cell r="F226" t="str">
            <v>32123</v>
          </cell>
          <cell r="G226">
            <v>435100.54000000004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57149.26</v>
          </cell>
          <cell r="P226">
            <v>48076.92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24055.86</v>
          </cell>
          <cell r="Z226">
            <v>41951.41</v>
          </cell>
          <cell r="AA226">
            <v>0</v>
          </cell>
          <cell r="AB226">
            <v>0</v>
          </cell>
          <cell r="AC226">
            <v>3322.62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138893.15999999997</v>
          </cell>
          <cell r="BB226">
            <v>1823.28</v>
          </cell>
          <cell r="BC226">
            <v>22840.260000000002</v>
          </cell>
          <cell r="BD226">
            <v>773213.31</v>
          </cell>
        </row>
        <row r="227">
          <cell r="F227" t="str">
            <v>32312</v>
          </cell>
          <cell r="G227">
            <v>360583.67999999999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42103.53</v>
          </cell>
          <cell r="P227">
            <v>8815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14011.15</v>
          </cell>
          <cell r="Z227">
            <v>18299.66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4011.4500000000003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116994.93000000004</v>
          </cell>
          <cell r="BB227">
            <v>0</v>
          </cell>
          <cell r="BC227">
            <v>75610.99000000002</v>
          </cell>
          <cell r="BD227">
            <v>640430.39</v>
          </cell>
        </row>
        <row r="228">
          <cell r="F228" t="str">
            <v>32325</v>
          </cell>
          <cell r="G228">
            <v>7952845.959999999</v>
          </cell>
          <cell r="H228">
            <v>4820.75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1216947.03</v>
          </cell>
          <cell r="P228">
            <v>308879.40999999997</v>
          </cell>
          <cell r="Q228">
            <v>0</v>
          </cell>
          <cell r="R228">
            <v>0</v>
          </cell>
          <cell r="S228">
            <v>717692.41000000015</v>
          </cell>
          <cell r="T228">
            <v>0</v>
          </cell>
          <cell r="U228">
            <v>7179.8</v>
          </cell>
          <cell r="V228">
            <v>0</v>
          </cell>
          <cell r="W228">
            <v>0</v>
          </cell>
          <cell r="X228">
            <v>0</v>
          </cell>
          <cell r="Y228">
            <v>163536.74000000002</v>
          </cell>
          <cell r="Z228">
            <v>55930.270000000004</v>
          </cell>
          <cell r="AA228">
            <v>0</v>
          </cell>
          <cell r="AB228">
            <v>0</v>
          </cell>
          <cell r="AC228">
            <v>151478.79999999999</v>
          </cell>
          <cell r="AD228">
            <v>0</v>
          </cell>
          <cell r="AE228">
            <v>0</v>
          </cell>
          <cell r="AF228">
            <v>125392.02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12652.81</v>
          </cell>
          <cell r="AS228">
            <v>0</v>
          </cell>
          <cell r="AT228">
            <v>0</v>
          </cell>
          <cell r="AU228">
            <v>0</v>
          </cell>
          <cell r="AV228">
            <v>6348.01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2089768.1599999997</v>
          </cell>
          <cell r="BB228">
            <v>543399.1100000001</v>
          </cell>
          <cell r="BC228">
            <v>765661.85</v>
          </cell>
          <cell r="BD228">
            <v>14122533.129999999</v>
          </cell>
        </row>
        <row r="229">
          <cell r="F229" t="str">
            <v>32326</v>
          </cell>
          <cell r="G229">
            <v>9175129.2899999991</v>
          </cell>
          <cell r="H229">
            <v>220517.16999999998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1528496.9800000002</v>
          </cell>
          <cell r="P229">
            <v>392460.94</v>
          </cell>
          <cell r="Q229">
            <v>0</v>
          </cell>
          <cell r="R229">
            <v>96222.07</v>
          </cell>
          <cell r="S229">
            <v>696927.6</v>
          </cell>
          <cell r="T229">
            <v>0</v>
          </cell>
          <cell r="U229">
            <v>8461.14</v>
          </cell>
          <cell r="V229">
            <v>0</v>
          </cell>
          <cell r="W229">
            <v>0</v>
          </cell>
          <cell r="X229">
            <v>0</v>
          </cell>
          <cell r="Y229">
            <v>190377.22999999998</v>
          </cell>
          <cell r="Z229">
            <v>65125.749999999993</v>
          </cell>
          <cell r="AA229">
            <v>0</v>
          </cell>
          <cell r="AB229">
            <v>0</v>
          </cell>
          <cell r="AC229">
            <v>152118.06999999998</v>
          </cell>
          <cell r="AD229">
            <v>0</v>
          </cell>
          <cell r="AE229">
            <v>0</v>
          </cell>
          <cell r="AF229">
            <v>31845.75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4264.1499999999996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25047.59</v>
          </cell>
          <cell r="AS229">
            <v>0</v>
          </cell>
          <cell r="AT229">
            <v>410260.02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227759.63999999998</v>
          </cell>
          <cell r="BA229">
            <v>2965832.7700000005</v>
          </cell>
          <cell r="BB229">
            <v>569921.75</v>
          </cell>
          <cell r="BC229">
            <v>937762.35999999987</v>
          </cell>
          <cell r="BD229">
            <v>17698530.27</v>
          </cell>
        </row>
        <row r="230">
          <cell r="F230" t="str">
            <v>32354</v>
          </cell>
          <cell r="G230">
            <v>46078359.740000002</v>
          </cell>
          <cell r="H230">
            <v>1479101.49</v>
          </cell>
          <cell r="O230">
            <v>8300368.6400000006</v>
          </cell>
          <cell r="P230">
            <v>1549083.1099999996</v>
          </cell>
          <cell r="S230">
            <v>3478068.2699999996</v>
          </cell>
          <cell r="T230">
            <v>1611645.43</v>
          </cell>
          <cell r="U230">
            <v>42000.63</v>
          </cell>
          <cell r="Y230">
            <v>735498.79999999993</v>
          </cell>
          <cell r="Z230">
            <v>272864.93</v>
          </cell>
          <cell r="AC230">
            <v>752478.56</v>
          </cell>
          <cell r="AF230">
            <v>258538.42</v>
          </cell>
          <cell r="AJ230">
            <v>32518.41</v>
          </cell>
          <cell r="AK230">
            <v>231887.21</v>
          </cell>
          <cell r="AQ230">
            <v>29454.48</v>
          </cell>
          <cell r="AR230">
            <v>81289.440000000002</v>
          </cell>
          <cell r="AV230">
            <v>48233.71</v>
          </cell>
          <cell r="AZ230">
            <v>10681.95</v>
          </cell>
          <cell r="BA230">
            <v>11056630.859999999</v>
          </cell>
          <cell r="BB230">
            <v>2891654.6500000004</v>
          </cell>
          <cell r="BC230">
            <v>4437343.3999999994</v>
          </cell>
          <cell r="BD230">
            <v>83377702.13000001</v>
          </cell>
        </row>
        <row r="231">
          <cell r="F231" t="str">
            <v>32356</v>
          </cell>
          <cell r="G231">
            <v>63833424.210000008</v>
          </cell>
          <cell r="H231">
            <v>853345.46</v>
          </cell>
          <cell r="O231">
            <v>15667451.030000001</v>
          </cell>
          <cell r="P231">
            <v>2274010.5300000003</v>
          </cell>
          <cell r="S231">
            <v>2273251.2199999997</v>
          </cell>
          <cell r="T231">
            <v>41714.160000000003</v>
          </cell>
          <cell r="U231">
            <v>69852.87999999999</v>
          </cell>
          <cell r="W231">
            <v>633641.30000000005</v>
          </cell>
          <cell r="Y231">
            <v>1645911.43</v>
          </cell>
          <cell r="Z231">
            <v>398641.23</v>
          </cell>
          <cell r="AC231">
            <v>1164500.3199999998</v>
          </cell>
          <cell r="AF231">
            <v>469973.14999999997</v>
          </cell>
          <cell r="AJ231">
            <v>37845.660000000003</v>
          </cell>
          <cell r="AK231">
            <v>224923.47999999995</v>
          </cell>
          <cell r="AQ231">
            <v>78314.559999999998</v>
          </cell>
          <cell r="AR231">
            <v>187587.11000000002</v>
          </cell>
          <cell r="AV231">
            <v>34220.04</v>
          </cell>
          <cell r="AX231">
            <v>492836.38</v>
          </cell>
          <cell r="AY231">
            <v>1488354.4000000001</v>
          </cell>
          <cell r="BA231">
            <v>14244345.540000003</v>
          </cell>
          <cell r="BB231">
            <v>4143241.86</v>
          </cell>
          <cell r="BC231">
            <v>3596394.0799999996</v>
          </cell>
          <cell r="BD231">
            <v>113853780.03000003</v>
          </cell>
        </row>
        <row r="232">
          <cell r="F232" t="str">
            <v>32358</v>
          </cell>
          <cell r="G232">
            <v>4684946.7700000005</v>
          </cell>
          <cell r="H232">
            <v>64578.97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592732.28000000014</v>
          </cell>
          <cell r="P232">
            <v>153477.09</v>
          </cell>
          <cell r="Q232">
            <v>0</v>
          </cell>
          <cell r="R232">
            <v>0</v>
          </cell>
          <cell r="S232">
            <v>409703.89999999997</v>
          </cell>
          <cell r="T232">
            <v>149210.56</v>
          </cell>
          <cell r="U232">
            <v>2698.9700000000003</v>
          </cell>
          <cell r="V232">
            <v>0</v>
          </cell>
          <cell r="W232">
            <v>0</v>
          </cell>
          <cell r="X232">
            <v>0</v>
          </cell>
          <cell r="Y232">
            <v>48045.19</v>
          </cell>
          <cell r="Z232">
            <v>7089.69</v>
          </cell>
          <cell r="AA232">
            <v>0</v>
          </cell>
          <cell r="AB232">
            <v>0</v>
          </cell>
          <cell r="AC232">
            <v>63711.6</v>
          </cell>
          <cell r="AD232">
            <v>0</v>
          </cell>
          <cell r="AE232">
            <v>0</v>
          </cell>
          <cell r="AF232">
            <v>48206.15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7627.2999999999993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35571.770000000004</v>
          </cell>
          <cell r="AZ232">
            <v>0</v>
          </cell>
          <cell r="BA232">
            <v>1431011.77</v>
          </cell>
          <cell r="BB232">
            <v>322018.29000000004</v>
          </cell>
          <cell r="BC232">
            <v>567484.6100000001</v>
          </cell>
          <cell r="BD232">
            <v>8588114.9100000001</v>
          </cell>
        </row>
        <row r="233">
          <cell r="F233" t="str">
            <v>32360</v>
          </cell>
          <cell r="G233">
            <v>21467857.709999986</v>
          </cell>
          <cell r="H233">
            <v>423798.83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4850332.24</v>
          </cell>
          <cell r="P233">
            <v>697026.76</v>
          </cell>
          <cell r="Q233">
            <v>0</v>
          </cell>
          <cell r="R233">
            <v>0</v>
          </cell>
          <cell r="S233">
            <v>1020014.6499999999</v>
          </cell>
          <cell r="T233">
            <v>64371.810000000005</v>
          </cell>
          <cell r="U233">
            <v>22879</v>
          </cell>
          <cell r="V233">
            <v>0</v>
          </cell>
          <cell r="W233">
            <v>0</v>
          </cell>
          <cell r="X233">
            <v>0</v>
          </cell>
          <cell r="Y233">
            <v>682538</v>
          </cell>
          <cell r="Z233">
            <v>473630.92000000004</v>
          </cell>
          <cell r="AA233">
            <v>0</v>
          </cell>
          <cell r="AB233">
            <v>0</v>
          </cell>
          <cell r="AC233">
            <v>583023.7699999999</v>
          </cell>
          <cell r="AD233">
            <v>0</v>
          </cell>
          <cell r="AE233">
            <v>0</v>
          </cell>
          <cell r="AF233">
            <v>330566.92</v>
          </cell>
          <cell r="AG233">
            <v>0</v>
          </cell>
          <cell r="AH233">
            <v>0</v>
          </cell>
          <cell r="AI233">
            <v>0</v>
          </cell>
          <cell r="AJ233">
            <v>21878.99</v>
          </cell>
          <cell r="AK233">
            <v>94902.219999999987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117348.01000000002</v>
          </cell>
          <cell r="AS233">
            <v>0</v>
          </cell>
          <cell r="AT233">
            <v>0</v>
          </cell>
          <cell r="AU233">
            <v>0</v>
          </cell>
          <cell r="AV233">
            <v>345337.80999999994</v>
          </cell>
          <cell r="AW233">
            <v>0</v>
          </cell>
          <cell r="AX233">
            <v>0</v>
          </cell>
          <cell r="AY233">
            <v>0</v>
          </cell>
          <cell r="AZ233">
            <v>36196.21</v>
          </cell>
          <cell r="BA233">
            <v>5642695.1299999999</v>
          </cell>
          <cell r="BB233">
            <v>1355745.9099999997</v>
          </cell>
          <cell r="BC233">
            <v>1830107.1400000004</v>
          </cell>
          <cell r="BD233">
            <v>40060252.029999986</v>
          </cell>
        </row>
        <row r="234">
          <cell r="F234" t="str">
            <v>32361</v>
          </cell>
          <cell r="G234">
            <v>21532635.560000006</v>
          </cell>
          <cell r="H234">
            <v>1523474.06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4228398.83</v>
          </cell>
          <cell r="P234">
            <v>969425.19</v>
          </cell>
          <cell r="Q234">
            <v>0</v>
          </cell>
          <cell r="R234">
            <v>0</v>
          </cell>
          <cell r="S234">
            <v>1871633.35</v>
          </cell>
          <cell r="T234">
            <v>102154.84000000001</v>
          </cell>
          <cell r="U234">
            <v>26742.46</v>
          </cell>
          <cell r="V234">
            <v>0</v>
          </cell>
          <cell r="W234">
            <v>0</v>
          </cell>
          <cell r="X234">
            <v>0</v>
          </cell>
          <cell r="Y234">
            <v>723391.22</v>
          </cell>
          <cell r="Z234">
            <v>232348.71000000002</v>
          </cell>
          <cell r="AA234">
            <v>0</v>
          </cell>
          <cell r="AB234">
            <v>0</v>
          </cell>
          <cell r="AC234">
            <v>705894.89</v>
          </cell>
          <cell r="AD234">
            <v>0</v>
          </cell>
          <cell r="AE234">
            <v>0</v>
          </cell>
          <cell r="AF234">
            <v>151023.29999999999</v>
          </cell>
          <cell r="AG234">
            <v>0</v>
          </cell>
          <cell r="AH234">
            <v>0</v>
          </cell>
          <cell r="AI234">
            <v>0</v>
          </cell>
          <cell r="AJ234">
            <v>8037.49</v>
          </cell>
          <cell r="AK234">
            <v>198378.14999999997</v>
          </cell>
          <cell r="AL234">
            <v>0</v>
          </cell>
          <cell r="AM234">
            <v>0</v>
          </cell>
          <cell r="AN234">
            <v>0</v>
          </cell>
          <cell r="AO234">
            <v>903658.17999999993</v>
          </cell>
          <cell r="AP234">
            <v>0</v>
          </cell>
          <cell r="AQ234">
            <v>0</v>
          </cell>
          <cell r="AR234">
            <v>193591.00999999998</v>
          </cell>
          <cell r="AS234">
            <v>0</v>
          </cell>
          <cell r="AT234">
            <v>0</v>
          </cell>
          <cell r="AU234">
            <v>0</v>
          </cell>
          <cell r="AV234">
            <v>85265.82</v>
          </cell>
          <cell r="AW234">
            <v>0</v>
          </cell>
          <cell r="AX234">
            <v>0</v>
          </cell>
          <cell r="AY234">
            <v>0</v>
          </cell>
          <cell r="AZ234">
            <v>47244.03</v>
          </cell>
          <cell r="BA234">
            <v>6357354.5500000007</v>
          </cell>
          <cell r="BB234">
            <v>1755093.6700000002</v>
          </cell>
          <cell r="BC234">
            <v>2250946.62</v>
          </cell>
          <cell r="BD234">
            <v>43866691.930000007</v>
          </cell>
        </row>
        <row r="235">
          <cell r="F235" t="str">
            <v>32362</v>
          </cell>
          <cell r="G235">
            <v>2736337.0799999996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339957.95</v>
          </cell>
          <cell r="P235">
            <v>110905.28</v>
          </cell>
          <cell r="Q235">
            <v>0</v>
          </cell>
          <cell r="R235">
            <v>0</v>
          </cell>
          <cell r="S235">
            <v>224998.34999999998</v>
          </cell>
          <cell r="T235">
            <v>0</v>
          </cell>
          <cell r="U235">
            <v>2714</v>
          </cell>
          <cell r="V235">
            <v>0</v>
          </cell>
          <cell r="W235">
            <v>0</v>
          </cell>
          <cell r="X235">
            <v>0</v>
          </cell>
          <cell r="Y235">
            <v>77720.270000000019</v>
          </cell>
          <cell r="Z235">
            <v>74790.399999999994</v>
          </cell>
          <cell r="AA235">
            <v>0</v>
          </cell>
          <cell r="AB235">
            <v>0</v>
          </cell>
          <cell r="AC235">
            <v>56384.600000000006</v>
          </cell>
          <cell r="AD235">
            <v>0</v>
          </cell>
          <cell r="AE235">
            <v>0</v>
          </cell>
          <cell r="AF235">
            <v>21607.95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732.98</v>
          </cell>
          <cell r="BA235">
            <v>989716.39000000025</v>
          </cell>
          <cell r="BB235">
            <v>217756.63999999998</v>
          </cell>
          <cell r="BC235">
            <v>553988.5</v>
          </cell>
          <cell r="BD235">
            <v>5407610.3899999997</v>
          </cell>
        </row>
        <row r="236">
          <cell r="F236" t="str">
            <v>32363</v>
          </cell>
          <cell r="G236">
            <v>16781013.84</v>
          </cell>
          <cell r="H236">
            <v>2022909.1500000001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3788824.5500000003</v>
          </cell>
          <cell r="P236">
            <v>745811.63000000012</v>
          </cell>
          <cell r="Q236">
            <v>0</v>
          </cell>
          <cell r="R236">
            <v>0</v>
          </cell>
          <cell r="S236">
            <v>1661169.07</v>
          </cell>
          <cell r="T236">
            <v>121125.63</v>
          </cell>
          <cell r="U236">
            <v>20624</v>
          </cell>
          <cell r="V236">
            <v>0</v>
          </cell>
          <cell r="W236">
            <v>0</v>
          </cell>
          <cell r="X236">
            <v>0</v>
          </cell>
          <cell r="Y236">
            <v>595167.20000000007</v>
          </cell>
          <cell r="Z236">
            <v>53122.259999999995</v>
          </cell>
          <cell r="AA236">
            <v>0</v>
          </cell>
          <cell r="AB236">
            <v>0</v>
          </cell>
          <cell r="AC236">
            <v>546930.15</v>
          </cell>
          <cell r="AD236">
            <v>0</v>
          </cell>
          <cell r="AE236">
            <v>0</v>
          </cell>
          <cell r="AF236">
            <v>450403.06000000006</v>
          </cell>
          <cell r="AG236">
            <v>0</v>
          </cell>
          <cell r="AH236">
            <v>0</v>
          </cell>
          <cell r="AI236">
            <v>0</v>
          </cell>
          <cell r="AJ236">
            <v>41438.449999999997</v>
          </cell>
          <cell r="AK236">
            <v>106202.99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101040.06999999999</v>
          </cell>
          <cell r="AS236">
            <v>0</v>
          </cell>
          <cell r="AT236">
            <v>0</v>
          </cell>
          <cell r="AU236">
            <v>0</v>
          </cell>
          <cell r="AV236">
            <v>225853.15999999997</v>
          </cell>
          <cell r="AW236">
            <v>0</v>
          </cell>
          <cell r="AX236">
            <v>0</v>
          </cell>
          <cell r="AY236">
            <v>0</v>
          </cell>
          <cell r="AZ236">
            <v>35974.42</v>
          </cell>
          <cell r="BA236">
            <v>6950599.0200000014</v>
          </cell>
          <cell r="BB236">
            <v>1177611.3199999998</v>
          </cell>
          <cell r="BC236">
            <v>989643.47999999975</v>
          </cell>
          <cell r="BD236">
            <v>36415463.449999996</v>
          </cell>
        </row>
        <row r="237">
          <cell r="F237" t="str">
            <v>32414</v>
          </cell>
          <cell r="G237">
            <v>10164612.790000003</v>
          </cell>
          <cell r="H237">
            <v>1368209.1300000001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1975273.7199999997</v>
          </cell>
          <cell r="P237">
            <v>428067.96</v>
          </cell>
          <cell r="Q237">
            <v>0</v>
          </cell>
          <cell r="R237">
            <v>0</v>
          </cell>
          <cell r="S237">
            <v>509768.67</v>
          </cell>
          <cell r="T237">
            <v>0</v>
          </cell>
          <cell r="U237">
            <v>12311.36</v>
          </cell>
          <cell r="V237">
            <v>0</v>
          </cell>
          <cell r="W237">
            <v>0</v>
          </cell>
          <cell r="X237">
            <v>0</v>
          </cell>
          <cell r="Y237">
            <v>394696.12</v>
          </cell>
          <cell r="Z237">
            <v>429950.83000000007</v>
          </cell>
          <cell r="AA237">
            <v>0</v>
          </cell>
          <cell r="AB237">
            <v>0</v>
          </cell>
          <cell r="AC237">
            <v>376854.64</v>
          </cell>
          <cell r="AD237">
            <v>0</v>
          </cell>
          <cell r="AE237">
            <v>0</v>
          </cell>
          <cell r="AF237">
            <v>141831.99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4504.91</v>
          </cell>
          <cell r="AL237">
            <v>0</v>
          </cell>
          <cell r="AM237">
            <v>0</v>
          </cell>
          <cell r="AN237">
            <v>0</v>
          </cell>
          <cell r="AO237">
            <v>335982</v>
          </cell>
          <cell r="AP237">
            <v>0</v>
          </cell>
          <cell r="AQ237">
            <v>0</v>
          </cell>
          <cell r="AR237">
            <v>17992.54</v>
          </cell>
          <cell r="AS237">
            <v>0</v>
          </cell>
          <cell r="AT237">
            <v>0</v>
          </cell>
          <cell r="AU237">
            <v>0</v>
          </cell>
          <cell r="AV237">
            <v>29121.58</v>
          </cell>
          <cell r="AW237">
            <v>0</v>
          </cell>
          <cell r="AX237">
            <v>0</v>
          </cell>
          <cell r="AY237">
            <v>0</v>
          </cell>
          <cell r="AZ237">
            <v>19261.22</v>
          </cell>
          <cell r="BA237">
            <v>3484512.54</v>
          </cell>
          <cell r="BB237">
            <v>779979.27999999991</v>
          </cell>
          <cell r="BC237">
            <v>1015717</v>
          </cell>
          <cell r="BD237">
            <v>21488648.280000005</v>
          </cell>
        </row>
        <row r="238">
          <cell r="F238" t="str">
            <v>32416</v>
          </cell>
          <cell r="G238">
            <v>7020164.7200000007</v>
          </cell>
          <cell r="H238">
            <v>303059.5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1619569.75</v>
          </cell>
          <cell r="P238">
            <v>365524</v>
          </cell>
          <cell r="Q238">
            <v>0</v>
          </cell>
          <cell r="R238">
            <v>0</v>
          </cell>
          <cell r="S238">
            <v>588364.06999999983</v>
          </cell>
          <cell r="T238">
            <v>0</v>
          </cell>
          <cell r="U238">
            <v>7635.02</v>
          </cell>
          <cell r="V238">
            <v>0</v>
          </cell>
          <cell r="W238">
            <v>0</v>
          </cell>
          <cell r="X238">
            <v>0</v>
          </cell>
          <cell r="Y238">
            <v>427408.42</v>
          </cell>
          <cell r="Z238">
            <v>66059</v>
          </cell>
          <cell r="AA238">
            <v>0</v>
          </cell>
          <cell r="AB238">
            <v>0</v>
          </cell>
          <cell r="AC238">
            <v>209133.26</v>
          </cell>
          <cell r="AD238">
            <v>0</v>
          </cell>
          <cell r="AE238">
            <v>0</v>
          </cell>
          <cell r="AF238">
            <v>11863.72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9558.02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3789.1499999999996</v>
          </cell>
          <cell r="AR238">
            <v>15270.98</v>
          </cell>
          <cell r="AS238">
            <v>2666.29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213999.41999999998</v>
          </cell>
          <cell r="BA238">
            <v>2526069.4100000006</v>
          </cell>
          <cell r="BB238">
            <v>559750.99000000011</v>
          </cell>
          <cell r="BC238">
            <v>1464553.75</v>
          </cell>
          <cell r="BD238">
            <v>15414439.470000001</v>
          </cell>
        </row>
        <row r="239">
          <cell r="F239" t="str">
            <v>33030</v>
          </cell>
          <cell r="G239">
            <v>303487.15999999992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69523.439999999988</v>
          </cell>
          <cell r="P239">
            <v>8805.31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50807.939999999995</v>
          </cell>
          <cell r="Z239">
            <v>14381.279999999999</v>
          </cell>
          <cell r="AA239">
            <v>0</v>
          </cell>
          <cell r="AB239">
            <v>0</v>
          </cell>
          <cell r="AC239">
            <v>9701.75</v>
          </cell>
          <cell r="AD239">
            <v>0</v>
          </cell>
          <cell r="AE239">
            <v>0</v>
          </cell>
          <cell r="AF239">
            <v>17564.66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1488.06</v>
          </cell>
          <cell r="BA239">
            <v>267058.69</v>
          </cell>
          <cell r="BB239">
            <v>69704.700000000012</v>
          </cell>
          <cell r="BC239">
            <v>115943.44</v>
          </cell>
          <cell r="BD239">
            <v>928466.4299999997</v>
          </cell>
        </row>
        <row r="240">
          <cell r="F240" t="str">
            <v>33036</v>
          </cell>
          <cell r="G240">
            <v>3881397.6000000006</v>
          </cell>
          <cell r="H240">
            <v>183540.85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554955.1399999999</v>
          </cell>
          <cell r="P240">
            <v>184815.71999999997</v>
          </cell>
          <cell r="Q240">
            <v>0</v>
          </cell>
          <cell r="R240">
            <v>0</v>
          </cell>
          <cell r="S240">
            <v>481214.27000000008</v>
          </cell>
          <cell r="T240">
            <v>0</v>
          </cell>
          <cell r="U240">
            <v>14484</v>
          </cell>
          <cell r="V240">
            <v>0</v>
          </cell>
          <cell r="W240">
            <v>0</v>
          </cell>
          <cell r="X240">
            <v>0</v>
          </cell>
          <cell r="Y240">
            <v>433161.91</v>
          </cell>
          <cell r="Z240">
            <v>179669.68000000002</v>
          </cell>
          <cell r="AA240">
            <v>0</v>
          </cell>
          <cell r="AB240">
            <v>0</v>
          </cell>
          <cell r="AC240">
            <v>152424.45000000001</v>
          </cell>
          <cell r="AD240">
            <v>0</v>
          </cell>
          <cell r="AE240">
            <v>0</v>
          </cell>
          <cell r="AF240">
            <v>36783.719999999994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3924.95</v>
          </cell>
          <cell r="AL240">
            <v>102813.26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7724.52</v>
          </cell>
          <cell r="AS240">
            <v>0</v>
          </cell>
          <cell r="AT240">
            <v>0</v>
          </cell>
          <cell r="AU240">
            <v>0</v>
          </cell>
          <cell r="AV240">
            <v>7604.91</v>
          </cell>
          <cell r="AW240">
            <v>0</v>
          </cell>
          <cell r="AX240">
            <v>0</v>
          </cell>
          <cell r="AY240">
            <v>0</v>
          </cell>
          <cell r="AZ240">
            <v>912.44</v>
          </cell>
          <cell r="BA240">
            <v>1351974.8199999998</v>
          </cell>
          <cell r="BB240">
            <v>333408.61</v>
          </cell>
          <cell r="BC240">
            <v>450694.29999999993</v>
          </cell>
          <cell r="BD240">
            <v>8361505.1500000004</v>
          </cell>
        </row>
        <row r="241">
          <cell r="F241" t="str">
            <v>33049</v>
          </cell>
          <cell r="G241">
            <v>2589156.4500000002</v>
          </cell>
          <cell r="H241">
            <v>420894.91000000003</v>
          </cell>
          <cell r="I241">
            <v>0</v>
          </cell>
          <cell r="J241">
            <v>212748.41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243351.78000000003</v>
          </cell>
          <cell r="P241">
            <v>104666.75</v>
          </cell>
          <cell r="Q241">
            <v>0</v>
          </cell>
          <cell r="R241">
            <v>43468.35</v>
          </cell>
          <cell r="S241">
            <v>256391.33</v>
          </cell>
          <cell r="T241">
            <v>0</v>
          </cell>
          <cell r="U241">
            <v>1288.43</v>
          </cell>
          <cell r="V241">
            <v>0</v>
          </cell>
          <cell r="W241">
            <v>0</v>
          </cell>
          <cell r="X241">
            <v>0</v>
          </cell>
          <cell r="Y241">
            <v>176062.72</v>
          </cell>
          <cell r="Z241">
            <v>89303.13</v>
          </cell>
          <cell r="AA241">
            <v>0</v>
          </cell>
          <cell r="AB241">
            <v>0</v>
          </cell>
          <cell r="AC241">
            <v>151996.93</v>
          </cell>
          <cell r="AD241">
            <v>0</v>
          </cell>
          <cell r="AE241">
            <v>0</v>
          </cell>
          <cell r="AF241">
            <v>27128.609999999997</v>
          </cell>
          <cell r="AG241">
            <v>0</v>
          </cell>
          <cell r="AH241">
            <v>0</v>
          </cell>
          <cell r="AI241">
            <v>0</v>
          </cell>
          <cell r="AJ241">
            <v>16271</v>
          </cell>
          <cell r="AK241">
            <v>0</v>
          </cell>
          <cell r="AL241">
            <v>0</v>
          </cell>
          <cell r="AM241">
            <v>0</v>
          </cell>
          <cell r="AN241">
            <v>90188.800000000003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98312.970000000016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1394344.4899999995</v>
          </cell>
          <cell r="BB241">
            <v>283976.43</v>
          </cell>
          <cell r="BC241">
            <v>185035.96999999997</v>
          </cell>
          <cell r="BD241">
            <v>6384587.46</v>
          </cell>
        </row>
        <row r="242">
          <cell r="F242" t="str">
            <v>33070</v>
          </cell>
          <cell r="G242">
            <v>1873569.6200000003</v>
          </cell>
          <cell r="H242">
            <v>3915870.330000001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652727.18000000005</v>
          </cell>
          <cell r="P242">
            <v>178202.36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92133.810000000012</v>
          </cell>
          <cell r="Z242">
            <v>15560.44</v>
          </cell>
          <cell r="AA242">
            <v>0</v>
          </cell>
          <cell r="AB242">
            <v>0</v>
          </cell>
          <cell r="AC242">
            <v>219593.58999999994</v>
          </cell>
          <cell r="AD242">
            <v>0</v>
          </cell>
          <cell r="AE242">
            <v>0</v>
          </cell>
          <cell r="AF242">
            <v>17984.93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4374.3999999999996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6604.6</v>
          </cell>
          <cell r="AS242">
            <v>0</v>
          </cell>
          <cell r="AT242">
            <v>0</v>
          </cell>
          <cell r="AU242">
            <v>0</v>
          </cell>
          <cell r="AV242">
            <v>448.14</v>
          </cell>
          <cell r="AW242">
            <v>0</v>
          </cell>
          <cell r="AX242">
            <v>0</v>
          </cell>
          <cell r="AY242">
            <v>180232.85</v>
          </cell>
          <cell r="AZ242">
            <v>1344072.17</v>
          </cell>
          <cell r="BA242">
            <v>2268774.9100000006</v>
          </cell>
          <cell r="BB242">
            <v>186436.15000000002</v>
          </cell>
          <cell r="BC242">
            <v>680477.49000000011</v>
          </cell>
          <cell r="BD242">
            <v>11637062.970000001</v>
          </cell>
        </row>
        <row r="243">
          <cell r="F243" t="str">
            <v>33115</v>
          </cell>
          <cell r="G243">
            <v>9717136.160000002</v>
          </cell>
          <cell r="H243">
            <v>214580.45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1372743.6500000001</v>
          </cell>
          <cell r="P243">
            <v>464896.22</v>
          </cell>
          <cell r="Q243">
            <v>0</v>
          </cell>
          <cell r="R243">
            <v>0</v>
          </cell>
          <cell r="S243">
            <v>855257.17</v>
          </cell>
          <cell r="T243">
            <v>87421.62</v>
          </cell>
          <cell r="U243">
            <v>17700</v>
          </cell>
          <cell r="V243">
            <v>0</v>
          </cell>
          <cell r="W243">
            <v>0</v>
          </cell>
          <cell r="X243">
            <v>0</v>
          </cell>
          <cell r="Y243">
            <v>528558.92999999993</v>
          </cell>
          <cell r="Z243">
            <v>176025.91999999998</v>
          </cell>
          <cell r="AA243">
            <v>0</v>
          </cell>
          <cell r="AB243">
            <v>0</v>
          </cell>
          <cell r="AC243">
            <v>401327.62999999995</v>
          </cell>
          <cell r="AD243">
            <v>0</v>
          </cell>
          <cell r="AE243">
            <v>0</v>
          </cell>
          <cell r="AF243">
            <v>63543.22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65856.819999999992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21271.08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2666520.65</v>
          </cell>
          <cell r="BB243">
            <v>733823.23</v>
          </cell>
          <cell r="BC243">
            <v>1299323.27</v>
          </cell>
          <cell r="BD243">
            <v>18685986.020000003</v>
          </cell>
        </row>
        <row r="244">
          <cell r="F244" t="str">
            <v>33183</v>
          </cell>
          <cell r="G244">
            <v>959628.34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131125.79</v>
          </cell>
          <cell r="P244">
            <v>55920.39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49151.93</v>
          </cell>
          <cell r="Z244">
            <v>15312.63</v>
          </cell>
          <cell r="AA244">
            <v>0</v>
          </cell>
          <cell r="AB244">
            <v>0</v>
          </cell>
          <cell r="AC244">
            <v>42844.79</v>
          </cell>
          <cell r="AD244">
            <v>0</v>
          </cell>
          <cell r="AE244">
            <v>0</v>
          </cell>
          <cell r="AF244">
            <v>2162.79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101228.38</v>
          </cell>
          <cell r="BA244">
            <v>351837.30000000005</v>
          </cell>
          <cell r="BB244">
            <v>139847.61999999997</v>
          </cell>
          <cell r="BC244">
            <v>0</v>
          </cell>
          <cell r="BD244">
            <v>1849059.9599999995</v>
          </cell>
        </row>
        <row r="245">
          <cell r="F245" t="str">
            <v>33202</v>
          </cell>
          <cell r="G245">
            <v>354171.08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51232.200000000012</v>
          </cell>
          <cell r="P245">
            <v>21743.77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52980.72</v>
          </cell>
          <cell r="Z245">
            <v>22926.58</v>
          </cell>
          <cell r="AA245">
            <v>0</v>
          </cell>
          <cell r="AB245">
            <v>0</v>
          </cell>
          <cell r="AC245">
            <v>25063.77</v>
          </cell>
          <cell r="AD245">
            <v>0</v>
          </cell>
          <cell r="AE245">
            <v>0</v>
          </cell>
          <cell r="AF245">
            <v>2968.78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38945.449999999997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23028.41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191995.99000000002</v>
          </cell>
          <cell r="BB245">
            <v>73927.930000000022</v>
          </cell>
          <cell r="BC245">
            <v>52774.909999999996</v>
          </cell>
          <cell r="BD245">
            <v>911759.59000000008</v>
          </cell>
        </row>
        <row r="246">
          <cell r="F246" t="str">
            <v>33205</v>
          </cell>
          <cell r="G246">
            <v>132334.71999999997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6282.95</v>
          </cell>
          <cell r="P246">
            <v>6645.35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50336.86</v>
          </cell>
          <cell r="Z246">
            <v>20172.52</v>
          </cell>
          <cell r="AA246">
            <v>0</v>
          </cell>
          <cell r="AB246">
            <v>0</v>
          </cell>
          <cell r="AC246">
            <v>2980.4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82621.889999999985</v>
          </cell>
          <cell r="BB246">
            <v>36437.440000000002</v>
          </cell>
          <cell r="BC246">
            <v>58125.880000000005</v>
          </cell>
          <cell r="BD246">
            <v>395938.00999999995</v>
          </cell>
        </row>
        <row r="247">
          <cell r="F247" t="str">
            <v>33206</v>
          </cell>
          <cell r="G247">
            <v>1396591.6900000002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143672.95999999999</v>
          </cell>
          <cell r="P247">
            <v>37175.64</v>
          </cell>
          <cell r="Q247">
            <v>0</v>
          </cell>
          <cell r="R247">
            <v>5142.51</v>
          </cell>
          <cell r="S247">
            <v>88857.75</v>
          </cell>
          <cell r="T247">
            <v>0</v>
          </cell>
          <cell r="U247">
            <v>2145.83</v>
          </cell>
          <cell r="V247">
            <v>0</v>
          </cell>
          <cell r="W247">
            <v>0</v>
          </cell>
          <cell r="X247">
            <v>0</v>
          </cell>
          <cell r="Y247">
            <v>74534.7</v>
          </cell>
          <cell r="Z247">
            <v>31470.61</v>
          </cell>
          <cell r="AA247">
            <v>0</v>
          </cell>
          <cell r="AB247">
            <v>0</v>
          </cell>
          <cell r="AC247">
            <v>51552.31</v>
          </cell>
          <cell r="AD247">
            <v>0</v>
          </cell>
          <cell r="AE247">
            <v>0</v>
          </cell>
          <cell r="AF247">
            <v>44327.93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15817.47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15994.78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578996.59000000008</v>
          </cell>
          <cell r="BB247">
            <v>135213.44999999998</v>
          </cell>
          <cell r="BC247">
            <v>269994.44999999995</v>
          </cell>
          <cell r="BD247">
            <v>2891488.6700000009</v>
          </cell>
        </row>
        <row r="248">
          <cell r="F248" t="str">
            <v>33207</v>
          </cell>
          <cell r="G248">
            <v>2274389.850000001</v>
          </cell>
          <cell r="H248">
            <v>202527.56999999998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568945.51</v>
          </cell>
          <cell r="P248">
            <v>136930.79</v>
          </cell>
          <cell r="Q248">
            <v>0</v>
          </cell>
          <cell r="R248">
            <v>24455.75</v>
          </cell>
          <cell r="S248">
            <v>356822.38</v>
          </cell>
          <cell r="T248">
            <v>0</v>
          </cell>
          <cell r="U248">
            <v>8053.41</v>
          </cell>
          <cell r="V248">
            <v>0</v>
          </cell>
          <cell r="W248">
            <v>0</v>
          </cell>
          <cell r="X248">
            <v>0</v>
          </cell>
          <cell r="Y248">
            <v>321818.73</v>
          </cell>
          <cell r="Z248">
            <v>48916.39</v>
          </cell>
          <cell r="AA248">
            <v>0</v>
          </cell>
          <cell r="AB248">
            <v>0</v>
          </cell>
          <cell r="AC248">
            <v>157001.99</v>
          </cell>
          <cell r="AD248">
            <v>0</v>
          </cell>
          <cell r="AE248">
            <v>0</v>
          </cell>
          <cell r="AF248">
            <v>93577.140000000014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77.05</v>
          </cell>
          <cell r="AO248">
            <v>0</v>
          </cell>
          <cell r="AP248">
            <v>0</v>
          </cell>
          <cell r="AQ248">
            <v>0</v>
          </cell>
          <cell r="AR248">
            <v>4574.97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1086386.7000000004</v>
          </cell>
          <cell r="BB248">
            <v>274824.36</v>
          </cell>
          <cell r="BC248">
            <v>442202.27</v>
          </cell>
          <cell r="BD248">
            <v>6001504.8600000013</v>
          </cell>
        </row>
        <row r="249">
          <cell r="F249" t="str">
            <v>33211</v>
          </cell>
          <cell r="G249">
            <v>1102069.3400000001</v>
          </cell>
          <cell r="H249">
            <v>402721.39999999997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112220.63999999998</v>
          </cell>
          <cell r="P249">
            <v>56785.8</v>
          </cell>
          <cell r="Q249">
            <v>0</v>
          </cell>
          <cell r="R249">
            <v>0</v>
          </cell>
          <cell r="S249">
            <v>46509.409999999996</v>
          </cell>
          <cell r="T249">
            <v>0</v>
          </cell>
          <cell r="U249">
            <v>2937.0899999999997</v>
          </cell>
          <cell r="V249">
            <v>0</v>
          </cell>
          <cell r="W249">
            <v>0</v>
          </cell>
          <cell r="X249">
            <v>0</v>
          </cell>
          <cell r="Y249">
            <v>148945.71</v>
          </cell>
          <cell r="Z249">
            <v>35864.74</v>
          </cell>
          <cell r="AA249">
            <v>0</v>
          </cell>
          <cell r="AB249">
            <v>0</v>
          </cell>
          <cell r="AC249">
            <v>53477.75</v>
          </cell>
          <cell r="AD249">
            <v>0</v>
          </cell>
          <cell r="AE249">
            <v>0</v>
          </cell>
          <cell r="AF249">
            <v>50788.429999999993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393.04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15549.72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710687.24999999988</v>
          </cell>
          <cell r="BB249">
            <v>132342.01999999999</v>
          </cell>
          <cell r="BC249">
            <v>226953.18</v>
          </cell>
          <cell r="BD249">
            <v>3098245.52</v>
          </cell>
        </row>
        <row r="250">
          <cell r="F250" t="str">
            <v>33212</v>
          </cell>
          <cell r="G250">
            <v>3759608.5099999993</v>
          </cell>
          <cell r="H250">
            <v>734407.65999999992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658192.31999999995</v>
          </cell>
          <cell r="P250">
            <v>167889.8</v>
          </cell>
          <cell r="Q250">
            <v>0</v>
          </cell>
          <cell r="R250">
            <v>0</v>
          </cell>
          <cell r="S250">
            <v>357095.54000000004</v>
          </cell>
          <cell r="T250">
            <v>0</v>
          </cell>
          <cell r="U250">
            <v>5869.5199999999995</v>
          </cell>
          <cell r="V250">
            <v>0</v>
          </cell>
          <cell r="W250">
            <v>0</v>
          </cell>
          <cell r="X250">
            <v>0</v>
          </cell>
          <cell r="Y250">
            <v>262952.32000000001</v>
          </cell>
          <cell r="Z250">
            <v>35344.170000000006</v>
          </cell>
          <cell r="AA250">
            <v>0</v>
          </cell>
          <cell r="AB250">
            <v>0</v>
          </cell>
          <cell r="AC250">
            <v>159159.69</v>
          </cell>
          <cell r="AD250">
            <v>0</v>
          </cell>
          <cell r="AE250">
            <v>0</v>
          </cell>
          <cell r="AF250">
            <v>10000.76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6968.3200000000006</v>
          </cell>
          <cell r="AR250">
            <v>8954.52</v>
          </cell>
          <cell r="AS250">
            <v>0</v>
          </cell>
          <cell r="AT250">
            <v>0</v>
          </cell>
          <cell r="AU250">
            <v>0</v>
          </cell>
          <cell r="AV250">
            <v>57298.33</v>
          </cell>
          <cell r="AW250">
            <v>0</v>
          </cell>
          <cell r="AX250">
            <v>0</v>
          </cell>
          <cell r="AY250">
            <v>0</v>
          </cell>
          <cell r="AZ250">
            <v>1711.5</v>
          </cell>
          <cell r="BA250">
            <v>1191006.06</v>
          </cell>
          <cell r="BB250">
            <v>243834.34999999998</v>
          </cell>
          <cell r="BC250">
            <v>526162.32999999996</v>
          </cell>
          <cell r="BD250">
            <v>8186455.6999999993</v>
          </cell>
        </row>
        <row r="251">
          <cell r="F251" t="str">
            <v>34002</v>
          </cell>
          <cell r="G251">
            <v>25726629.330000006</v>
          </cell>
          <cell r="H251">
            <v>660345.65999999992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5010768.2500000009</v>
          </cell>
          <cell r="P251">
            <v>982588.82000000007</v>
          </cell>
          <cell r="Q251">
            <v>0</v>
          </cell>
          <cell r="R251">
            <v>27452.720000000001</v>
          </cell>
          <cell r="S251">
            <v>2289271.79</v>
          </cell>
          <cell r="T251">
            <v>207538.99000000005</v>
          </cell>
          <cell r="U251">
            <v>27335</v>
          </cell>
          <cell r="V251">
            <v>0</v>
          </cell>
          <cell r="W251">
            <v>0</v>
          </cell>
          <cell r="X251">
            <v>0</v>
          </cell>
          <cell r="Y251">
            <v>792533.90999999992</v>
          </cell>
          <cell r="Z251">
            <v>116921.94</v>
          </cell>
          <cell r="AA251">
            <v>0</v>
          </cell>
          <cell r="AB251">
            <v>0</v>
          </cell>
          <cell r="AC251">
            <v>512264.35</v>
          </cell>
          <cell r="AD251">
            <v>0</v>
          </cell>
          <cell r="AE251">
            <v>0</v>
          </cell>
          <cell r="AF251">
            <v>11704.13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91107.91</v>
          </cell>
          <cell r="AL251">
            <v>0</v>
          </cell>
          <cell r="AM251">
            <v>0</v>
          </cell>
          <cell r="AN251">
            <v>45712.44000000001</v>
          </cell>
          <cell r="AO251">
            <v>0</v>
          </cell>
          <cell r="AP251">
            <v>73000</v>
          </cell>
          <cell r="AQ251">
            <v>4344.6399999999994</v>
          </cell>
          <cell r="AR251">
            <v>31608.53</v>
          </cell>
          <cell r="AS251">
            <v>0</v>
          </cell>
          <cell r="AT251">
            <v>0</v>
          </cell>
          <cell r="AU251">
            <v>0</v>
          </cell>
          <cell r="AV251">
            <v>157573.60999999999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7712595.4700000007</v>
          </cell>
          <cell r="BB251">
            <v>1911517.2099999997</v>
          </cell>
          <cell r="BC251">
            <v>2477981.6600000011</v>
          </cell>
          <cell r="BD251">
            <v>48870796.360000007</v>
          </cell>
        </row>
        <row r="252">
          <cell r="F252" t="str">
            <v>34003</v>
          </cell>
          <cell r="G252">
            <v>71954142.600000009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16053679.489999998</v>
          </cell>
          <cell r="P252">
            <v>2729728.17</v>
          </cell>
          <cell r="Q252">
            <v>0</v>
          </cell>
          <cell r="R252">
            <v>75366.820000000007</v>
          </cell>
          <cell r="S252">
            <v>3720723.87</v>
          </cell>
          <cell r="T252">
            <v>463632.89000000007</v>
          </cell>
          <cell r="U252">
            <v>71466.28</v>
          </cell>
          <cell r="V252">
            <v>96472.97</v>
          </cell>
          <cell r="W252">
            <v>0</v>
          </cell>
          <cell r="X252">
            <v>0</v>
          </cell>
          <cell r="Y252">
            <v>1554155.88</v>
          </cell>
          <cell r="Z252">
            <v>1002290.5</v>
          </cell>
          <cell r="AA252">
            <v>0</v>
          </cell>
          <cell r="AB252">
            <v>0</v>
          </cell>
          <cell r="AC252">
            <v>1443843.6600000001</v>
          </cell>
          <cell r="AD252">
            <v>0</v>
          </cell>
          <cell r="AE252">
            <v>0</v>
          </cell>
          <cell r="AF252">
            <v>593722.66</v>
          </cell>
          <cell r="AG252">
            <v>0</v>
          </cell>
          <cell r="AH252">
            <v>0</v>
          </cell>
          <cell r="AI252">
            <v>0</v>
          </cell>
          <cell r="AJ252">
            <v>48132.700000000004</v>
          </cell>
          <cell r="AK252">
            <v>512975.17000000004</v>
          </cell>
          <cell r="AL252">
            <v>0</v>
          </cell>
          <cell r="AM252">
            <v>0</v>
          </cell>
          <cell r="AN252">
            <v>75294.41</v>
          </cell>
          <cell r="AO252">
            <v>0</v>
          </cell>
          <cell r="AP252">
            <v>145010</v>
          </cell>
          <cell r="AQ252">
            <v>48235.18</v>
          </cell>
          <cell r="AR252">
            <v>116104.93000000002</v>
          </cell>
          <cell r="AS252">
            <v>0</v>
          </cell>
          <cell r="AT252">
            <v>0</v>
          </cell>
          <cell r="AU252">
            <v>3125.2000000000003</v>
          </cell>
          <cell r="AV252">
            <v>217054.90999999995</v>
          </cell>
          <cell r="AW252">
            <v>0</v>
          </cell>
          <cell r="AX252">
            <v>0</v>
          </cell>
          <cell r="AY252">
            <v>88857.489999999991</v>
          </cell>
          <cell r="AZ252">
            <v>167286.78</v>
          </cell>
          <cell r="BA252">
            <v>16094029.700000001</v>
          </cell>
          <cell r="BB252">
            <v>4925891.8199999994</v>
          </cell>
          <cell r="BC252">
            <v>5095172.3599999994</v>
          </cell>
          <cell r="BD252">
            <v>127296396.44</v>
          </cell>
        </row>
        <row r="253">
          <cell r="F253" t="str">
            <v>34033</v>
          </cell>
          <cell r="G253">
            <v>32018517.820000008</v>
          </cell>
          <cell r="H253">
            <v>323878.36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5779470.8499999996</v>
          </cell>
          <cell r="P253">
            <v>1178900.5900000001</v>
          </cell>
          <cell r="Q253">
            <v>0</v>
          </cell>
          <cell r="R253">
            <v>0</v>
          </cell>
          <cell r="S253">
            <v>1549186.8300000003</v>
          </cell>
          <cell r="T253">
            <v>45636.420000000006</v>
          </cell>
          <cell r="U253">
            <v>18371.7</v>
          </cell>
          <cell r="V253">
            <v>0</v>
          </cell>
          <cell r="W253">
            <v>4213676.6300000008</v>
          </cell>
          <cell r="X253">
            <v>43389</v>
          </cell>
          <cell r="Y253">
            <v>736221.79</v>
          </cell>
          <cell r="Z253">
            <v>563515.39</v>
          </cell>
          <cell r="AA253">
            <v>0</v>
          </cell>
          <cell r="AB253">
            <v>0</v>
          </cell>
          <cell r="AC253">
            <v>560601.7699999999</v>
          </cell>
          <cell r="AD253">
            <v>522194.19000000006</v>
          </cell>
          <cell r="AE253">
            <v>0</v>
          </cell>
          <cell r="AF253">
            <v>233690.19999999998</v>
          </cell>
          <cell r="AG253">
            <v>0</v>
          </cell>
          <cell r="AH253">
            <v>0</v>
          </cell>
          <cell r="AI253">
            <v>0</v>
          </cell>
          <cell r="AJ253">
            <v>21780.16</v>
          </cell>
          <cell r="AK253">
            <v>138035.62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130668.16</v>
          </cell>
          <cell r="AQ253">
            <v>10364.94</v>
          </cell>
          <cell r="AR253">
            <v>99028.989999999991</v>
          </cell>
          <cell r="AS253">
            <v>0</v>
          </cell>
          <cell r="AT253">
            <v>0</v>
          </cell>
          <cell r="AU253">
            <v>0</v>
          </cell>
          <cell r="AV253">
            <v>160798.27000000002</v>
          </cell>
          <cell r="AW253">
            <v>0</v>
          </cell>
          <cell r="AX253">
            <v>0</v>
          </cell>
          <cell r="AY253">
            <v>0</v>
          </cell>
          <cell r="AZ253">
            <v>18403.129999999997</v>
          </cell>
          <cell r="BA253">
            <v>7487061.0899999999</v>
          </cell>
          <cell r="BB253">
            <v>1834936.3199999996</v>
          </cell>
          <cell r="BC253">
            <v>2811347.81</v>
          </cell>
          <cell r="BD253">
            <v>60499676.030000024</v>
          </cell>
        </row>
        <row r="254">
          <cell r="F254" t="str">
            <v>34111</v>
          </cell>
          <cell r="G254">
            <v>44754249.169999987</v>
          </cell>
          <cell r="H254">
            <v>1913977.34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11220715.470000003</v>
          </cell>
          <cell r="P254">
            <v>2114690.7000000002</v>
          </cell>
          <cell r="Q254">
            <v>0</v>
          </cell>
          <cell r="R254">
            <v>0</v>
          </cell>
          <cell r="S254">
            <v>3247600.2600000002</v>
          </cell>
          <cell r="T254">
            <v>308239.15999999997</v>
          </cell>
          <cell r="U254">
            <v>42564.72</v>
          </cell>
          <cell r="V254">
            <v>16841.53</v>
          </cell>
          <cell r="W254">
            <v>0</v>
          </cell>
          <cell r="X254">
            <v>0</v>
          </cell>
          <cell r="Y254">
            <v>1159099.1999999997</v>
          </cell>
          <cell r="Z254">
            <v>405227.74</v>
          </cell>
          <cell r="AA254">
            <v>5012.5200000000004</v>
          </cell>
          <cell r="AB254">
            <v>0</v>
          </cell>
          <cell r="AC254">
            <v>638555.84999999986</v>
          </cell>
          <cell r="AD254">
            <v>106029.92</v>
          </cell>
          <cell r="AE254">
            <v>9561.85</v>
          </cell>
          <cell r="AF254">
            <v>351283.36000000004</v>
          </cell>
          <cell r="AG254">
            <v>0</v>
          </cell>
          <cell r="AH254">
            <v>0</v>
          </cell>
          <cell r="AI254">
            <v>0</v>
          </cell>
          <cell r="AJ254">
            <v>19339.36</v>
          </cell>
          <cell r="AK254">
            <v>172829.84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122163.24</v>
          </cell>
          <cell r="AQ254">
            <v>38012.68</v>
          </cell>
          <cell r="AR254">
            <v>85442.459999999992</v>
          </cell>
          <cell r="AS254">
            <v>0</v>
          </cell>
          <cell r="AT254">
            <v>0</v>
          </cell>
          <cell r="AU254">
            <v>0</v>
          </cell>
          <cell r="AV254">
            <v>690161.18</v>
          </cell>
          <cell r="AW254">
            <v>0</v>
          </cell>
          <cell r="AX254">
            <v>0</v>
          </cell>
          <cell r="AY254">
            <v>0</v>
          </cell>
          <cell r="AZ254">
            <v>55207.380000000005</v>
          </cell>
          <cell r="BA254">
            <v>13316278.070000002</v>
          </cell>
          <cell r="BB254">
            <v>2650142.0299999998</v>
          </cell>
          <cell r="BC254">
            <v>3250679.7399999998</v>
          </cell>
          <cell r="BD254">
            <v>86693904.770000011</v>
          </cell>
        </row>
        <row r="255">
          <cell r="F255" t="str">
            <v>34307</v>
          </cell>
          <cell r="G255">
            <v>4177478.4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581193.80000000005</v>
          </cell>
          <cell r="P255">
            <v>183624.64999999997</v>
          </cell>
          <cell r="Q255">
            <v>0</v>
          </cell>
          <cell r="R255">
            <v>0</v>
          </cell>
          <cell r="S255">
            <v>386185.86</v>
          </cell>
          <cell r="T255">
            <v>0</v>
          </cell>
          <cell r="U255">
            <v>4190</v>
          </cell>
          <cell r="V255">
            <v>0</v>
          </cell>
          <cell r="W255">
            <v>0</v>
          </cell>
          <cell r="X255">
            <v>0</v>
          </cell>
          <cell r="Y255">
            <v>107965.94</v>
          </cell>
          <cell r="Z255">
            <v>32695.909999999996</v>
          </cell>
          <cell r="AA255">
            <v>0</v>
          </cell>
          <cell r="AB255">
            <v>0</v>
          </cell>
          <cell r="AC255">
            <v>111470.16</v>
          </cell>
          <cell r="AD255">
            <v>0</v>
          </cell>
          <cell r="AE255">
            <v>0</v>
          </cell>
          <cell r="AF255">
            <v>17148.170000000002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12240</v>
          </cell>
          <cell r="AQ255">
            <v>0</v>
          </cell>
          <cell r="AR255">
            <v>8131</v>
          </cell>
          <cell r="AS255">
            <v>0</v>
          </cell>
          <cell r="AT255">
            <v>0</v>
          </cell>
          <cell r="AU255">
            <v>0</v>
          </cell>
          <cell r="AV255">
            <v>13287.8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1378715.2400000002</v>
          </cell>
          <cell r="BB255">
            <v>342976.04</v>
          </cell>
          <cell r="BC255">
            <v>299827.07999999996</v>
          </cell>
          <cell r="BD255">
            <v>7657130.0500000017</v>
          </cell>
        </row>
        <row r="256">
          <cell r="F256" t="str">
            <v>34324</v>
          </cell>
          <cell r="G256">
            <v>3875469.2899999991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521512.99000000005</v>
          </cell>
          <cell r="P256">
            <v>117017.94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87252.800000000003</v>
          </cell>
          <cell r="Z256">
            <v>14007.83</v>
          </cell>
          <cell r="AA256">
            <v>0</v>
          </cell>
          <cell r="AB256">
            <v>0</v>
          </cell>
          <cell r="AC256">
            <v>32206.059999999998</v>
          </cell>
          <cell r="AD256">
            <v>0</v>
          </cell>
          <cell r="AE256">
            <v>0</v>
          </cell>
          <cell r="AF256">
            <v>29185.46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5114.8900000000003</v>
          </cell>
          <cell r="AS256">
            <v>0</v>
          </cell>
          <cell r="AT256">
            <v>0</v>
          </cell>
          <cell r="AU256">
            <v>0</v>
          </cell>
          <cell r="AV256">
            <v>53557.47</v>
          </cell>
          <cell r="AW256">
            <v>0</v>
          </cell>
          <cell r="AX256">
            <v>0</v>
          </cell>
          <cell r="AY256">
            <v>0</v>
          </cell>
          <cell r="AZ256">
            <v>2731.4</v>
          </cell>
          <cell r="BA256">
            <v>989765.79000000027</v>
          </cell>
          <cell r="BB256">
            <v>204868.94000000003</v>
          </cell>
          <cell r="BC256">
            <v>572573.22000000009</v>
          </cell>
          <cell r="BD256">
            <v>6505264.0799999991</v>
          </cell>
        </row>
        <row r="257">
          <cell r="F257" t="str">
            <v>34401</v>
          </cell>
          <cell r="G257">
            <v>10472874.480000002</v>
          </cell>
          <cell r="H257">
            <v>122606.65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2057863.19</v>
          </cell>
          <cell r="P257">
            <v>510535.05</v>
          </cell>
          <cell r="Q257">
            <v>0</v>
          </cell>
          <cell r="R257">
            <v>0</v>
          </cell>
          <cell r="S257">
            <v>447714.87000000005</v>
          </cell>
          <cell r="T257">
            <v>0</v>
          </cell>
          <cell r="U257">
            <v>4190</v>
          </cell>
          <cell r="V257">
            <v>0</v>
          </cell>
          <cell r="W257">
            <v>0</v>
          </cell>
          <cell r="X257">
            <v>0</v>
          </cell>
          <cell r="Y257">
            <v>280801.37000000005</v>
          </cell>
          <cell r="Z257">
            <v>84185.14</v>
          </cell>
          <cell r="AA257">
            <v>0</v>
          </cell>
          <cell r="AB257">
            <v>0</v>
          </cell>
          <cell r="AC257">
            <v>283049.97000000003</v>
          </cell>
          <cell r="AD257">
            <v>0</v>
          </cell>
          <cell r="AE257">
            <v>0</v>
          </cell>
          <cell r="AF257">
            <v>19224.89</v>
          </cell>
          <cell r="AG257">
            <v>0</v>
          </cell>
          <cell r="AH257">
            <v>0</v>
          </cell>
          <cell r="AI257">
            <v>0</v>
          </cell>
          <cell r="AJ257">
            <v>24202.61</v>
          </cell>
          <cell r="AK257">
            <v>87756.23</v>
          </cell>
          <cell r="AL257">
            <v>0</v>
          </cell>
          <cell r="AM257">
            <v>0</v>
          </cell>
          <cell r="AN257">
            <v>0</v>
          </cell>
          <cell r="AO257">
            <v>30982.019999999997</v>
          </cell>
          <cell r="AP257">
            <v>47525</v>
          </cell>
          <cell r="AQ257">
            <v>2500</v>
          </cell>
          <cell r="AR257">
            <v>19485.45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2995358.1000000006</v>
          </cell>
          <cell r="BB257">
            <v>875429.92</v>
          </cell>
          <cell r="BC257">
            <v>1559796.95</v>
          </cell>
          <cell r="BD257">
            <v>19926081.890000004</v>
          </cell>
        </row>
        <row r="258">
          <cell r="F258" t="str">
            <v>34402</v>
          </cell>
          <cell r="G258">
            <v>6207601.3900000015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150.31</v>
          </cell>
          <cell r="N258">
            <v>0</v>
          </cell>
          <cell r="O258">
            <v>1096365.0900000001</v>
          </cell>
          <cell r="P258">
            <v>265323.88</v>
          </cell>
          <cell r="Q258">
            <v>0</v>
          </cell>
          <cell r="R258">
            <v>0</v>
          </cell>
          <cell r="S258">
            <v>293129.31</v>
          </cell>
          <cell r="T258">
            <v>57336.560000000005</v>
          </cell>
          <cell r="U258">
            <v>4404.03</v>
          </cell>
          <cell r="V258">
            <v>0</v>
          </cell>
          <cell r="W258">
            <v>0</v>
          </cell>
          <cell r="X258">
            <v>0</v>
          </cell>
          <cell r="Y258">
            <v>272746.14</v>
          </cell>
          <cell r="Z258">
            <v>63859</v>
          </cell>
          <cell r="AA258">
            <v>0</v>
          </cell>
          <cell r="AB258">
            <v>0</v>
          </cell>
          <cell r="AC258">
            <v>161581.41000000003</v>
          </cell>
          <cell r="AD258">
            <v>0</v>
          </cell>
          <cell r="AE258">
            <v>0</v>
          </cell>
          <cell r="AF258">
            <v>10293.130000000001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8208.24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16310</v>
          </cell>
          <cell r="AQ258">
            <v>0</v>
          </cell>
          <cell r="AR258">
            <v>10048.59</v>
          </cell>
          <cell r="AS258">
            <v>0</v>
          </cell>
          <cell r="AT258">
            <v>0</v>
          </cell>
          <cell r="AU258">
            <v>0</v>
          </cell>
          <cell r="AV258">
            <v>44244.380000000005</v>
          </cell>
          <cell r="AW258">
            <v>0</v>
          </cell>
          <cell r="AX258">
            <v>0</v>
          </cell>
          <cell r="AY258">
            <v>0</v>
          </cell>
          <cell r="AZ258">
            <v>19075.14</v>
          </cell>
          <cell r="BA258">
            <v>1679293.93</v>
          </cell>
          <cell r="BB258">
            <v>492527.69</v>
          </cell>
          <cell r="BC258">
            <v>977879.76</v>
          </cell>
          <cell r="BD258">
            <v>11680377.98</v>
          </cell>
        </row>
        <row r="259">
          <cell r="F259" t="str">
            <v>35200</v>
          </cell>
          <cell r="G259">
            <v>2636060.5199999996</v>
          </cell>
          <cell r="H259">
            <v>15210.519999999999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496736.92</v>
          </cell>
          <cell r="P259">
            <v>0</v>
          </cell>
          <cell r="Q259">
            <v>0</v>
          </cell>
          <cell r="R259">
            <v>0</v>
          </cell>
          <cell r="S259">
            <v>87964.419999999984</v>
          </cell>
          <cell r="T259">
            <v>0</v>
          </cell>
          <cell r="U259">
            <v>2771.38</v>
          </cell>
          <cell r="V259">
            <v>0</v>
          </cell>
          <cell r="W259">
            <v>0</v>
          </cell>
          <cell r="X259">
            <v>0</v>
          </cell>
          <cell r="Y259">
            <v>161928.41</v>
          </cell>
          <cell r="Z259">
            <v>86397.42</v>
          </cell>
          <cell r="AA259">
            <v>1630.79</v>
          </cell>
          <cell r="AB259">
            <v>0</v>
          </cell>
          <cell r="AC259">
            <v>68530.710000000006</v>
          </cell>
          <cell r="AD259">
            <v>0</v>
          </cell>
          <cell r="AE259">
            <v>0</v>
          </cell>
          <cell r="AF259">
            <v>4936.1000000000004</v>
          </cell>
          <cell r="AG259">
            <v>0</v>
          </cell>
          <cell r="AH259">
            <v>0</v>
          </cell>
          <cell r="AI259">
            <v>0</v>
          </cell>
          <cell r="AJ259">
            <v>1616.01</v>
          </cell>
          <cell r="AK259">
            <v>10805.289999999999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10627.99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59608.81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816578.24</v>
          </cell>
          <cell r="BB259">
            <v>192436.69</v>
          </cell>
          <cell r="BC259">
            <v>259331.12999999998</v>
          </cell>
          <cell r="BD259">
            <v>4913171.3499999996</v>
          </cell>
        </row>
        <row r="260">
          <cell r="F260" t="str">
            <v>36101</v>
          </cell>
          <cell r="G260">
            <v>289544.86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50887.42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14017.11</v>
          </cell>
          <cell r="Z260">
            <v>22595.71</v>
          </cell>
          <cell r="AA260">
            <v>0</v>
          </cell>
          <cell r="AB260">
            <v>0</v>
          </cell>
          <cell r="AC260">
            <v>3719.7799999999997</v>
          </cell>
          <cell r="AD260">
            <v>0</v>
          </cell>
          <cell r="AE260">
            <v>0</v>
          </cell>
          <cell r="AF260">
            <v>11674.14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204709.40000000002</v>
          </cell>
          <cell r="BB260">
            <v>53932.950000000004</v>
          </cell>
          <cell r="BC260">
            <v>97788.6</v>
          </cell>
          <cell r="BD260">
            <v>748869.97</v>
          </cell>
        </row>
        <row r="261">
          <cell r="F261" t="str">
            <v>36140</v>
          </cell>
          <cell r="G261">
            <v>32345259.149999984</v>
          </cell>
          <cell r="H261">
            <v>946113.05999999994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5195521.540000001</v>
          </cell>
          <cell r="P261">
            <v>1231610</v>
          </cell>
          <cell r="Q261">
            <v>0</v>
          </cell>
          <cell r="R261">
            <v>0</v>
          </cell>
          <cell r="S261">
            <v>1968825.7900000003</v>
          </cell>
          <cell r="T261">
            <v>0</v>
          </cell>
          <cell r="U261">
            <v>55865</v>
          </cell>
          <cell r="V261">
            <v>0</v>
          </cell>
          <cell r="W261">
            <v>165.46</v>
          </cell>
          <cell r="X261">
            <v>0</v>
          </cell>
          <cell r="Y261">
            <v>1160517.1800000002</v>
          </cell>
          <cell r="Z261">
            <v>730152.91</v>
          </cell>
          <cell r="AA261">
            <v>0</v>
          </cell>
          <cell r="AB261">
            <v>0</v>
          </cell>
          <cell r="AC261">
            <v>981858</v>
          </cell>
          <cell r="AD261">
            <v>0</v>
          </cell>
          <cell r="AE261">
            <v>0</v>
          </cell>
          <cell r="AF261">
            <v>325284.85999999993</v>
          </cell>
          <cell r="AG261">
            <v>0</v>
          </cell>
          <cell r="AH261">
            <v>973867.24999999988</v>
          </cell>
          <cell r="AI261">
            <v>0</v>
          </cell>
          <cell r="AJ261">
            <v>146968</v>
          </cell>
          <cell r="AK261">
            <v>676446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271110.11</v>
          </cell>
          <cell r="AS261">
            <v>0</v>
          </cell>
          <cell r="AT261">
            <v>0</v>
          </cell>
          <cell r="AU261">
            <v>0</v>
          </cell>
          <cell r="AV261">
            <v>1355167.54</v>
          </cell>
          <cell r="AW261">
            <v>0</v>
          </cell>
          <cell r="AX261">
            <v>0</v>
          </cell>
          <cell r="AY261">
            <v>0</v>
          </cell>
          <cell r="AZ261">
            <v>145924.26</v>
          </cell>
          <cell r="BA261">
            <v>9329584.4799999986</v>
          </cell>
          <cell r="BB261">
            <v>2439354.4100000006</v>
          </cell>
          <cell r="BC261">
            <v>1198293.6100000001</v>
          </cell>
          <cell r="BD261">
            <v>61477888.609999977</v>
          </cell>
        </row>
        <row r="262">
          <cell r="F262" t="str">
            <v>36250</v>
          </cell>
          <cell r="G262">
            <v>4793465.26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784863.07</v>
          </cell>
          <cell r="P262">
            <v>296805.95999999996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390839.89999999997</v>
          </cell>
          <cell r="Z262">
            <v>48999.46</v>
          </cell>
          <cell r="AA262">
            <v>0</v>
          </cell>
          <cell r="AB262">
            <v>0</v>
          </cell>
          <cell r="AC262">
            <v>125327.29000000001</v>
          </cell>
          <cell r="AD262">
            <v>0</v>
          </cell>
          <cell r="AE262">
            <v>0</v>
          </cell>
          <cell r="AF262">
            <v>29892.21</v>
          </cell>
          <cell r="AG262">
            <v>0</v>
          </cell>
          <cell r="AH262">
            <v>0</v>
          </cell>
          <cell r="AI262">
            <v>0</v>
          </cell>
          <cell r="AJ262">
            <v>26528.81</v>
          </cell>
          <cell r="AK262">
            <v>138777.94999999998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27107.030000000002</v>
          </cell>
          <cell r="AS262">
            <v>411.11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1199362.25</v>
          </cell>
          <cell r="BB262">
            <v>340734.48</v>
          </cell>
          <cell r="BC262">
            <v>298191.11000000004</v>
          </cell>
          <cell r="BD262">
            <v>8501305.8900000006</v>
          </cell>
        </row>
        <row r="263">
          <cell r="F263" t="str">
            <v>36300</v>
          </cell>
          <cell r="G263">
            <v>1760519.6700000004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135282.12999999998</v>
          </cell>
          <cell r="P263">
            <v>40711.06</v>
          </cell>
          <cell r="Q263">
            <v>0</v>
          </cell>
          <cell r="R263">
            <v>0</v>
          </cell>
          <cell r="S263">
            <v>102233.54999999999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40860.640000000007</v>
          </cell>
          <cell r="Z263">
            <v>31557.53</v>
          </cell>
          <cell r="AA263">
            <v>0</v>
          </cell>
          <cell r="AB263">
            <v>0</v>
          </cell>
          <cell r="AC263">
            <v>37185.199999999997</v>
          </cell>
          <cell r="AD263">
            <v>0</v>
          </cell>
          <cell r="AE263">
            <v>0</v>
          </cell>
          <cell r="AF263">
            <v>57656.480000000003</v>
          </cell>
          <cell r="AG263">
            <v>0</v>
          </cell>
          <cell r="AH263">
            <v>0</v>
          </cell>
          <cell r="AI263">
            <v>0</v>
          </cell>
          <cell r="AJ263">
            <v>590.45000000000005</v>
          </cell>
          <cell r="AK263">
            <v>20576.260000000002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2001.97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807273.39999999979</v>
          </cell>
          <cell r="BB263">
            <v>173578.83</v>
          </cell>
          <cell r="BC263">
            <v>49126.76</v>
          </cell>
          <cell r="BD263">
            <v>3259153.93</v>
          </cell>
        </row>
        <row r="264">
          <cell r="F264" t="str">
            <v>36400</v>
          </cell>
          <cell r="G264">
            <v>4600892.4800000004</v>
          </cell>
          <cell r="H264">
            <v>3900.38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727117.22000000009</v>
          </cell>
          <cell r="P264">
            <v>154356.28999999998</v>
          </cell>
          <cell r="Q264">
            <v>0</v>
          </cell>
          <cell r="R264">
            <v>0</v>
          </cell>
          <cell r="S264">
            <v>348971.88999999996</v>
          </cell>
          <cell r="T264">
            <v>0</v>
          </cell>
          <cell r="U264">
            <v>4378.12</v>
          </cell>
          <cell r="V264">
            <v>0</v>
          </cell>
          <cell r="W264">
            <v>0</v>
          </cell>
          <cell r="X264">
            <v>0</v>
          </cell>
          <cell r="Y264">
            <v>112309.25999999998</v>
          </cell>
          <cell r="Z264">
            <v>17089.830000000002</v>
          </cell>
          <cell r="AA264">
            <v>20150.25</v>
          </cell>
          <cell r="AB264">
            <v>0</v>
          </cell>
          <cell r="AC264">
            <v>101714.51000000001</v>
          </cell>
          <cell r="AD264">
            <v>0</v>
          </cell>
          <cell r="AE264">
            <v>0</v>
          </cell>
          <cell r="AF264">
            <v>4847.7</v>
          </cell>
          <cell r="AG264">
            <v>0</v>
          </cell>
          <cell r="AH264">
            <v>0</v>
          </cell>
          <cell r="AI264">
            <v>0</v>
          </cell>
          <cell r="AJ264">
            <v>17698.310000000001</v>
          </cell>
          <cell r="AK264">
            <v>86526.09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8197.57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18241.589999999997</v>
          </cell>
          <cell r="BA264">
            <v>1537334.63</v>
          </cell>
          <cell r="BB264">
            <v>402988.73000000004</v>
          </cell>
          <cell r="BC264">
            <v>347646.85000000003</v>
          </cell>
          <cell r="BD264">
            <v>8514361.6999999993</v>
          </cell>
        </row>
        <row r="265">
          <cell r="F265" t="str">
            <v>36401</v>
          </cell>
          <cell r="G265">
            <v>1775583.0199999996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253942.84</v>
          </cell>
          <cell r="P265">
            <v>67435.08</v>
          </cell>
          <cell r="Q265">
            <v>0</v>
          </cell>
          <cell r="R265">
            <v>0</v>
          </cell>
          <cell r="S265">
            <v>173009</v>
          </cell>
          <cell r="T265">
            <v>0</v>
          </cell>
          <cell r="U265">
            <v>4183.4799999999996</v>
          </cell>
          <cell r="V265">
            <v>0</v>
          </cell>
          <cell r="W265">
            <v>0</v>
          </cell>
          <cell r="X265">
            <v>0</v>
          </cell>
          <cell r="Y265">
            <v>53603</v>
          </cell>
          <cell r="Z265">
            <v>29870.269999999997</v>
          </cell>
          <cell r="AA265">
            <v>0</v>
          </cell>
          <cell r="AB265">
            <v>0</v>
          </cell>
          <cell r="AC265">
            <v>38107</v>
          </cell>
          <cell r="AD265">
            <v>0</v>
          </cell>
          <cell r="AE265">
            <v>0</v>
          </cell>
          <cell r="AF265">
            <v>5599.31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4403.09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15350.92</v>
          </cell>
          <cell r="AZ265">
            <v>2399.2799999999997</v>
          </cell>
          <cell r="BA265">
            <v>698914.95000000019</v>
          </cell>
          <cell r="BB265">
            <v>152323.65</v>
          </cell>
          <cell r="BC265">
            <v>130777.36999999998</v>
          </cell>
          <cell r="BD265">
            <v>3405502.2599999993</v>
          </cell>
        </row>
        <row r="266">
          <cell r="F266" t="str">
            <v>36402</v>
          </cell>
          <cell r="G266">
            <v>2151063.7199999997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138798.66</v>
          </cell>
          <cell r="P266">
            <v>62401.180000000008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97364.08</v>
          </cell>
          <cell r="Z266">
            <v>29044.29</v>
          </cell>
          <cell r="AA266">
            <v>0</v>
          </cell>
          <cell r="AB266">
            <v>0</v>
          </cell>
          <cell r="AC266">
            <v>74319.049999999988</v>
          </cell>
          <cell r="AD266">
            <v>0</v>
          </cell>
          <cell r="AE266">
            <v>0</v>
          </cell>
          <cell r="AF266">
            <v>5531.5999999999995</v>
          </cell>
          <cell r="AG266">
            <v>0</v>
          </cell>
          <cell r="AH266">
            <v>0</v>
          </cell>
          <cell r="AI266">
            <v>0</v>
          </cell>
          <cell r="AJ266">
            <v>5422.3899999999994</v>
          </cell>
          <cell r="AK266">
            <v>90639.579999999987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715530.55</v>
          </cell>
          <cell r="BB266">
            <v>276993.66000000003</v>
          </cell>
          <cell r="BC266">
            <v>273449.51</v>
          </cell>
          <cell r="BD266">
            <v>3920558.2700000005</v>
          </cell>
        </row>
        <row r="267">
          <cell r="F267" t="str">
            <v>37501</v>
          </cell>
          <cell r="G267">
            <v>60534988.370000005</v>
          </cell>
          <cell r="H267">
            <v>240683.15000000002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11550222.640000001</v>
          </cell>
          <cell r="P267">
            <v>1997144.5699999998</v>
          </cell>
          <cell r="Q267">
            <v>0</v>
          </cell>
          <cell r="R267">
            <v>0</v>
          </cell>
          <cell r="S267">
            <v>1864660.2200000002</v>
          </cell>
          <cell r="T267">
            <v>39534.43</v>
          </cell>
          <cell r="U267">
            <v>56511</v>
          </cell>
          <cell r="V267">
            <v>0</v>
          </cell>
          <cell r="W267">
            <v>0</v>
          </cell>
          <cell r="X267">
            <v>0</v>
          </cell>
          <cell r="Y267">
            <v>1501136.8799999997</v>
          </cell>
          <cell r="Z267">
            <v>349125.25</v>
          </cell>
          <cell r="AA267">
            <v>49558.92</v>
          </cell>
          <cell r="AB267">
            <v>0</v>
          </cell>
          <cell r="AC267">
            <v>1052184.7299999997</v>
          </cell>
          <cell r="AD267">
            <v>0</v>
          </cell>
          <cell r="AE267">
            <v>0</v>
          </cell>
          <cell r="AF267">
            <v>669633.44000000006</v>
          </cell>
          <cell r="AG267">
            <v>1965.02</v>
          </cell>
          <cell r="AH267">
            <v>0</v>
          </cell>
          <cell r="AI267">
            <v>0</v>
          </cell>
          <cell r="AJ267">
            <v>103027.44</v>
          </cell>
          <cell r="AK267">
            <v>1200357.3999999999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195994.10999999996</v>
          </cell>
          <cell r="AS267">
            <v>0</v>
          </cell>
          <cell r="AT267">
            <v>0</v>
          </cell>
          <cell r="AU267">
            <v>0</v>
          </cell>
          <cell r="AV267">
            <v>361592.52</v>
          </cell>
          <cell r="AW267">
            <v>0</v>
          </cell>
          <cell r="AX267">
            <v>0</v>
          </cell>
          <cell r="AY267">
            <v>0</v>
          </cell>
          <cell r="AZ267">
            <v>508621.71999999991</v>
          </cell>
          <cell r="BA267">
            <v>14910701.080000004</v>
          </cell>
          <cell r="BB267">
            <v>3398950.48</v>
          </cell>
          <cell r="BC267">
            <v>2877842.4299999997</v>
          </cell>
          <cell r="BD267">
            <v>103464435.79999998</v>
          </cell>
        </row>
        <row r="268">
          <cell r="F268" t="str">
            <v>37502</v>
          </cell>
          <cell r="G268">
            <v>26731849.150000002</v>
          </cell>
          <cell r="H268">
            <v>19594.48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5929139.7300000023</v>
          </cell>
          <cell r="P268">
            <v>1063706.6400000001</v>
          </cell>
          <cell r="Q268">
            <v>0</v>
          </cell>
          <cell r="R268">
            <v>132244.45000000001</v>
          </cell>
          <cell r="S268">
            <v>1657736.8099999998</v>
          </cell>
          <cell r="T268">
            <v>109595.46</v>
          </cell>
          <cell r="U268">
            <v>38364.870000000003</v>
          </cell>
          <cell r="V268">
            <v>0</v>
          </cell>
          <cell r="W268">
            <v>0</v>
          </cell>
          <cell r="X268">
            <v>0</v>
          </cell>
          <cell r="Y268">
            <v>900224.99999999988</v>
          </cell>
          <cell r="Z268">
            <v>320525.63</v>
          </cell>
          <cell r="AA268">
            <v>26272.079999999998</v>
          </cell>
          <cell r="AB268">
            <v>0</v>
          </cell>
          <cell r="AC268">
            <v>667153.78</v>
          </cell>
          <cell r="AD268">
            <v>0</v>
          </cell>
          <cell r="AE268">
            <v>0</v>
          </cell>
          <cell r="AF268">
            <v>422101.06999999995</v>
          </cell>
          <cell r="AG268">
            <v>0</v>
          </cell>
          <cell r="AH268">
            <v>0</v>
          </cell>
          <cell r="AI268">
            <v>0</v>
          </cell>
          <cell r="AJ268">
            <v>36917.61</v>
          </cell>
          <cell r="AK268">
            <v>189852.21</v>
          </cell>
          <cell r="AL268">
            <v>0</v>
          </cell>
          <cell r="AM268">
            <v>0</v>
          </cell>
          <cell r="AN268">
            <v>95734.36</v>
          </cell>
          <cell r="AO268">
            <v>117733.49</v>
          </cell>
          <cell r="AP268">
            <v>84996.069999999992</v>
          </cell>
          <cell r="AQ268">
            <v>7428.3600000000006</v>
          </cell>
          <cell r="AR268">
            <v>45635.58</v>
          </cell>
          <cell r="AS268">
            <v>0</v>
          </cell>
          <cell r="AT268">
            <v>0</v>
          </cell>
          <cell r="AU268">
            <v>0</v>
          </cell>
          <cell r="AV268">
            <v>133673.48000000001</v>
          </cell>
          <cell r="AW268">
            <v>0</v>
          </cell>
          <cell r="AX268">
            <v>0</v>
          </cell>
          <cell r="AY268">
            <v>0</v>
          </cell>
          <cell r="AZ268">
            <v>15202.53</v>
          </cell>
          <cell r="BA268">
            <v>6254163.129999999</v>
          </cell>
          <cell r="BB268">
            <v>1572516.7500000002</v>
          </cell>
          <cell r="BC268">
            <v>2267631.0300000003</v>
          </cell>
          <cell r="BD268">
            <v>48839993.750000015</v>
          </cell>
        </row>
        <row r="269">
          <cell r="F269" t="str">
            <v>37503</v>
          </cell>
          <cell r="G269">
            <v>11399487.280000001</v>
          </cell>
          <cell r="H269">
            <v>334977.57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2253616.6100000003</v>
          </cell>
          <cell r="P269">
            <v>398266.49</v>
          </cell>
          <cell r="Q269">
            <v>0</v>
          </cell>
          <cell r="R269">
            <v>0</v>
          </cell>
          <cell r="S269">
            <v>520907.9</v>
          </cell>
          <cell r="T269">
            <v>69800.430000000008</v>
          </cell>
          <cell r="U269">
            <v>17052.48</v>
          </cell>
          <cell r="V269">
            <v>0</v>
          </cell>
          <cell r="W269">
            <v>0</v>
          </cell>
          <cell r="X269">
            <v>0</v>
          </cell>
          <cell r="Y269">
            <v>366080.44</v>
          </cell>
          <cell r="Z269">
            <v>184274.58000000005</v>
          </cell>
          <cell r="AA269">
            <v>0</v>
          </cell>
          <cell r="AB269">
            <v>0</v>
          </cell>
          <cell r="AC269">
            <v>274428.83999999997</v>
          </cell>
          <cell r="AD269">
            <v>0</v>
          </cell>
          <cell r="AE269">
            <v>0</v>
          </cell>
          <cell r="AF269">
            <v>120188.66</v>
          </cell>
          <cell r="AG269">
            <v>0</v>
          </cell>
          <cell r="AH269">
            <v>0</v>
          </cell>
          <cell r="AI269">
            <v>0</v>
          </cell>
          <cell r="AJ269">
            <v>17827.05</v>
          </cell>
          <cell r="AK269">
            <v>95421.340000000011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16905.650000000001</v>
          </cell>
          <cell r="AS269">
            <v>0</v>
          </cell>
          <cell r="AT269">
            <v>0</v>
          </cell>
          <cell r="AU269">
            <v>0</v>
          </cell>
          <cell r="AV269">
            <v>189160.83000000002</v>
          </cell>
          <cell r="AW269">
            <v>0</v>
          </cell>
          <cell r="AX269">
            <v>0</v>
          </cell>
          <cell r="AY269">
            <v>0</v>
          </cell>
          <cell r="AZ269">
            <v>81696.680000000008</v>
          </cell>
          <cell r="BA269">
            <v>3178488.45</v>
          </cell>
          <cell r="BB269">
            <v>744197.90000000014</v>
          </cell>
          <cell r="BC269">
            <v>1040435.32</v>
          </cell>
          <cell r="BD269">
            <v>21303214.5</v>
          </cell>
        </row>
        <row r="270">
          <cell r="F270" t="str">
            <v>37504</v>
          </cell>
          <cell r="G270">
            <v>13346139.150000002</v>
          </cell>
          <cell r="H270">
            <v>503268.31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2634174.2100000004</v>
          </cell>
          <cell r="P270">
            <v>646093.91</v>
          </cell>
          <cell r="Q270">
            <v>0</v>
          </cell>
          <cell r="R270">
            <v>0</v>
          </cell>
          <cell r="S270">
            <v>998608.52</v>
          </cell>
          <cell r="T270">
            <v>59103</v>
          </cell>
          <cell r="U270">
            <v>17793.57</v>
          </cell>
          <cell r="V270">
            <v>0</v>
          </cell>
          <cell r="W270">
            <v>0</v>
          </cell>
          <cell r="X270">
            <v>0</v>
          </cell>
          <cell r="Y270">
            <v>360091.82</v>
          </cell>
          <cell r="Z270">
            <v>90163.75</v>
          </cell>
          <cell r="AA270">
            <v>51119.020000000004</v>
          </cell>
          <cell r="AB270">
            <v>0</v>
          </cell>
          <cell r="AC270">
            <v>310921.20000000007</v>
          </cell>
          <cell r="AD270">
            <v>0</v>
          </cell>
          <cell r="AE270">
            <v>0</v>
          </cell>
          <cell r="AF270">
            <v>169284.40999999997</v>
          </cell>
          <cell r="AG270">
            <v>0</v>
          </cell>
          <cell r="AH270">
            <v>0</v>
          </cell>
          <cell r="AI270">
            <v>0</v>
          </cell>
          <cell r="AJ270">
            <v>38578.42</v>
          </cell>
          <cell r="AK270">
            <v>198837.94999999998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50566.76</v>
          </cell>
          <cell r="AS270">
            <v>0</v>
          </cell>
          <cell r="AT270">
            <v>0</v>
          </cell>
          <cell r="AU270">
            <v>0</v>
          </cell>
          <cell r="AV270">
            <v>48779.28</v>
          </cell>
          <cell r="AW270">
            <v>0</v>
          </cell>
          <cell r="AX270">
            <v>0</v>
          </cell>
          <cell r="AY270">
            <v>0</v>
          </cell>
          <cell r="AZ270">
            <v>3985.54</v>
          </cell>
          <cell r="BA270">
            <v>3163998.29</v>
          </cell>
          <cell r="BB270">
            <v>783744.89000000013</v>
          </cell>
          <cell r="BC270">
            <v>936967.61999999988</v>
          </cell>
          <cell r="BD270">
            <v>24412219.620000005</v>
          </cell>
        </row>
        <row r="271">
          <cell r="F271" t="str">
            <v>37505</v>
          </cell>
          <cell r="G271">
            <v>6352072.8599999985</v>
          </cell>
          <cell r="H271">
            <v>3135986.1700000004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1353442.3799999997</v>
          </cell>
          <cell r="P271">
            <v>367351.29</v>
          </cell>
          <cell r="Q271">
            <v>0</v>
          </cell>
          <cell r="R271">
            <v>0</v>
          </cell>
          <cell r="S271">
            <v>533035.14999999991</v>
          </cell>
          <cell r="T271">
            <v>0</v>
          </cell>
          <cell r="U271">
            <v>8665.65</v>
          </cell>
          <cell r="V271">
            <v>0</v>
          </cell>
          <cell r="W271">
            <v>46526.57</v>
          </cell>
          <cell r="X271">
            <v>0</v>
          </cell>
          <cell r="Y271">
            <v>220468.58</v>
          </cell>
          <cell r="Z271">
            <v>57901.549999999996</v>
          </cell>
          <cell r="AA271">
            <v>8170.82</v>
          </cell>
          <cell r="AB271">
            <v>0</v>
          </cell>
          <cell r="AC271">
            <v>247883.19999999998</v>
          </cell>
          <cell r="AD271">
            <v>0</v>
          </cell>
          <cell r="AE271">
            <v>0</v>
          </cell>
          <cell r="AF271">
            <v>123031.96000000002</v>
          </cell>
          <cell r="AG271">
            <v>0</v>
          </cell>
          <cell r="AH271">
            <v>0</v>
          </cell>
          <cell r="AI271">
            <v>0</v>
          </cell>
          <cell r="AJ271">
            <v>29406.089999999997</v>
          </cell>
          <cell r="AK271">
            <v>108336.37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20600.5</v>
          </cell>
          <cell r="AS271">
            <v>0</v>
          </cell>
          <cell r="AT271">
            <v>0</v>
          </cell>
          <cell r="AU271">
            <v>0</v>
          </cell>
          <cell r="AV271">
            <v>62853.64</v>
          </cell>
          <cell r="AW271">
            <v>0</v>
          </cell>
          <cell r="AX271">
            <v>0</v>
          </cell>
          <cell r="AY271">
            <v>0</v>
          </cell>
          <cell r="AZ271">
            <v>2488.85</v>
          </cell>
          <cell r="BA271">
            <v>2377270.1500000008</v>
          </cell>
          <cell r="BB271">
            <v>508855.38</v>
          </cell>
          <cell r="BC271">
            <v>720251.13</v>
          </cell>
          <cell r="BD271">
            <v>16284598.290000001</v>
          </cell>
        </row>
        <row r="272">
          <cell r="F272" t="str">
            <v>37506</v>
          </cell>
          <cell r="G272">
            <v>8107004.660000002</v>
          </cell>
          <cell r="H272">
            <v>7080.3899999999994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1580825.0999999999</v>
          </cell>
          <cell r="P272">
            <v>323150.99999999994</v>
          </cell>
          <cell r="Q272">
            <v>0</v>
          </cell>
          <cell r="R272">
            <v>0</v>
          </cell>
          <cell r="S272">
            <v>511520.88999999996</v>
          </cell>
          <cell r="T272">
            <v>0</v>
          </cell>
          <cell r="U272">
            <v>10365</v>
          </cell>
          <cell r="V272">
            <v>0</v>
          </cell>
          <cell r="W272">
            <v>0</v>
          </cell>
          <cell r="X272">
            <v>0</v>
          </cell>
          <cell r="Y272">
            <v>274766.42</v>
          </cell>
          <cell r="Z272">
            <v>276290</v>
          </cell>
          <cell r="AA272">
            <v>57160.28</v>
          </cell>
          <cell r="AB272">
            <v>0</v>
          </cell>
          <cell r="AC272">
            <v>224555.71</v>
          </cell>
          <cell r="AD272">
            <v>0</v>
          </cell>
          <cell r="AE272">
            <v>0</v>
          </cell>
          <cell r="AF272">
            <v>26154.000000000004</v>
          </cell>
          <cell r="AG272">
            <v>0</v>
          </cell>
          <cell r="AH272">
            <v>0</v>
          </cell>
          <cell r="AI272">
            <v>0</v>
          </cell>
          <cell r="AJ272">
            <v>32890.67</v>
          </cell>
          <cell r="AK272">
            <v>155228.04999999999</v>
          </cell>
          <cell r="AL272">
            <v>0</v>
          </cell>
          <cell r="AM272">
            <v>0</v>
          </cell>
          <cell r="AN272">
            <v>22532.999999999996</v>
          </cell>
          <cell r="AO272">
            <v>0</v>
          </cell>
          <cell r="AP272">
            <v>0</v>
          </cell>
          <cell r="AQ272">
            <v>6023.46</v>
          </cell>
          <cell r="AR272">
            <v>11420.43</v>
          </cell>
          <cell r="AS272">
            <v>0</v>
          </cell>
          <cell r="AT272">
            <v>0</v>
          </cell>
          <cell r="AU272">
            <v>0</v>
          </cell>
          <cell r="AV272">
            <v>257010.12</v>
          </cell>
          <cell r="AW272">
            <v>0</v>
          </cell>
          <cell r="AX272">
            <v>0</v>
          </cell>
          <cell r="AY272">
            <v>15550.7</v>
          </cell>
          <cell r="AZ272">
            <v>415280.98999999993</v>
          </cell>
          <cell r="BA272">
            <v>2545269.94</v>
          </cell>
          <cell r="BB272">
            <v>619139.92000000004</v>
          </cell>
          <cell r="BC272">
            <v>743769.1</v>
          </cell>
          <cell r="BD272">
            <v>16222989.830000002</v>
          </cell>
        </row>
        <row r="273">
          <cell r="F273" t="str">
            <v>37507</v>
          </cell>
          <cell r="G273">
            <v>9436946.4500000011</v>
          </cell>
          <cell r="H273">
            <v>276138.53000000003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2236695.09</v>
          </cell>
          <cell r="P273">
            <v>448637.81</v>
          </cell>
          <cell r="Q273">
            <v>0</v>
          </cell>
          <cell r="R273">
            <v>0</v>
          </cell>
          <cell r="S273">
            <v>1007923.5499999999</v>
          </cell>
          <cell r="T273">
            <v>61959.51</v>
          </cell>
          <cell r="U273">
            <v>21437</v>
          </cell>
          <cell r="V273">
            <v>0</v>
          </cell>
          <cell r="W273">
            <v>0</v>
          </cell>
          <cell r="X273">
            <v>0</v>
          </cell>
          <cell r="Y273">
            <v>641047.93000000005</v>
          </cell>
          <cell r="Z273">
            <v>171090.27</v>
          </cell>
          <cell r="AA273">
            <v>0</v>
          </cell>
          <cell r="AB273">
            <v>0</v>
          </cell>
          <cell r="AC273">
            <v>218301.18</v>
          </cell>
          <cell r="AD273">
            <v>0</v>
          </cell>
          <cell r="AE273">
            <v>0</v>
          </cell>
          <cell r="AF273">
            <v>349374.9</v>
          </cell>
          <cell r="AG273">
            <v>0</v>
          </cell>
          <cell r="AH273">
            <v>0</v>
          </cell>
          <cell r="AI273">
            <v>0</v>
          </cell>
          <cell r="AJ273">
            <v>24178.239999999998</v>
          </cell>
          <cell r="AK273">
            <v>105233.12999999999</v>
          </cell>
          <cell r="AL273">
            <v>0</v>
          </cell>
          <cell r="AM273">
            <v>0</v>
          </cell>
          <cell r="AN273">
            <v>12844.050000000001</v>
          </cell>
          <cell r="AO273">
            <v>0</v>
          </cell>
          <cell r="AP273">
            <v>0</v>
          </cell>
          <cell r="AQ273">
            <v>0</v>
          </cell>
          <cell r="AR273">
            <v>25059.11</v>
          </cell>
          <cell r="AS273">
            <v>0</v>
          </cell>
          <cell r="AT273">
            <v>0</v>
          </cell>
          <cell r="AU273">
            <v>0</v>
          </cell>
          <cell r="AV273">
            <v>156473.75</v>
          </cell>
          <cell r="AW273">
            <v>0</v>
          </cell>
          <cell r="AX273">
            <v>0</v>
          </cell>
          <cell r="AY273">
            <v>0</v>
          </cell>
          <cell r="AZ273">
            <v>151574.54</v>
          </cell>
          <cell r="BA273">
            <v>3334355.0400000005</v>
          </cell>
          <cell r="BB273">
            <v>821078.46000000008</v>
          </cell>
          <cell r="BC273">
            <v>1189204.26</v>
          </cell>
          <cell r="BD273">
            <v>20689552.800000004</v>
          </cell>
        </row>
        <row r="274">
          <cell r="F274" t="str">
            <v>38126</v>
          </cell>
          <cell r="G274">
            <v>1259386.4700000002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104801.88</v>
          </cell>
          <cell r="P274">
            <v>27118.989999999998</v>
          </cell>
          <cell r="Q274">
            <v>0</v>
          </cell>
          <cell r="R274">
            <v>0</v>
          </cell>
          <cell r="S274">
            <v>62611.08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19551.57</v>
          </cell>
          <cell r="Z274">
            <v>10054.299999999999</v>
          </cell>
          <cell r="AA274">
            <v>0</v>
          </cell>
          <cell r="AB274">
            <v>0</v>
          </cell>
          <cell r="AC274">
            <v>12909.730000000001</v>
          </cell>
          <cell r="AD274">
            <v>0</v>
          </cell>
          <cell r="AE274">
            <v>0</v>
          </cell>
          <cell r="AF274">
            <v>1784.73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4384.8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17265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439846.3299999999</v>
          </cell>
          <cell r="BB274">
            <v>94708.47</v>
          </cell>
          <cell r="BC274">
            <v>188137.85</v>
          </cell>
          <cell r="BD274">
            <v>2242561.2000000002</v>
          </cell>
        </row>
        <row r="275">
          <cell r="F275" t="str">
            <v>38264</v>
          </cell>
          <cell r="G275">
            <v>316995.41000000003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45456.1</v>
          </cell>
          <cell r="P275">
            <v>11875.409999999998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1098</v>
          </cell>
          <cell r="Z275">
            <v>20096.560000000001</v>
          </cell>
          <cell r="AA275">
            <v>0</v>
          </cell>
          <cell r="AB275">
            <v>0</v>
          </cell>
          <cell r="AC275">
            <v>2318.8399999999997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3508.02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196925.09999999998</v>
          </cell>
          <cell r="BB275">
            <v>28993.099999999995</v>
          </cell>
          <cell r="BC275">
            <v>40544.869999999995</v>
          </cell>
          <cell r="BD275">
            <v>667811.40999999992</v>
          </cell>
        </row>
        <row r="276">
          <cell r="F276" t="str">
            <v>38265</v>
          </cell>
          <cell r="G276">
            <v>1482727.3899999997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214870.22999999998</v>
          </cell>
          <cell r="P276">
            <v>38633.440000000002</v>
          </cell>
          <cell r="Q276">
            <v>0</v>
          </cell>
          <cell r="R276">
            <v>0</v>
          </cell>
          <cell r="S276">
            <v>69058.44</v>
          </cell>
          <cell r="T276">
            <v>15947</v>
          </cell>
          <cell r="U276">
            <v>1215.1600000000001</v>
          </cell>
          <cell r="V276">
            <v>0</v>
          </cell>
          <cell r="W276">
            <v>0</v>
          </cell>
          <cell r="X276">
            <v>0</v>
          </cell>
          <cell r="Y276">
            <v>34743.200000000004</v>
          </cell>
          <cell r="Z276">
            <v>30277.999999999996</v>
          </cell>
          <cell r="AA276">
            <v>0</v>
          </cell>
          <cell r="AB276">
            <v>0</v>
          </cell>
          <cell r="AC276">
            <v>33038.239999999998</v>
          </cell>
          <cell r="AD276">
            <v>0</v>
          </cell>
          <cell r="AE276">
            <v>0</v>
          </cell>
          <cell r="AF276">
            <v>65089.82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16284.06</v>
          </cell>
          <cell r="AM276">
            <v>0</v>
          </cell>
          <cell r="AN276">
            <v>0</v>
          </cell>
          <cell r="AO276">
            <v>18011.87</v>
          </cell>
          <cell r="AP276">
            <v>0</v>
          </cell>
          <cell r="AQ276">
            <v>0</v>
          </cell>
          <cell r="AR276">
            <v>2176.67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37038.779999999992</v>
          </cell>
          <cell r="AZ276">
            <v>69607.690000000017</v>
          </cell>
          <cell r="BA276">
            <v>644122.04</v>
          </cell>
          <cell r="BB276">
            <v>82483.269999999975</v>
          </cell>
          <cell r="BC276">
            <v>105689.47000000004</v>
          </cell>
          <cell r="BD276">
            <v>2961014.77</v>
          </cell>
        </row>
        <row r="277">
          <cell r="F277" t="str">
            <v>38267</v>
          </cell>
          <cell r="G277">
            <v>11607016.640000006</v>
          </cell>
          <cell r="H277">
            <v>54077.93</v>
          </cell>
          <cell r="I277">
            <v>123.08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618.57000000000005</v>
          </cell>
          <cell r="O277">
            <v>2161033.2699999996</v>
          </cell>
          <cell r="P277">
            <v>411360.49000000005</v>
          </cell>
          <cell r="Q277">
            <v>0</v>
          </cell>
          <cell r="R277">
            <v>0</v>
          </cell>
          <cell r="S277">
            <v>705774.58000000019</v>
          </cell>
          <cell r="T277">
            <v>109269.11</v>
          </cell>
          <cell r="U277">
            <v>14484</v>
          </cell>
          <cell r="V277">
            <v>0</v>
          </cell>
          <cell r="W277">
            <v>0</v>
          </cell>
          <cell r="X277">
            <v>0</v>
          </cell>
          <cell r="Y277">
            <v>377015.46</v>
          </cell>
          <cell r="Z277">
            <v>71118.45</v>
          </cell>
          <cell r="AA277">
            <v>0</v>
          </cell>
          <cell r="AB277">
            <v>0</v>
          </cell>
          <cell r="AC277">
            <v>172657.69</v>
          </cell>
          <cell r="AD277">
            <v>0</v>
          </cell>
          <cell r="AE277">
            <v>0</v>
          </cell>
          <cell r="AF277">
            <v>161157.20000000001</v>
          </cell>
          <cell r="AG277">
            <v>0</v>
          </cell>
          <cell r="AH277">
            <v>0</v>
          </cell>
          <cell r="AI277">
            <v>0</v>
          </cell>
          <cell r="AJ277">
            <v>21578.86</v>
          </cell>
          <cell r="AK277">
            <v>105238.08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10843.32</v>
          </cell>
          <cell r="AR277">
            <v>21757.68</v>
          </cell>
          <cell r="AS277">
            <v>5427.6399999999994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3967914.1799999997</v>
          </cell>
          <cell r="BB277">
            <v>833140.7100000002</v>
          </cell>
          <cell r="BC277">
            <v>956928.06999999983</v>
          </cell>
          <cell r="BD277">
            <v>21768535.010000005</v>
          </cell>
        </row>
        <row r="278">
          <cell r="F278" t="str">
            <v>38300</v>
          </cell>
          <cell r="G278">
            <v>3088036.9999999991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383930.85000000003</v>
          </cell>
          <cell r="P278">
            <v>122580.91</v>
          </cell>
          <cell r="Q278">
            <v>0</v>
          </cell>
          <cell r="R278">
            <v>0</v>
          </cell>
          <cell r="S278">
            <v>284870.28999999998</v>
          </cell>
          <cell r="T278">
            <v>20458.539999999997</v>
          </cell>
          <cell r="U278">
            <v>5375.93</v>
          </cell>
          <cell r="V278">
            <v>0</v>
          </cell>
          <cell r="W278">
            <v>0</v>
          </cell>
          <cell r="X278">
            <v>0</v>
          </cell>
          <cell r="Y278">
            <v>74969.94</v>
          </cell>
          <cell r="Z278">
            <v>22194.960000000003</v>
          </cell>
          <cell r="AA278">
            <v>0</v>
          </cell>
          <cell r="AB278">
            <v>0</v>
          </cell>
          <cell r="AC278">
            <v>54846.68</v>
          </cell>
          <cell r="AD278">
            <v>0</v>
          </cell>
          <cell r="AE278">
            <v>0</v>
          </cell>
          <cell r="AF278">
            <v>33776.83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14372.19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1187858.6399999999</v>
          </cell>
          <cell r="BB278">
            <v>272142.09000000003</v>
          </cell>
          <cell r="BC278">
            <v>391106.11</v>
          </cell>
          <cell r="BD278">
            <v>5956520.96</v>
          </cell>
        </row>
        <row r="279">
          <cell r="F279" t="str">
            <v>38301</v>
          </cell>
          <cell r="G279">
            <v>1543249.2300000002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173473.28</v>
          </cell>
          <cell r="P279">
            <v>44150</v>
          </cell>
          <cell r="Q279">
            <v>0</v>
          </cell>
          <cell r="R279">
            <v>0</v>
          </cell>
          <cell r="S279">
            <v>135028.29</v>
          </cell>
          <cell r="T279">
            <v>0</v>
          </cell>
          <cell r="U279">
            <v>1451</v>
          </cell>
          <cell r="V279">
            <v>0</v>
          </cell>
          <cell r="W279">
            <v>0</v>
          </cell>
          <cell r="X279">
            <v>0</v>
          </cell>
          <cell r="Y279">
            <v>19653</v>
          </cell>
          <cell r="Z279">
            <v>21480</v>
          </cell>
          <cell r="AA279">
            <v>0</v>
          </cell>
          <cell r="AB279">
            <v>0</v>
          </cell>
          <cell r="AC279">
            <v>20891.259999999998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9018.76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26220.31</v>
          </cell>
          <cell r="BA279">
            <v>551510.51</v>
          </cell>
          <cell r="BB279">
            <v>70561.860000000015</v>
          </cell>
          <cell r="BC279">
            <v>15961.17</v>
          </cell>
          <cell r="BD279">
            <v>2632648.6700000004</v>
          </cell>
        </row>
        <row r="280">
          <cell r="F280" t="str">
            <v>38302</v>
          </cell>
          <cell r="G280">
            <v>1126426.6499999999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147700.68</v>
          </cell>
          <cell r="P280">
            <v>29739</v>
          </cell>
          <cell r="Q280">
            <v>0</v>
          </cell>
          <cell r="R280">
            <v>0</v>
          </cell>
          <cell r="S280">
            <v>46979.03</v>
          </cell>
          <cell r="T280">
            <v>0</v>
          </cell>
          <cell r="U280">
            <v>1508</v>
          </cell>
          <cell r="V280">
            <v>0</v>
          </cell>
          <cell r="W280">
            <v>0</v>
          </cell>
          <cell r="X280">
            <v>0</v>
          </cell>
          <cell r="Y280">
            <v>44181.310000000005</v>
          </cell>
          <cell r="Z280">
            <v>18663.579999999998</v>
          </cell>
          <cell r="AA280">
            <v>0</v>
          </cell>
          <cell r="AB280">
            <v>0</v>
          </cell>
          <cell r="AC280">
            <v>14712.39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6000</v>
          </cell>
          <cell r="AZ280">
            <v>29449.89</v>
          </cell>
          <cell r="BA280">
            <v>501919.31000000006</v>
          </cell>
          <cell r="BB280">
            <v>100645.76999999999</v>
          </cell>
          <cell r="BC280">
            <v>217267.13</v>
          </cell>
          <cell r="BD280">
            <v>2285192.7399999998</v>
          </cell>
        </row>
        <row r="281">
          <cell r="F281" t="str">
            <v>38304</v>
          </cell>
          <cell r="G281">
            <v>343377.7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23425.5</v>
          </cell>
          <cell r="P281">
            <v>6831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36151.019999999997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1871.25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33500.32</v>
          </cell>
          <cell r="AZ281">
            <v>0</v>
          </cell>
          <cell r="BA281">
            <v>196959.25</v>
          </cell>
          <cell r="BB281">
            <v>2265.7400000000002</v>
          </cell>
          <cell r="BC281">
            <v>63776.949999999983</v>
          </cell>
          <cell r="BD281">
            <v>708158.73</v>
          </cell>
        </row>
        <row r="282">
          <cell r="F282" t="str">
            <v>38306</v>
          </cell>
          <cell r="G282">
            <v>1276739.0899999999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121768.13</v>
          </cell>
          <cell r="P282">
            <v>34364.199999999997</v>
          </cell>
          <cell r="Q282">
            <v>0</v>
          </cell>
          <cell r="R282">
            <v>0</v>
          </cell>
          <cell r="S282">
            <v>112189.76000000001</v>
          </cell>
          <cell r="T282">
            <v>0</v>
          </cell>
          <cell r="U282">
            <v>3360</v>
          </cell>
          <cell r="V282">
            <v>0</v>
          </cell>
          <cell r="W282">
            <v>0</v>
          </cell>
          <cell r="X282">
            <v>0</v>
          </cell>
          <cell r="Y282">
            <v>12128.460000000001</v>
          </cell>
          <cell r="Z282">
            <v>6413.3399999999992</v>
          </cell>
          <cell r="AA282">
            <v>0</v>
          </cell>
          <cell r="AB282">
            <v>0</v>
          </cell>
          <cell r="AC282">
            <v>8236.58</v>
          </cell>
          <cell r="AD282">
            <v>0</v>
          </cell>
          <cell r="AE282">
            <v>0</v>
          </cell>
          <cell r="AF282">
            <v>17003.46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583.91</v>
          </cell>
          <cell r="AT282">
            <v>0</v>
          </cell>
          <cell r="AU282">
            <v>0</v>
          </cell>
          <cell r="AV282">
            <v>21173.39</v>
          </cell>
          <cell r="AW282">
            <v>0</v>
          </cell>
          <cell r="AX282">
            <v>0</v>
          </cell>
          <cell r="AY282">
            <v>84122.31</v>
          </cell>
          <cell r="AZ282">
            <v>0</v>
          </cell>
          <cell r="BA282">
            <v>451486.51</v>
          </cell>
          <cell r="BB282">
            <v>95310.489999999991</v>
          </cell>
          <cell r="BC282">
            <v>119940.02000000002</v>
          </cell>
          <cell r="BD282">
            <v>2364819.65</v>
          </cell>
        </row>
        <row r="283">
          <cell r="F283" t="str">
            <v>38308</v>
          </cell>
          <cell r="G283">
            <v>1251539.6599999999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44866.290000000008</v>
          </cell>
          <cell r="P283">
            <v>17891.830000000002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1472.02</v>
          </cell>
          <cell r="V283">
            <v>0</v>
          </cell>
          <cell r="W283">
            <v>0</v>
          </cell>
          <cell r="X283">
            <v>0</v>
          </cell>
          <cell r="Y283">
            <v>11261.49</v>
          </cell>
          <cell r="Z283">
            <v>21702.66</v>
          </cell>
          <cell r="AA283">
            <v>0</v>
          </cell>
          <cell r="AB283">
            <v>0</v>
          </cell>
          <cell r="AC283">
            <v>15831.84</v>
          </cell>
          <cell r="AD283">
            <v>0</v>
          </cell>
          <cell r="AE283">
            <v>0</v>
          </cell>
          <cell r="AF283">
            <v>12822.91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30564.93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472948.83000000007</v>
          </cell>
          <cell r="BB283">
            <v>76262.33</v>
          </cell>
          <cell r="BC283">
            <v>181533.90000000002</v>
          </cell>
          <cell r="BD283">
            <v>2138698.69</v>
          </cell>
        </row>
        <row r="284">
          <cell r="F284" t="str">
            <v>38320</v>
          </cell>
          <cell r="G284">
            <v>1595540.87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141800.22999999998</v>
          </cell>
          <cell r="P284">
            <v>49660.27</v>
          </cell>
          <cell r="Q284">
            <v>0</v>
          </cell>
          <cell r="R284">
            <v>0</v>
          </cell>
          <cell r="S284">
            <v>156783.88</v>
          </cell>
          <cell r="T284">
            <v>0</v>
          </cell>
          <cell r="U284">
            <v>1116.96</v>
          </cell>
          <cell r="V284">
            <v>0</v>
          </cell>
          <cell r="W284">
            <v>0</v>
          </cell>
          <cell r="X284">
            <v>0</v>
          </cell>
          <cell r="Y284">
            <v>64665.5</v>
          </cell>
          <cell r="Z284">
            <v>17460.830000000002</v>
          </cell>
          <cell r="AA284">
            <v>0</v>
          </cell>
          <cell r="AB284">
            <v>0</v>
          </cell>
          <cell r="AC284">
            <v>41701.1</v>
          </cell>
          <cell r="AD284">
            <v>0</v>
          </cell>
          <cell r="AE284">
            <v>0</v>
          </cell>
          <cell r="AF284">
            <v>23871.949999999997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120968.83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634169.31000000006</v>
          </cell>
          <cell r="BB284">
            <v>124728.09000000001</v>
          </cell>
          <cell r="BC284">
            <v>180348.57</v>
          </cell>
          <cell r="BD284">
            <v>3152816.3899999997</v>
          </cell>
        </row>
        <row r="285">
          <cell r="F285" t="str">
            <v>38322</v>
          </cell>
          <cell r="G285">
            <v>1189113.78</v>
          </cell>
          <cell r="H285">
            <v>193.11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127177.16</v>
          </cell>
          <cell r="P285">
            <v>38745.18</v>
          </cell>
          <cell r="Q285">
            <v>0</v>
          </cell>
          <cell r="R285">
            <v>0</v>
          </cell>
          <cell r="S285">
            <v>189130.45</v>
          </cell>
          <cell r="T285">
            <v>0</v>
          </cell>
          <cell r="U285">
            <v>858.89</v>
          </cell>
          <cell r="V285">
            <v>0</v>
          </cell>
          <cell r="W285">
            <v>0</v>
          </cell>
          <cell r="X285">
            <v>0</v>
          </cell>
          <cell r="Y285">
            <v>32154.639999999999</v>
          </cell>
          <cell r="Z285">
            <v>33863.42</v>
          </cell>
          <cell r="AA285">
            <v>0</v>
          </cell>
          <cell r="AB285">
            <v>0</v>
          </cell>
          <cell r="AC285">
            <v>16126.97</v>
          </cell>
          <cell r="AD285">
            <v>0</v>
          </cell>
          <cell r="AE285">
            <v>0</v>
          </cell>
          <cell r="AF285">
            <v>1814.9199999999998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3243.19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32875.240000000005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477393.82999999996</v>
          </cell>
          <cell r="BB285">
            <v>118955.82000000002</v>
          </cell>
          <cell r="BC285">
            <v>318947.4200000001</v>
          </cell>
          <cell r="BD285">
            <v>2580594.0199999991</v>
          </cell>
        </row>
        <row r="286">
          <cell r="F286" t="str">
            <v>38324</v>
          </cell>
          <cell r="G286">
            <v>1292698.1300000006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58424.28</v>
          </cell>
          <cell r="P286">
            <v>47178.07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41674.870000000003</v>
          </cell>
          <cell r="Z286">
            <v>36704.9</v>
          </cell>
          <cell r="AA286">
            <v>0</v>
          </cell>
          <cell r="AB286">
            <v>0</v>
          </cell>
          <cell r="AC286">
            <v>10746.58</v>
          </cell>
          <cell r="AD286">
            <v>0</v>
          </cell>
          <cell r="AE286">
            <v>0</v>
          </cell>
          <cell r="AF286">
            <v>23872.16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3920.5600000000004</v>
          </cell>
          <cell r="AQ286">
            <v>0</v>
          </cell>
          <cell r="AR286">
            <v>938.87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72919.680000000008</v>
          </cell>
          <cell r="AZ286">
            <v>0</v>
          </cell>
          <cell r="BA286">
            <v>589151.28</v>
          </cell>
          <cell r="BB286">
            <v>69617.95</v>
          </cell>
          <cell r="BC286">
            <v>220367.27999999997</v>
          </cell>
          <cell r="BD286">
            <v>2468214.6100000008</v>
          </cell>
        </row>
        <row r="287">
          <cell r="F287" t="str">
            <v>39002</v>
          </cell>
          <cell r="G287">
            <v>3388413.8099999996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478005.49000000005</v>
          </cell>
          <cell r="P287">
            <v>137251.93000000002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287159.42999999993</v>
          </cell>
          <cell r="Z287">
            <v>45257.75</v>
          </cell>
          <cell r="AA287">
            <v>30815</v>
          </cell>
          <cell r="AB287">
            <v>0</v>
          </cell>
          <cell r="AC287">
            <v>121016.16</v>
          </cell>
          <cell r="AD287">
            <v>0</v>
          </cell>
          <cell r="AE287">
            <v>0</v>
          </cell>
          <cell r="AF287">
            <v>17273.48</v>
          </cell>
          <cell r="AG287">
            <v>0</v>
          </cell>
          <cell r="AH287">
            <v>0</v>
          </cell>
          <cell r="AI287">
            <v>0</v>
          </cell>
          <cell r="AJ287">
            <v>30990.230000000003</v>
          </cell>
          <cell r="AK287">
            <v>124027.29</v>
          </cell>
          <cell r="AL287">
            <v>0</v>
          </cell>
          <cell r="AM287">
            <v>1300.04</v>
          </cell>
          <cell r="AN287">
            <v>3732.46</v>
          </cell>
          <cell r="AO287">
            <v>0</v>
          </cell>
          <cell r="AP287">
            <v>0</v>
          </cell>
          <cell r="AQ287">
            <v>0</v>
          </cell>
          <cell r="AR287">
            <v>4865.33</v>
          </cell>
          <cell r="AS287">
            <v>0</v>
          </cell>
          <cell r="AT287">
            <v>0</v>
          </cell>
          <cell r="AU287">
            <v>0</v>
          </cell>
          <cell r="AV287">
            <v>2816.99</v>
          </cell>
          <cell r="AW287">
            <v>0</v>
          </cell>
          <cell r="AX287">
            <v>0</v>
          </cell>
          <cell r="AY287">
            <v>33641.46</v>
          </cell>
          <cell r="AZ287">
            <v>8670.9399999999987</v>
          </cell>
          <cell r="BA287">
            <v>875644.40999999992</v>
          </cell>
          <cell r="BB287">
            <v>376197.58</v>
          </cell>
          <cell r="BC287">
            <v>88990.779999999984</v>
          </cell>
          <cell r="BD287">
            <v>6056070.5600000024</v>
          </cell>
        </row>
        <row r="288">
          <cell r="F288" t="str">
            <v>39003</v>
          </cell>
          <cell r="G288">
            <v>7039168.46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798974.05</v>
          </cell>
          <cell r="P288">
            <v>311916.21000000002</v>
          </cell>
          <cell r="Q288">
            <v>0</v>
          </cell>
          <cell r="R288">
            <v>0</v>
          </cell>
          <cell r="S288">
            <v>497101.66</v>
          </cell>
          <cell r="T288">
            <v>104370.30999999998</v>
          </cell>
          <cell r="U288">
            <v>8276.91</v>
          </cell>
          <cell r="V288">
            <v>0</v>
          </cell>
          <cell r="W288">
            <v>0</v>
          </cell>
          <cell r="X288">
            <v>0</v>
          </cell>
          <cell r="Y288">
            <v>201393.29</v>
          </cell>
          <cell r="Z288">
            <v>49332.22</v>
          </cell>
          <cell r="AA288">
            <v>0</v>
          </cell>
          <cell r="AB288">
            <v>0</v>
          </cell>
          <cell r="AC288">
            <v>164935.99000000002</v>
          </cell>
          <cell r="AD288">
            <v>0</v>
          </cell>
          <cell r="AE288">
            <v>0</v>
          </cell>
          <cell r="AF288">
            <v>75446.84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70429.59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9642.1600000000017</v>
          </cell>
          <cell r="AS288">
            <v>0</v>
          </cell>
          <cell r="AT288">
            <v>0</v>
          </cell>
          <cell r="AU288">
            <v>0</v>
          </cell>
          <cell r="AV288">
            <v>5000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2004111.8199999996</v>
          </cell>
          <cell r="BB288">
            <v>458413.32999999996</v>
          </cell>
          <cell r="BC288">
            <v>685190.15000000014</v>
          </cell>
          <cell r="BD288">
            <v>12483702.99</v>
          </cell>
        </row>
        <row r="289">
          <cell r="F289" t="str">
            <v>39007</v>
          </cell>
          <cell r="G289">
            <v>76509672.490000024</v>
          </cell>
          <cell r="H289">
            <v>623812.14999999991</v>
          </cell>
          <cell r="I289">
            <v>0</v>
          </cell>
          <cell r="J289">
            <v>67880.109999999986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16293755.909999998</v>
          </cell>
          <cell r="P289">
            <v>3293519.8499999996</v>
          </cell>
          <cell r="Q289">
            <v>0</v>
          </cell>
          <cell r="R289">
            <v>0</v>
          </cell>
          <cell r="S289">
            <v>5004273.1700000009</v>
          </cell>
          <cell r="T289">
            <v>1199841.53</v>
          </cell>
          <cell r="U289">
            <v>180805.54</v>
          </cell>
          <cell r="V289">
            <v>0</v>
          </cell>
          <cell r="W289">
            <v>3727498.4099999997</v>
          </cell>
          <cell r="X289">
            <v>100100</v>
          </cell>
          <cell r="Y289">
            <v>9006606.1800000016</v>
          </cell>
          <cell r="Z289">
            <v>1408927.4200000002</v>
          </cell>
          <cell r="AA289">
            <v>1624074.45</v>
          </cell>
          <cell r="AB289">
            <v>0</v>
          </cell>
          <cell r="AC289">
            <v>3435619.35</v>
          </cell>
          <cell r="AD289">
            <v>346232.33999999997</v>
          </cell>
          <cell r="AE289">
            <v>0</v>
          </cell>
          <cell r="AF289">
            <v>912932.09</v>
          </cell>
          <cell r="AG289">
            <v>127432.29</v>
          </cell>
          <cell r="AH289">
            <v>0</v>
          </cell>
          <cell r="AI289">
            <v>0</v>
          </cell>
          <cell r="AJ289">
            <v>669877.13</v>
          </cell>
          <cell r="AK289">
            <v>2776276.9299999997</v>
          </cell>
          <cell r="AL289">
            <v>0</v>
          </cell>
          <cell r="AM289">
            <v>0</v>
          </cell>
          <cell r="AN289">
            <v>110120.94</v>
          </cell>
          <cell r="AO289">
            <v>0</v>
          </cell>
          <cell r="AP289">
            <v>0</v>
          </cell>
          <cell r="AQ289">
            <v>0</v>
          </cell>
          <cell r="AR289">
            <v>126630</v>
          </cell>
          <cell r="AS289">
            <v>0</v>
          </cell>
          <cell r="AT289">
            <v>0</v>
          </cell>
          <cell r="AU289">
            <v>0</v>
          </cell>
          <cell r="AV289">
            <v>764006.08</v>
          </cell>
          <cell r="AW289">
            <v>0</v>
          </cell>
          <cell r="AX289">
            <v>0</v>
          </cell>
          <cell r="AY289">
            <v>166928.82</v>
          </cell>
          <cell r="AZ289">
            <v>20662.36</v>
          </cell>
          <cell r="BA289">
            <v>19989697.800000008</v>
          </cell>
          <cell r="BB289">
            <v>8163265.2500000009</v>
          </cell>
          <cell r="BC289">
            <v>2955358.49</v>
          </cell>
          <cell r="BD289">
            <v>159605807.08000004</v>
          </cell>
        </row>
        <row r="290">
          <cell r="F290" t="str">
            <v>39090</v>
          </cell>
          <cell r="G290">
            <v>14643027.220000003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2222618.1</v>
          </cell>
          <cell r="P290">
            <v>552305.24</v>
          </cell>
          <cell r="Q290">
            <v>0</v>
          </cell>
          <cell r="R290">
            <v>0</v>
          </cell>
          <cell r="S290">
            <v>806526.21000000008</v>
          </cell>
          <cell r="T290">
            <v>0</v>
          </cell>
          <cell r="U290">
            <v>14056.869999999999</v>
          </cell>
          <cell r="V290">
            <v>0</v>
          </cell>
          <cell r="W290">
            <v>0</v>
          </cell>
          <cell r="X290">
            <v>0</v>
          </cell>
          <cell r="Y290">
            <v>423478.80000000005</v>
          </cell>
          <cell r="Z290">
            <v>122782.72</v>
          </cell>
          <cell r="AA290">
            <v>84840.529999999984</v>
          </cell>
          <cell r="AB290">
            <v>0</v>
          </cell>
          <cell r="AC290">
            <v>463506.02</v>
          </cell>
          <cell r="AD290">
            <v>0</v>
          </cell>
          <cell r="AE290">
            <v>0</v>
          </cell>
          <cell r="AF290">
            <v>249.33</v>
          </cell>
          <cell r="AG290">
            <v>0</v>
          </cell>
          <cell r="AH290">
            <v>0</v>
          </cell>
          <cell r="AI290">
            <v>0</v>
          </cell>
          <cell r="AJ290">
            <v>59189.2</v>
          </cell>
          <cell r="AK290">
            <v>240411.15000000002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25996.2</v>
          </cell>
          <cell r="AS290">
            <v>0</v>
          </cell>
          <cell r="AT290">
            <v>218661.6</v>
          </cell>
          <cell r="AU290">
            <v>0</v>
          </cell>
          <cell r="AV290">
            <v>243467.55000000002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3948468.8199999994</v>
          </cell>
          <cell r="BB290">
            <v>1013980.5800000002</v>
          </cell>
          <cell r="BC290">
            <v>1028098.3399999999</v>
          </cell>
          <cell r="BD290">
            <v>26111664.480000004</v>
          </cell>
        </row>
        <row r="291">
          <cell r="F291" t="str">
            <v>39119</v>
          </cell>
          <cell r="G291">
            <v>15607053.180000005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2566881.02</v>
          </cell>
          <cell r="P291">
            <v>670467.53</v>
          </cell>
          <cell r="Q291">
            <v>444.98</v>
          </cell>
          <cell r="R291">
            <v>0</v>
          </cell>
          <cell r="S291">
            <v>1044355.32</v>
          </cell>
          <cell r="T291">
            <v>87590.260000000009</v>
          </cell>
          <cell r="U291">
            <v>32506</v>
          </cell>
          <cell r="V291">
            <v>0</v>
          </cell>
          <cell r="W291">
            <v>0</v>
          </cell>
          <cell r="X291">
            <v>0</v>
          </cell>
          <cell r="Y291">
            <v>792996.42999999993</v>
          </cell>
          <cell r="Z291">
            <v>104993.4</v>
          </cell>
          <cell r="AA291">
            <v>0</v>
          </cell>
          <cell r="AB291">
            <v>0</v>
          </cell>
          <cell r="AC291">
            <v>396329.12</v>
          </cell>
          <cell r="AD291">
            <v>0</v>
          </cell>
          <cell r="AE291">
            <v>0</v>
          </cell>
          <cell r="AF291">
            <v>36926.28</v>
          </cell>
          <cell r="AG291">
            <v>0</v>
          </cell>
          <cell r="AH291">
            <v>0</v>
          </cell>
          <cell r="AI291">
            <v>0</v>
          </cell>
          <cell r="AJ291">
            <v>45698.200000000004</v>
          </cell>
          <cell r="AK291">
            <v>240387.28</v>
          </cell>
          <cell r="AL291">
            <v>0</v>
          </cell>
          <cell r="AM291">
            <v>0</v>
          </cell>
          <cell r="AN291">
            <v>0</v>
          </cell>
          <cell r="AO291">
            <v>429968.56</v>
          </cell>
          <cell r="AP291">
            <v>0</v>
          </cell>
          <cell r="AQ291">
            <v>0</v>
          </cell>
          <cell r="AR291">
            <v>43334.3</v>
          </cell>
          <cell r="AS291">
            <v>0</v>
          </cell>
          <cell r="AT291">
            <v>0</v>
          </cell>
          <cell r="AU291">
            <v>0</v>
          </cell>
          <cell r="AV291">
            <v>1862128.39</v>
          </cell>
          <cell r="AW291">
            <v>0</v>
          </cell>
          <cell r="AX291">
            <v>34116.21</v>
          </cell>
          <cell r="AY291">
            <v>0</v>
          </cell>
          <cell r="AZ291">
            <v>6295</v>
          </cell>
          <cell r="BA291">
            <v>4273950.120000001</v>
          </cell>
          <cell r="BB291">
            <v>1090092.9200000002</v>
          </cell>
          <cell r="BC291">
            <v>815909.87999999989</v>
          </cell>
          <cell r="BD291">
            <v>30182424.380000014</v>
          </cell>
        </row>
        <row r="292">
          <cell r="F292" t="str">
            <v>39120</v>
          </cell>
          <cell r="G292">
            <v>4345845.370000001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556821.07999999984</v>
          </cell>
          <cell r="P292">
            <v>178771.76</v>
          </cell>
          <cell r="Q292">
            <v>0</v>
          </cell>
          <cell r="R292">
            <v>460.04</v>
          </cell>
          <cell r="S292">
            <v>416495.22</v>
          </cell>
          <cell r="T292">
            <v>21631.43</v>
          </cell>
          <cell r="U292">
            <v>9206</v>
          </cell>
          <cell r="V292">
            <v>0</v>
          </cell>
          <cell r="W292">
            <v>0</v>
          </cell>
          <cell r="X292">
            <v>0</v>
          </cell>
          <cell r="Y292">
            <v>551509.38</v>
          </cell>
          <cell r="Z292">
            <v>79254.560000000012</v>
          </cell>
          <cell r="AA292">
            <v>116204.62</v>
          </cell>
          <cell r="AB292">
            <v>0</v>
          </cell>
          <cell r="AC292">
            <v>232619.92999999996</v>
          </cell>
          <cell r="AD292">
            <v>0</v>
          </cell>
          <cell r="AE292">
            <v>0</v>
          </cell>
          <cell r="AF292">
            <v>81214.099999999991</v>
          </cell>
          <cell r="AG292">
            <v>0</v>
          </cell>
          <cell r="AH292">
            <v>0</v>
          </cell>
          <cell r="AI292">
            <v>0</v>
          </cell>
          <cell r="AJ292">
            <v>57810.239999999998</v>
          </cell>
          <cell r="AK292">
            <v>251601.15999999997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7039.38</v>
          </cell>
          <cell r="AS292">
            <v>0</v>
          </cell>
          <cell r="AT292">
            <v>0</v>
          </cell>
          <cell r="AU292">
            <v>0</v>
          </cell>
          <cell r="AV292">
            <v>125212.47</v>
          </cell>
          <cell r="AW292">
            <v>0</v>
          </cell>
          <cell r="AX292">
            <v>0</v>
          </cell>
          <cell r="AY292">
            <v>0</v>
          </cell>
          <cell r="AZ292">
            <v>17286.98</v>
          </cell>
          <cell r="BA292">
            <v>1711991.33</v>
          </cell>
          <cell r="BB292">
            <v>504019.61</v>
          </cell>
          <cell r="BC292">
            <v>133355.91999999998</v>
          </cell>
          <cell r="BD292">
            <v>9398350.5800000001</v>
          </cell>
        </row>
        <row r="293">
          <cell r="F293" t="str">
            <v>39200</v>
          </cell>
          <cell r="G293">
            <v>15169270.83</v>
          </cell>
          <cell r="H293">
            <v>333229.72000000009</v>
          </cell>
          <cell r="I293">
            <v>0</v>
          </cell>
          <cell r="J293">
            <v>846569.44000000006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2465009.0299999998</v>
          </cell>
          <cell r="P293">
            <v>750185.99999999988</v>
          </cell>
          <cell r="Q293">
            <v>0</v>
          </cell>
          <cell r="R293">
            <v>0</v>
          </cell>
          <cell r="S293">
            <v>1116545.5900000001</v>
          </cell>
          <cell r="T293">
            <v>58085.58</v>
          </cell>
          <cell r="U293">
            <v>41251</v>
          </cell>
          <cell r="V293">
            <v>0</v>
          </cell>
          <cell r="W293">
            <v>0</v>
          </cell>
          <cell r="X293">
            <v>0</v>
          </cell>
          <cell r="Y293">
            <v>1266313.3699999999</v>
          </cell>
          <cell r="Z293">
            <v>195398</v>
          </cell>
          <cell r="AA293">
            <v>327182.45000000007</v>
          </cell>
          <cell r="AB293">
            <v>0</v>
          </cell>
          <cell r="AC293">
            <v>648836.41000000015</v>
          </cell>
          <cell r="AD293">
            <v>0</v>
          </cell>
          <cell r="AE293">
            <v>0</v>
          </cell>
          <cell r="AF293">
            <v>443092.19999999995</v>
          </cell>
          <cell r="AG293">
            <v>0</v>
          </cell>
          <cell r="AH293">
            <v>0</v>
          </cell>
          <cell r="AI293">
            <v>0</v>
          </cell>
          <cell r="AJ293">
            <v>188532</v>
          </cell>
          <cell r="AK293">
            <v>781935.08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365994.55</v>
          </cell>
          <cell r="AW293">
            <v>0</v>
          </cell>
          <cell r="AX293">
            <v>0</v>
          </cell>
          <cell r="AY293">
            <v>0</v>
          </cell>
          <cell r="AZ293">
            <v>42467.63</v>
          </cell>
          <cell r="BA293">
            <v>5080364.2399999993</v>
          </cell>
          <cell r="BB293">
            <v>1582153.34</v>
          </cell>
          <cell r="BC293">
            <v>727916.52</v>
          </cell>
          <cell r="BD293">
            <v>32430332.979999993</v>
          </cell>
        </row>
        <row r="294">
          <cell r="F294" t="str">
            <v>39201</v>
          </cell>
          <cell r="G294">
            <v>27368664.240000013</v>
          </cell>
          <cell r="H294">
            <v>0</v>
          </cell>
          <cell r="I294">
            <v>0</v>
          </cell>
          <cell r="J294">
            <v>1125576.06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4424811.45</v>
          </cell>
          <cell r="P294">
            <v>1263014.6900000002</v>
          </cell>
          <cell r="Q294">
            <v>0</v>
          </cell>
          <cell r="R294">
            <v>0</v>
          </cell>
          <cell r="S294">
            <v>1298116.3600000003</v>
          </cell>
          <cell r="T294">
            <v>0</v>
          </cell>
          <cell r="U294">
            <v>64321.26</v>
          </cell>
          <cell r="V294">
            <v>0</v>
          </cell>
          <cell r="W294">
            <v>0</v>
          </cell>
          <cell r="X294">
            <v>0</v>
          </cell>
          <cell r="Y294">
            <v>3166597.3600000003</v>
          </cell>
          <cell r="Z294">
            <v>372633.04999999993</v>
          </cell>
          <cell r="AA294">
            <v>2936211.69</v>
          </cell>
          <cell r="AB294">
            <v>0</v>
          </cell>
          <cell r="AC294">
            <v>1965430.84</v>
          </cell>
          <cell r="AD294">
            <v>0</v>
          </cell>
          <cell r="AE294">
            <v>0</v>
          </cell>
          <cell r="AF294">
            <v>222199.09999999998</v>
          </cell>
          <cell r="AG294">
            <v>0</v>
          </cell>
          <cell r="AH294">
            <v>0</v>
          </cell>
          <cell r="AI294">
            <v>0</v>
          </cell>
          <cell r="AJ294">
            <v>315761.17</v>
          </cell>
          <cell r="AK294">
            <v>1508827.7700000003</v>
          </cell>
          <cell r="AL294">
            <v>0</v>
          </cell>
          <cell r="AM294">
            <v>0</v>
          </cell>
          <cell r="AN294">
            <v>0</v>
          </cell>
          <cell r="AO294">
            <v>872415.17999999993</v>
          </cell>
          <cell r="AP294">
            <v>20963.370000000003</v>
          </cell>
          <cell r="AQ294">
            <v>0</v>
          </cell>
          <cell r="AR294">
            <v>51182.22</v>
          </cell>
          <cell r="AS294">
            <v>0</v>
          </cell>
          <cell r="AT294">
            <v>0</v>
          </cell>
          <cell r="AU294">
            <v>0</v>
          </cell>
          <cell r="AV294">
            <v>1225288.75</v>
          </cell>
          <cell r="AW294">
            <v>0</v>
          </cell>
          <cell r="AX294">
            <v>0</v>
          </cell>
          <cell r="AY294">
            <v>0</v>
          </cell>
          <cell r="AZ294">
            <v>9504.52</v>
          </cell>
          <cell r="BA294">
            <v>8865398.1099999994</v>
          </cell>
          <cell r="BB294">
            <v>3746952.3299999991</v>
          </cell>
          <cell r="BC294">
            <v>1872316.7699999998</v>
          </cell>
          <cell r="BD294">
            <v>62696186.290000014</v>
          </cell>
        </row>
        <row r="295">
          <cell r="F295" t="str">
            <v>39202</v>
          </cell>
          <cell r="G295">
            <v>15490571.409999998</v>
          </cell>
          <cell r="H295">
            <v>1570737.34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2313837.59</v>
          </cell>
          <cell r="P295">
            <v>745445.51</v>
          </cell>
          <cell r="Q295">
            <v>0</v>
          </cell>
          <cell r="R295">
            <v>64349.93</v>
          </cell>
          <cell r="S295">
            <v>1043996.72</v>
          </cell>
          <cell r="T295">
            <v>0</v>
          </cell>
          <cell r="U295">
            <v>38631.43</v>
          </cell>
          <cell r="V295">
            <v>0</v>
          </cell>
          <cell r="W295">
            <v>0</v>
          </cell>
          <cell r="X295">
            <v>0</v>
          </cell>
          <cell r="Y295">
            <v>2587387.6800000011</v>
          </cell>
          <cell r="Z295">
            <v>295784.12000000005</v>
          </cell>
          <cell r="AA295">
            <v>435754.45000000007</v>
          </cell>
          <cell r="AB295">
            <v>0</v>
          </cell>
          <cell r="AC295">
            <v>836058.29</v>
          </cell>
          <cell r="AD295">
            <v>0</v>
          </cell>
          <cell r="AE295">
            <v>0</v>
          </cell>
          <cell r="AF295">
            <v>735176.14000000013</v>
          </cell>
          <cell r="AG295">
            <v>0</v>
          </cell>
          <cell r="AH295">
            <v>0</v>
          </cell>
          <cell r="AI295">
            <v>79094.03</v>
          </cell>
          <cell r="AJ295">
            <v>326445.42</v>
          </cell>
          <cell r="AK295">
            <v>763840.4</v>
          </cell>
          <cell r="AL295">
            <v>0</v>
          </cell>
          <cell r="AM295">
            <v>21782.28</v>
          </cell>
          <cell r="AN295">
            <v>145459.90000000002</v>
          </cell>
          <cell r="AO295">
            <v>406735.85</v>
          </cell>
          <cell r="AP295">
            <v>18104.41</v>
          </cell>
          <cell r="AQ295">
            <v>0</v>
          </cell>
          <cell r="AR295">
            <v>39710.03</v>
          </cell>
          <cell r="AS295">
            <v>0</v>
          </cell>
          <cell r="AT295">
            <v>0</v>
          </cell>
          <cell r="AU295">
            <v>0</v>
          </cell>
          <cell r="AV295">
            <v>101661.09999999999</v>
          </cell>
          <cell r="AW295">
            <v>0</v>
          </cell>
          <cell r="AX295">
            <v>0</v>
          </cell>
          <cell r="AY295">
            <v>0</v>
          </cell>
          <cell r="AZ295">
            <v>2134.79</v>
          </cell>
          <cell r="BA295">
            <v>7044433.4900000002</v>
          </cell>
          <cell r="BB295">
            <v>2021652.6899999997</v>
          </cell>
          <cell r="BC295">
            <v>853484.48999999976</v>
          </cell>
          <cell r="BD295">
            <v>37982269.490000002</v>
          </cell>
        </row>
        <row r="296">
          <cell r="F296" t="str">
            <v>39203</v>
          </cell>
          <cell r="G296">
            <v>6105466.3200000012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833267.77</v>
          </cell>
          <cell r="P296">
            <v>251785.78999999998</v>
          </cell>
          <cell r="Q296">
            <v>0</v>
          </cell>
          <cell r="R296">
            <v>0</v>
          </cell>
          <cell r="S296">
            <v>209046.77</v>
          </cell>
          <cell r="T296">
            <v>0</v>
          </cell>
          <cell r="U296">
            <v>7951.5300000000007</v>
          </cell>
          <cell r="V296">
            <v>0</v>
          </cell>
          <cell r="W296">
            <v>0</v>
          </cell>
          <cell r="X296">
            <v>0</v>
          </cell>
          <cell r="Y296">
            <v>361145.55000000005</v>
          </cell>
          <cell r="Z296">
            <v>85291.839999999997</v>
          </cell>
          <cell r="AA296">
            <v>147224.08000000002</v>
          </cell>
          <cell r="AB296">
            <v>0</v>
          </cell>
          <cell r="AC296">
            <v>253445.58999999997</v>
          </cell>
          <cell r="AD296">
            <v>0</v>
          </cell>
          <cell r="AE296">
            <v>0</v>
          </cell>
          <cell r="AF296">
            <v>144834.73000000001</v>
          </cell>
          <cell r="AG296">
            <v>0</v>
          </cell>
          <cell r="AH296">
            <v>0</v>
          </cell>
          <cell r="AI296">
            <v>0</v>
          </cell>
          <cell r="AJ296">
            <v>61532.14</v>
          </cell>
          <cell r="AK296">
            <v>205541.7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8349.07</v>
          </cell>
          <cell r="AS296">
            <v>0</v>
          </cell>
          <cell r="AT296">
            <v>0</v>
          </cell>
          <cell r="AU296">
            <v>0</v>
          </cell>
          <cell r="AV296">
            <v>27389.460000000003</v>
          </cell>
          <cell r="AW296">
            <v>0</v>
          </cell>
          <cell r="AX296">
            <v>0</v>
          </cell>
          <cell r="AY296">
            <v>0</v>
          </cell>
          <cell r="AZ296">
            <v>10438.5</v>
          </cell>
          <cell r="BA296">
            <v>2034406.3799999994</v>
          </cell>
          <cell r="BB296">
            <v>575747.12</v>
          </cell>
          <cell r="BC296">
            <v>435522.9599999999</v>
          </cell>
          <cell r="BD296">
            <v>11758387.299999999</v>
          </cell>
        </row>
        <row r="297">
          <cell r="F297" t="str">
            <v>39204</v>
          </cell>
          <cell r="G297">
            <v>7545979.7199999988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869999.99999999988</v>
          </cell>
          <cell r="P297">
            <v>286545</v>
          </cell>
          <cell r="Q297">
            <v>0</v>
          </cell>
          <cell r="R297">
            <v>22828.52</v>
          </cell>
          <cell r="S297">
            <v>500450</v>
          </cell>
          <cell r="T297">
            <v>47571</v>
          </cell>
          <cell r="U297">
            <v>17225</v>
          </cell>
          <cell r="V297">
            <v>0</v>
          </cell>
          <cell r="W297">
            <v>0</v>
          </cell>
          <cell r="X297">
            <v>0</v>
          </cell>
          <cell r="Y297">
            <v>1057188.8999999999</v>
          </cell>
          <cell r="Z297">
            <v>127450.43</v>
          </cell>
          <cell r="AA297">
            <v>117800.48000000001</v>
          </cell>
          <cell r="AB297">
            <v>0</v>
          </cell>
          <cell r="AC297">
            <v>318695.44000000006</v>
          </cell>
          <cell r="AD297">
            <v>0</v>
          </cell>
          <cell r="AE297">
            <v>0</v>
          </cell>
          <cell r="AF297">
            <v>48907.54</v>
          </cell>
          <cell r="AG297">
            <v>0</v>
          </cell>
          <cell r="AH297">
            <v>0</v>
          </cell>
          <cell r="AI297">
            <v>0</v>
          </cell>
          <cell r="AJ297">
            <v>59570.87</v>
          </cell>
          <cell r="AK297">
            <v>348373.34</v>
          </cell>
          <cell r="AL297">
            <v>0</v>
          </cell>
          <cell r="AM297">
            <v>10855.22</v>
          </cell>
          <cell r="AN297">
            <v>22726.16</v>
          </cell>
          <cell r="AO297">
            <v>14117.82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161277.89999999997</v>
          </cell>
          <cell r="AU297">
            <v>0</v>
          </cell>
          <cell r="AV297">
            <v>444038.41000000003</v>
          </cell>
          <cell r="AW297">
            <v>0</v>
          </cell>
          <cell r="AX297">
            <v>0</v>
          </cell>
          <cell r="AY297">
            <v>0</v>
          </cell>
          <cell r="AZ297">
            <v>12042.27</v>
          </cell>
          <cell r="BA297">
            <v>2559999.0099999998</v>
          </cell>
          <cell r="BB297">
            <v>961809.69000000006</v>
          </cell>
          <cell r="BC297">
            <v>276950.51</v>
          </cell>
          <cell r="BD297">
            <v>15832403.229999997</v>
          </cell>
        </row>
        <row r="298">
          <cell r="F298" t="str">
            <v>39205</v>
          </cell>
          <cell r="G298">
            <v>6003666.1600000011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725172.4</v>
          </cell>
          <cell r="P298">
            <v>257037.95</v>
          </cell>
          <cell r="Q298">
            <v>0</v>
          </cell>
          <cell r="R298">
            <v>0</v>
          </cell>
          <cell r="S298">
            <v>220805.91000000003</v>
          </cell>
          <cell r="T298">
            <v>5665.01</v>
          </cell>
          <cell r="U298">
            <v>7079.97</v>
          </cell>
          <cell r="V298">
            <v>0</v>
          </cell>
          <cell r="W298">
            <v>0</v>
          </cell>
          <cell r="X298">
            <v>0</v>
          </cell>
          <cell r="Y298">
            <v>251590.43</v>
          </cell>
          <cell r="Z298">
            <v>54343.7</v>
          </cell>
          <cell r="AA298">
            <v>47970.21</v>
          </cell>
          <cell r="AB298">
            <v>0</v>
          </cell>
          <cell r="AC298">
            <v>190781.99</v>
          </cell>
          <cell r="AD298">
            <v>0</v>
          </cell>
          <cell r="AE298">
            <v>0</v>
          </cell>
          <cell r="AF298">
            <v>16341.490000000002</v>
          </cell>
          <cell r="AG298">
            <v>0</v>
          </cell>
          <cell r="AH298">
            <v>0</v>
          </cell>
          <cell r="AI298">
            <v>0</v>
          </cell>
          <cell r="AJ298">
            <v>24146.14</v>
          </cell>
          <cell r="AK298">
            <v>97980.189999999988</v>
          </cell>
          <cell r="AL298">
            <v>0</v>
          </cell>
          <cell r="AM298">
            <v>0</v>
          </cell>
          <cell r="AN298">
            <v>0</v>
          </cell>
          <cell r="AO298">
            <v>113015.08</v>
          </cell>
          <cell r="AP298">
            <v>25781.55</v>
          </cell>
          <cell r="AQ298">
            <v>0</v>
          </cell>
          <cell r="AR298">
            <v>9582.4</v>
          </cell>
          <cell r="AS298">
            <v>0</v>
          </cell>
          <cell r="AT298">
            <v>0</v>
          </cell>
          <cell r="AU298">
            <v>0</v>
          </cell>
          <cell r="AV298">
            <v>232219.76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2370918.65</v>
          </cell>
          <cell r="BB298">
            <v>575068.33000000007</v>
          </cell>
          <cell r="BC298">
            <v>252269.39</v>
          </cell>
          <cell r="BD298">
            <v>11481436.710000003</v>
          </cell>
        </row>
        <row r="299">
          <cell r="F299" t="str">
            <v>39207</v>
          </cell>
          <cell r="G299">
            <v>15315927.310000002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2276711.71</v>
          </cell>
          <cell r="P299">
            <v>679812.72000000009</v>
          </cell>
          <cell r="Q299">
            <v>0</v>
          </cell>
          <cell r="R299">
            <v>65003.6</v>
          </cell>
          <cell r="S299">
            <v>879666.13</v>
          </cell>
          <cell r="T299">
            <v>0</v>
          </cell>
          <cell r="U299">
            <v>41379.979999999996</v>
          </cell>
          <cell r="V299">
            <v>0</v>
          </cell>
          <cell r="W299">
            <v>0</v>
          </cell>
          <cell r="X299">
            <v>0</v>
          </cell>
          <cell r="Y299">
            <v>2571576.5200000005</v>
          </cell>
          <cell r="Z299">
            <v>184584.83</v>
          </cell>
          <cell r="AA299">
            <v>488120.30000000005</v>
          </cell>
          <cell r="AB299">
            <v>0</v>
          </cell>
          <cell r="AC299">
            <v>742691.29</v>
          </cell>
          <cell r="AD299">
            <v>0</v>
          </cell>
          <cell r="AE299">
            <v>0</v>
          </cell>
          <cell r="AF299">
            <v>56221.579999999994</v>
          </cell>
          <cell r="AG299">
            <v>0</v>
          </cell>
          <cell r="AH299">
            <v>0</v>
          </cell>
          <cell r="AI299">
            <v>0</v>
          </cell>
          <cell r="AJ299">
            <v>203816.78000000003</v>
          </cell>
          <cell r="AK299">
            <v>476932.34999999992</v>
          </cell>
          <cell r="AL299">
            <v>0</v>
          </cell>
          <cell r="AM299">
            <v>21075.329999999998</v>
          </cell>
          <cell r="AN299">
            <v>184496.10000000003</v>
          </cell>
          <cell r="AO299">
            <v>0</v>
          </cell>
          <cell r="AP299">
            <v>0</v>
          </cell>
          <cell r="AQ299">
            <v>0</v>
          </cell>
          <cell r="AR299">
            <v>37931.79</v>
          </cell>
          <cell r="AS299">
            <v>0</v>
          </cell>
          <cell r="AT299">
            <v>0</v>
          </cell>
          <cell r="AU299">
            <v>0</v>
          </cell>
          <cell r="AV299">
            <v>346129.29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5099258.120000002</v>
          </cell>
          <cell r="BB299">
            <v>1813647.73</v>
          </cell>
          <cell r="BC299">
            <v>1067142.82</v>
          </cell>
          <cell r="BD299">
            <v>32552126.280000001</v>
          </cell>
        </row>
        <row r="300">
          <cell r="F300" t="str">
            <v>39208</v>
          </cell>
          <cell r="G300">
            <v>23126659.479999997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3661989.9800000004</v>
          </cell>
          <cell r="P300">
            <v>847968.68</v>
          </cell>
          <cell r="Q300">
            <v>0</v>
          </cell>
          <cell r="R300">
            <v>0</v>
          </cell>
          <cell r="S300">
            <v>1076899.2899999998</v>
          </cell>
          <cell r="T300">
            <v>807056.14</v>
          </cell>
          <cell r="U300">
            <v>26346.030000000002</v>
          </cell>
          <cell r="V300">
            <v>0</v>
          </cell>
          <cell r="W300">
            <v>0</v>
          </cell>
          <cell r="X300">
            <v>0</v>
          </cell>
          <cell r="Y300">
            <v>619282.70000000019</v>
          </cell>
          <cell r="Z300">
            <v>167538.32</v>
          </cell>
          <cell r="AA300">
            <v>48255.920000000006</v>
          </cell>
          <cell r="AB300">
            <v>0</v>
          </cell>
          <cell r="AC300">
            <v>510920.93000000005</v>
          </cell>
          <cell r="AD300">
            <v>0</v>
          </cell>
          <cell r="AE300">
            <v>0</v>
          </cell>
          <cell r="AF300">
            <v>144439.13</v>
          </cell>
          <cell r="AG300">
            <v>0</v>
          </cell>
          <cell r="AH300">
            <v>0</v>
          </cell>
          <cell r="AI300">
            <v>0</v>
          </cell>
          <cell r="AJ300">
            <v>39825</v>
          </cell>
          <cell r="AK300">
            <v>240407.8</v>
          </cell>
          <cell r="AL300">
            <v>0</v>
          </cell>
          <cell r="AM300">
            <v>0</v>
          </cell>
          <cell r="AN300">
            <v>0</v>
          </cell>
          <cell r="AO300">
            <v>65032.179999999993</v>
          </cell>
          <cell r="AP300">
            <v>0</v>
          </cell>
          <cell r="AQ300">
            <v>0</v>
          </cell>
          <cell r="AR300">
            <v>43445.500000000007</v>
          </cell>
          <cell r="AS300">
            <v>0</v>
          </cell>
          <cell r="AT300">
            <v>0</v>
          </cell>
          <cell r="AU300">
            <v>0</v>
          </cell>
          <cell r="AV300">
            <v>53827.010000000009</v>
          </cell>
          <cell r="AW300">
            <v>0</v>
          </cell>
          <cell r="AX300">
            <v>0</v>
          </cell>
          <cell r="AY300">
            <v>21296.58</v>
          </cell>
          <cell r="AZ300">
            <v>58118.41</v>
          </cell>
          <cell r="BA300">
            <v>7013866.7200000007</v>
          </cell>
          <cell r="BB300">
            <v>1657979.1600000001</v>
          </cell>
          <cell r="BC300">
            <v>1440641.2499999998</v>
          </cell>
          <cell r="BD300">
            <v>41671796.209999993</v>
          </cell>
        </row>
        <row r="301">
          <cell r="F301" t="str">
            <v>39209</v>
          </cell>
          <cell r="G301">
            <v>5403618.3800000008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855516.48999999987</v>
          </cell>
          <cell r="P301">
            <v>247138.49000000005</v>
          </cell>
          <cell r="Q301">
            <v>0</v>
          </cell>
          <cell r="R301">
            <v>79687.920000000013</v>
          </cell>
          <cell r="S301">
            <v>383173.85999999993</v>
          </cell>
          <cell r="T301">
            <v>0</v>
          </cell>
          <cell r="U301">
            <v>13337</v>
          </cell>
          <cell r="V301">
            <v>0</v>
          </cell>
          <cell r="W301">
            <v>0</v>
          </cell>
          <cell r="X301">
            <v>0</v>
          </cell>
          <cell r="Y301">
            <v>659744.0199999999</v>
          </cell>
          <cell r="Z301">
            <v>51627.19</v>
          </cell>
          <cell r="AA301">
            <v>0</v>
          </cell>
          <cell r="AB301">
            <v>0</v>
          </cell>
          <cell r="AC301">
            <v>233030.90000000002</v>
          </cell>
          <cell r="AD301">
            <v>0</v>
          </cell>
          <cell r="AE301">
            <v>0</v>
          </cell>
          <cell r="AF301">
            <v>8809.83</v>
          </cell>
          <cell r="AG301">
            <v>0</v>
          </cell>
          <cell r="AH301">
            <v>0</v>
          </cell>
          <cell r="AI301">
            <v>0</v>
          </cell>
          <cell r="AJ301">
            <v>14369.019999999999</v>
          </cell>
          <cell r="AK301">
            <v>137246.41</v>
          </cell>
          <cell r="AL301">
            <v>0</v>
          </cell>
          <cell r="AM301">
            <v>0</v>
          </cell>
          <cell r="AN301">
            <v>109570.96999999999</v>
          </cell>
          <cell r="AO301">
            <v>393167.44999999995</v>
          </cell>
          <cell r="AP301">
            <v>8657.33</v>
          </cell>
          <cell r="AQ301">
            <v>0</v>
          </cell>
          <cell r="AR301">
            <v>7416.51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2192853.84</v>
          </cell>
          <cell r="BB301">
            <v>530092.64</v>
          </cell>
          <cell r="BC301">
            <v>600016.7300000001</v>
          </cell>
          <cell r="BD301">
            <v>11929074.980000002</v>
          </cell>
        </row>
        <row r="302">
          <cell r="F302" t="str">
            <v>Grand Total</v>
          </cell>
          <cell r="G302">
            <v>5305706322.8099985</v>
          </cell>
          <cell r="H302">
            <v>117795082.43000001</v>
          </cell>
          <cell r="I302">
            <v>376.01</v>
          </cell>
          <cell r="J302">
            <v>8708381.4500000011</v>
          </cell>
          <cell r="K302">
            <v>2033.52</v>
          </cell>
          <cell r="L302">
            <v>1532</v>
          </cell>
          <cell r="M302">
            <v>30968.409999999996</v>
          </cell>
          <cell r="N302">
            <v>1351724.2900000005</v>
          </cell>
          <cell r="O302">
            <v>1049351829.49</v>
          </cell>
          <cell r="P302">
            <v>211474021.1099999</v>
          </cell>
          <cell r="Q302">
            <v>1600510.7799999998</v>
          </cell>
          <cell r="R302">
            <v>3257082.7</v>
          </cell>
          <cell r="S302">
            <v>298182478.82999998</v>
          </cell>
          <cell r="T302">
            <v>29289126.539999999</v>
          </cell>
          <cell r="U302">
            <v>6695816.9600000018</v>
          </cell>
          <cell r="V302">
            <v>487061.95000000007</v>
          </cell>
          <cell r="W302">
            <v>35893968.359999999</v>
          </cell>
          <cell r="X302">
            <v>804197.35000000009</v>
          </cell>
          <cell r="Y302">
            <v>206325911.3300001</v>
          </cell>
          <cell r="Z302">
            <v>52396795.719999991</v>
          </cell>
          <cell r="AA302">
            <v>12506920.99</v>
          </cell>
          <cell r="AB302">
            <v>640.04999999999995</v>
          </cell>
          <cell r="AC302">
            <v>123829072.12000009</v>
          </cell>
          <cell r="AD302">
            <v>10130597.789999999</v>
          </cell>
          <cell r="AE302">
            <v>953858.28999999992</v>
          </cell>
          <cell r="AF302">
            <v>61801135.140000023</v>
          </cell>
          <cell r="AG302">
            <v>383132.23</v>
          </cell>
          <cell r="AH302">
            <v>15262351.049999999</v>
          </cell>
          <cell r="AI302">
            <v>601438.52</v>
          </cell>
          <cell r="AJ302">
            <v>16297075.430000003</v>
          </cell>
          <cell r="AK302">
            <v>99681100.159999996</v>
          </cell>
          <cell r="AL302">
            <v>3091449.6999999993</v>
          </cell>
          <cell r="AM302">
            <v>171064.88999999996</v>
          </cell>
          <cell r="AN302">
            <v>4229311.2</v>
          </cell>
          <cell r="AO302">
            <v>9796808.5999999978</v>
          </cell>
          <cell r="AP302">
            <v>3319285.3699999996</v>
          </cell>
          <cell r="AQ302">
            <v>2997968.56</v>
          </cell>
          <cell r="AR302">
            <v>12952518.479999995</v>
          </cell>
          <cell r="AS302">
            <v>277217.38</v>
          </cell>
          <cell r="AT302">
            <v>2549192.8800000004</v>
          </cell>
          <cell r="AU302">
            <v>519122.27999999997</v>
          </cell>
          <cell r="AV302">
            <v>102916209.25999998</v>
          </cell>
          <cell r="AW302">
            <v>4678421.3600000003</v>
          </cell>
          <cell r="AX302">
            <v>3036025.5800000005</v>
          </cell>
          <cell r="AY302">
            <v>23624026.550000001</v>
          </cell>
          <cell r="AZ302">
            <v>30403812.539999992</v>
          </cell>
          <cell r="BA302">
            <v>1422330349.6200001</v>
          </cell>
          <cell r="BB302">
            <v>354757791.08999991</v>
          </cell>
          <cell r="BC302">
            <v>420866665.58999985</v>
          </cell>
          <cell r="BD302">
            <v>10073319784.74</v>
          </cell>
        </row>
      </sheetData>
      <sheetData sheetId="21"/>
      <sheetData sheetId="22"/>
      <sheetData sheetId="23"/>
      <sheetData sheetId="24"/>
      <sheetData sheetId="25">
        <row r="6">
          <cell r="B6" t="str">
            <v>17001</v>
          </cell>
          <cell r="C6" t="str">
            <v>Seattle</v>
          </cell>
          <cell r="D6">
            <v>49979.53</v>
          </cell>
          <cell r="E6">
            <v>611682782.97000003</v>
          </cell>
          <cell r="F6">
            <v>614818220.78999996</v>
          </cell>
          <cell r="G6">
            <v>49034.15</v>
          </cell>
          <cell r="H6">
            <v>945.37999999999988</v>
          </cell>
        </row>
        <row r="7">
          <cell r="B7" t="str">
            <v>32081</v>
          </cell>
          <cell r="C7" t="str">
            <v>Spokane</v>
          </cell>
          <cell r="D7">
            <v>29473.169999999991</v>
          </cell>
          <cell r="E7">
            <v>325176869.30000001</v>
          </cell>
          <cell r="F7">
            <v>319899133.52999997</v>
          </cell>
          <cell r="G7">
            <v>28935.389999999992</v>
          </cell>
          <cell r="H7">
            <v>537.78</v>
          </cell>
        </row>
        <row r="8">
          <cell r="B8" t="str">
            <v>27010</v>
          </cell>
          <cell r="C8" t="str">
            <v>Tacoma</v>
          </cell>
          <cell r="D8">
            <v>28189.130000000005</v>
          </cell>
          <cell r="E8">
            <v>336884412.38999999</v>
          </cell>
          <cell r="F8">
            <v>335803019.13</v>
          </cell>
          <cell r="G8">
            <v>27647.410000000003</v>
          </cell>
          <cell r="H8">
            <v>541.72</v>
          </cell>
        </row>
        <row r="9">
          <cell r="B9" t="str">
            <v>17415</v>
          </cell>
          <cell r="C9" t="str">
            <v>Kent</v>
          </cell>
          <cell r="D9">
            <v>26761.180000000008</v>
          </cell>
          <cell r="E9">
            <v>275883882.38</v>
          </cell>
          <cell r="F9">
            <v>272729381.68000001</v>
          </cell>
          <cell r="G9">
            <v>26437.960000000006</v>
          </cell>
          <cell r="H9">
            <v>323.22000000000003</v>
          </cell>
        </row>
        <row r="10">
          <cell r="B10" t="str">
            <v>06114</v>
          </cell>
          <cell r="C10" t="str">
            <v>Evergreen (Clark)</v>
          </cell>
          <cell r="D10">
            <v>26663.46</v>
          </cell>
          <cell r="E10">
            <v>256661679.66999999</v>
          </cell>
          <cell r="F10">
            <v>266550046.02000001</v>
          </cell>
          <cell r="G10">
            <v>26437.34</v>
          </cell>
          <cell r="H10">
            <v>226.12</v>
          </cell>
        </row>
        <row r="11">
          <cell r="B11" t="str">
            <v>17414</v>
          </cell>
          <cell r="C11" t="str">
            <v>Lake Washington</v>
          </cell>
          <cell r="D11">
            <v>25594.790000000005</v>
          </cell>
          <cell r="E11">
            <v>247723994.65000001</v>
          </cell>
          <cell r="F11">
            <v>251640696.86000001</v>
          </cell>
          <cell r="G11">
            <v>25099.680000000004</v>
          </cell>
          <cell r="H11">
            <v>495.11</v>
          </cell>
        </row>
        <row r="12">
          <cell r="B12" t="str">
            <v>06037</v>
          </cell>
          <cell r="C12" t="str">
            <v>Vancouver</v>
          </cell>
          <cell r="D12">
            <v>22508.389999999996</v>
          </cell>
          <cell r="E12">
            <v>228206389.15000001</v>
          </cell>
          <cell r="F12">
            <v>231266858.94</v>
          </cell>
          <cell r="G12">
            <v>22258.949999999997</v>
          </cell>
          <cell r="H12">
            <v>249.44</v>
          </cell>
        </row>
        <row r="13">
          <cell r="B13" t="str">
            <v>17210</v>
          </cell>
          <cell r="C13" t="str">
            <v>Federal Way</v>
          </cell>
          <cell r="D13">
            <v>21862.12</v>
          </cell>
          <cell r="E13">
            <v>222483029.50999999</v>
          </cell>
          <cell r="F13">
            <v>226597461.16</v>
          </cell>
          <cell r="G13">
            <v>21515.34</v>
          </cell>
          <cell r="H13">
            <v>346.78</v>
          </cell>
        </row>
        <row r="14">
          <cell r="B14" t="str">
            <v>27003</v>
          </cell>
          <cell r="C14" t="str">
            <v>Puyallup</v>
          </cell>
          <cell r="D14">
            <v>21355.510000000002</v>
          </cell>
          <cell r="E14">
            <v>203719847.61000001</v>
          </cell>
          <cell r="F14">
            <v>206949182.97</v>
          </cell>
          <cell r="G14">
            <v>20977.4</v>
          </cell>
          <cell r="H14">
            <v>378.11</v>
          </cell>
        </row>
        <row r="15">
          <cell r="D15"/>
          <cell r="E15"/>
          <cell r="F15"/>
          <cell r="G15"/>
          <cell r="H15"/>
        </row>
        <row r="16">
          <cell r="B16" t="str">
            <v>10,000-19,999</v>
          </cell>
          <cell r="D16"/>
          <cell r="E16"/>
          <cell r="F16"/>
          <cell r="G16"/>
          <cell r="H16"/>
        </row>
        <row r="17">
          <cell r="B17" t="str">
            <v>31015</v>
          </cell>
          <cell r="C17" t="str">
            <v>Edmonds</v>
          </cell>
          <cell r="D17">
            <v>19792.239999999994</v>
          </cell>
          <cell r="E17">
            <v>209912458.59999999</v>
          </cell>
          <cell r="F17">
            <v>204246387.06999999</v>
          </cell>
          <cell r="G17">
            <v>19382.799999999996</v>
          </cell>
          <cell r="H17">
            <v>409.44</v>
          </cell>
        </row>
        <row r="18">
          <cell r="B18" t="str">
            <v>17417</v>
          </cell>
          <cell r="C18" t="str">
            <v>Northshore</v>
          </cell>
          <cell r="D18">
            <v>19750.38</v>
          </cell>
          <cell r="E18">
            <v>201332246.84</v>
          </cell>
          <cell r="F18">
            <v>202282405.94</v>
          </cell>
          <cell r="G18">
            <v>19448.55</v>
          </cell>
          <cell r="H18">
            <v>301.83000000000004</v>
          </cell>
        </row>
        <row r="19">
          <cell r="B19" t="str">
            <v>17401</v>
          </cell>
          <cell r="C19" t="str">
            <v>Highline</v>
          </cell>
          <cell r="D19">
            <v>19088.05</v>
          </cell>
          <cell r="E19">
            <v>206320899.59999999</v>
          </cell>
          <cell r="F19">
            <v>208136602.56</v>
          </cell>
          <cell r="G19">
            <v>18722.05</v>
          </cell>
          <cell r="H19">
            <v>366</v>
          </cell>
        </row>
        <row r="20">
          <cell r="B20" t="str">
            <v>31002</v>
          </cell>
          <cell r="C20" t="str">
            <v>Everett</v>
          </cell>
          <cell r="D20">
            <v>18472.510000000006</v>
          </cell>
          <cell r="E20">
            <v>200506313.68000001</v>
          </cell>
          <cell r="F20">
            <v>200523385.77000001</v>
          </cell>
          <cell r="G20">
            <v>18224.950000000004</v>
          </cell>
          <cell r="H20">
            <v>247.56</v>
          </cell>
        </row>
        <row r="21">
          <cell r="B21" t="str">
            <v>17405</v>
          </cell>
          <cell r="C21" t="str">
            <v>Bellevue</v>
          </cell>
          <cell r="D21">
            <v>18391.899999999998</v>
          </cell>
          <cell r="E21">
            <v>209265127.08000001</v>
          </cell>
          <cell r="F21">
            <v>208977379.08000001</v>
          </cell>
          <cell r="G21">
            <v>18116.46</v>
          </cell>
          <cell r="H21">
            <v>275.44000000000005</v>
          </cell>
        </row>
        <row r="22">
          <cell r="B22" t="str">
            <v>17411</v>
          </cell>
          <cell r="C22" t="str">
            <v>Issaquah</v>
          </cell>
          <cell r="D22">
            <v>18176.249999999996</v>
          </cell>
          <cell r="E22">
            <v>173809760.34</v>
          </cell>
          <cell r="F22">
            <v>174471840.86000001</v>
          </cell>
          <cell r="G22">
            <v>17770.249999999996</v>
          </cell>
          <cell r="H22">
            <v>406</v>
          </cell>
        </row>
        <row r="23">
          <cell r="B23" t="str">
            <v>27403</v>
          </cell>
          <cell r="C23" t="str">
            <v>Bethel</v>
          </cell>
          <cell r="D23">
            <v>18038.699999999997</v>
          </cell>
          <cell r="E23">
            <v>175512078.28</v>
          </cell>
          <cell r="F23">
            <v>177921934.08000001</v>
          </cell>
          <cell r="G23">
            <v>17750.809999999998</v>
          </cell>
          <cell r="H23">
            <v>287.89</v>
          </cell>
        </row>
        <row r="24">
          <cell r="B24" t="str">
            <v>03017</v>
          </cell>
          <cell r="C24" t="str">
            <v>Kennewick</v>
          </cell>
          <cell r="D24">
            <v>17038.870000000003</v>
          </cell>
          <cell r="E24">
            <v>159606933.93000001</v>
          </cell>
          <cell r="F24">
            <v>163792803</v>
          </cell>
          <cell r="G24">
            <v>16753.080000000002</v>
          </cell>
          <cell r="H24">
            <v>285.78999999999996</v>
          </cell>
        </row>
        <row r="25">
          <cell r="B25" t="str">
            <v>11001</v>
          </cell>
          <cell r="C25" t="str">
            <v>Pasco</v>
          </cell>
          <cell r="D25">
            <v>16346.279999999997</v>
          </cell>
          <cell r="E25">
            <v>160583882.16</v>
          </cell>
          <cell r="F25">
            <v>165007008.30000001</v>
          </cell>
          <cell r="G25">
            <v>16115.719999999998</v>
          </cell>
          <cell r="H25">
            <v>230.56</v>
          </cell>
        </row>
        <row r="26">
          <cell r="B26" t="str">
            <v>39007</v>
          </cell>
          <cell r="C26" t="str">
            <v>Yakima</v>
          </cell>
          <cell r="D26">
            <v>15964.279999999997</v>
          </cell>
          <cell r="E26">
            <v>170911924.93000001</v>
          </cell>
          <cell r="F26">
            <v>164497459.03</v>
          </cell>
          <cell r="G26">
            <v>15617.149999999998</v>
          </cell>
          <cell r="H26">
            <v>347.13</v>
          </cell>
        </row>
        <row r="27">
          <cell r="B27" t="str">
            <v>17408</v>
          </cell>
          <cell r="C27" t="str">
            <v>Auburn</v>
          </cell>
          <cell r="D27">
            <v>14984.57</v>
          </cell>
          <cell r="E27">
            <v>155982193.91999999</v>
          </cell>
          <cell r="F27">
            <v>155265296.43000001</v>
          </cell>
          <cell r="G27">
            <v>14711.9</v>
          </cell>
          <cell r="H27">
            <v>272.66999999999996</v>
          </cell>
        </row>
        <row r="28">
          <cell r="B28" t="str">
            <v>17403</v>
          </cell>
          <cell r="C28" t="str">
            <v>Renton</v>
          </cell>
          <cell r="D28">
            <v>14953.456999999997</v>
          </cell>
          <cell r="E28">
            <v>158170177.94</v>
          </cell>
          <cell r="F28">
            <v>157886003.44999999</v>
          </cell>
          <cell r="G28">
            <v>14658.236999999997</v>
          </cell>
          <cell r="H28">
            <v>295.21999999999997</v>
          </cell>
        </row>
        <row r="29">
          <cell r="B29" t="str">
            <v>31006</v>
          </cell>
          <cell r="C29" t="str">
            <v>Mukilteo</v>
          </cell>
          <cell r="D29">
            <v>14939.699999999999</v>
          </cell>
          <cell r="E29">
            <v>154098308.66</v>
          </cell>
          <cell r="F29">
            <v>154957863.5</v>
          </cell>
          <cell r="G29">
            <v>14692.82</v>
          </cell>
          <cell r="H29">
            <v>246.88</v>
          </cell>
        </row>
        <row r="30">
          <cell r="B30" t="str">
            <v>34003</v>
          </cell>
          <cell r="C30" t="str">
            <v>North Thurston</v>
          </cell>
          <cell r="D30">
            <v>14364.01</v>
          </cell>
          <cell r="E30">
            <v>141507121.62</v>
          </cell>
          <cell r="F30">
            <v>142953858.03999999</v>
          </cell>
          <cell r="G30">
            <v>14084.79</v>
          </cell>
          <cell r="H30">
            <v>279.22000000000003</v>
          </cell>
        </row>
        <row r="31">
          <cell r="B31" t="str">
            <v>06119</v>
          </cell>
          <cell r="C31" t="str">
            <v>Battle Ground</v>
          </cell>
          <cell r="D31">
            <v>12740.410000000002</v>
          </cell>
          <cell r="E31">
            <v>125578182.89</v>
          </cell>
          <cell r="F31">
            <v>126664785.66</v>
          </cell>
          <cell r="G31">
            <v>12617.850000000002</v>
          </cell>
          <cell r="H31">
            <v>122.56</v>
          </cell>
        </row>
        <row r="32">
          <cell r="B32" t="str">
            <v>32356</v>
          </cell>
          <cell r="C32" t="str">
            <v>Central Valley</v>
          </cell>
          <cell r="D32">
            <v>12700.090000000002</v>
          </cell>
          <cell r="E32">
            <v>124632789.70999999</v>
          </cell>
          <cell r="F32">
            <v>123145042.61</v>
          </cell>
          <cell r="G32">
            <v>12460.310000000001</v>
          </cell>
          <cell r="H32">
            <v>239.78</v>
          </cell>
        </row>
        <row r="33">
          <cell r="B33" t="str">
            <v>27400</v>
          </cell>
          <cell r="C33" t="str">
            <v>Clover Park</v>
          </cell>
          <cell r="D33">
            <v>12214.339999999998</v>
          </cell>
          <cell r="E33">
            <v>138685293.47999999</v>
          </cell>
          <cell r="F33">
            <v>140600942.58000001</v>
          </cell>
          <cell r="G33">
            <v>11777.63</v>
          </cell>
          <cell r="H33">
            <v>436.71</v>
          </cell>
        </row>
        <row r="34">
          <cell r="B34" t="str">
            <v>03400</v>
          </cell>
          <cell r="C34" t="str">
            <v>Richland</v>
          </cell>
          <cell r="D34">
            <v>11560.500000000004</v>
          </cell>
          <cell r="E34">
            <v>106447817.72</v>
          </cell>
          <cell r="F34">
            <v>109046604.34999999</v>
          </cell>
          <cell r="G34">
            <v>11352.660000000003</v>
          </cell>
          <cell r="H34">
            <v>207.84</v>
          </cell>
        </row>
        <row r="35">
          <cell r="B35" t="str">
            <v>31025</v>
          </cell>
          <cell r="C35" t="str">
            <v>Marysville</v>
          </cell>
          <cell r="D35">
            <v>11102.930000000002</v>
          </cell>
          <cell r="E35">
            <v>118490372.04000001</v>
          </cell>
          <cell r="F35">
            <v>119292267.83</v>
          </cell>
          <cell r="G35">
            <v>10895.150000000001</v>
          </cell>
          <cell r="H35">
            <v>207.78000000000003</v>
          </cell>
        </row>
        <row r="36">
          <cell r="B36" t="str">
            <v>37501</v>
          </cell>
          <cell r="C36" t="str">
            <v>Bellingham</v>
          </cell>
          <cell r="D36">
            <v>10809.65</v>
          </cell>
          <cell r="E36">
            <v>110707866.23</v>
          </cell>
          <cell r="F36">
            <v>112415567.29000001</v>
          </cell>
          <cell r="G36">
            <v>10639.09</v>
          </cell>
          <cell r="H36">
            <v>170.56</v>
          </cell>
        </row>
        <row r="37">
          <cell r="B37" t="str">
            <v>18401</v>
          </cell>
          <cell r="C37" t="str">
            <v>Central Kitsap</v>
          </cell>
          <cell r="D37">
            <v>10789.82</v>
          </cell>
          <cell r="E37">
            <v>115007831.23999999</v>
          </cell>
          <cell r="F37">
            <v>116112154.12</v>
          </cell>
          <cell r="G37">
            <v>10535.71</v>
          </cell>
          <cell r="H37">
            <v>254.11</v>
          </cell>
        </row>
        <row r="38">
          <cell r="D38"/>
          <cell r="E38"/>
          <cell r="F38"/>
          <cell r="G38"/>
          <cell r="H38"/>
        </row>
        <row r="39">
          <cell r="B39" t="str">
            <v>5,000-9,999</v>
          </cell>
          <cell r="D39"/>
          <cell r="E39"/>
          <cell r="F39"/>
          <cell r="G39"/>
          <cell r="H39"/>
        </row>
        <row r="40">
          <cell r="B40" t="str">
            <v>31201</v>
          </cell>
          <cell r="C40" t="str">
            <v>Snohomish</v>
          </cell>
          <cell r="D40">
            <v>9801.57</v>
          </cell>
          <cell r="E40">
            <v>94710817.730000004</v>
          </cell>
          <cell r="F40">
            <v>97418869.349999994</v>
          </cell>
          <cell r="G40">
            <v>9683.9</v>
          </cell>
          <cell r="H40">
            <v>117.67</v>
          </cell>
        </row>
        <row r="41">
          <cell r="B41" t="str">
            <v>32354</v>
          </cell>
          <cell r="C41" t="str">
            <v>Mead</v>
          </cell>
          <cell r="D41">
            <v>9380.0200000000023</v>
          </cell>
          <cell r="E41">
            <v>89799507.370000005</v>
          </cell>
          <cell r="F41">
            <v>90543376.030000001</v>
          </cell>
          <cell r="G41">
            <v>9287.2400000000016</v>
          </cell>
          <cell r="H41">
            <v>92.78</v>
          </cell>
        </row>
        <row r="42">
          <cell r="B42" t="str">
            <v>18402</v>
          </cell>
          <cell r="C42" t="str">
            <v>South Kitsap</v>
          </cell>
          <cell r="D42">
            <v>9226.760000000002</v>
          </cell>
          <cell r="E42">
            <v>87913233.079999998</v>
          </cell>
          <cell r="F42">
            <v>93370914.189999998</v>
          </cell>
          <cell r="G42">
            <v>9027.6500000000015</v>
          </cell>
          <cell r="H42">
            <v>199.11</v>
          </cell>
        </row>
        <row r="43">
          <cell r="B43" t="str">
            <v>34111</v>
          </cell>
          <cell r="C43" t="str">
            <v>Olympia</v>
          </cell>
          <cell r="D43">
            <v>9131.5399999999991</v>
          </cell>
          <cell r="E43">
            <v>92227164.620000005</v>
          </cell>
          <cell r="F43">
            <v>91805935.349999994</v>
          </cell>
          <cell r="G43">
            <v>8940.98</v>
          </cell>
          <cell r="H43">
            <v>190.56</v>
          </cell>
        </row>
        <row r="44">
          <cell r="B44" t="str">
            <v>17412</v>
          </cell>
          <cell r="C44" t="str">
            <v>Shoreline</v>
          </cell>
          <cell r="D44">
            <v>9129.4340000000011</v>
          </cell>
          <cell r="E44">
            <v>92334012.700000003</v>
          </cell>
          <cell r="F44">
            <v>93975466.329999998</v>
          </cell>
          <cell r="G44">
            <v>9002.9040000000005</v>
          </cell>
          <cell r="H44">
            <v>126.53</v>
          </cell>
        </row>
        <row r="45">
          <cell r="B45" t="str">
            <v>27401</v>
          </cell>
          <cell r="C45" t="str">
            <v>Peninsula</v>
          </cell>
          <cell r="D45">
            <v>8746.869999999999</v>
          </cell>
          <cell r="E45">
            <v>86582501.329999998</v>
          </cell>
          <cell r="F45">
            <v>87301434.870000005</v>
          </cell>
          <cell r="G45">
            <v>8580.2099999999991</v>
          </cell>
          <cell r="H45">
            <v>166.66</v>
          </cell>
        </row>
        <row r="46">
          <cell r="B46" t="str">
            <v>27320</v>
          </cell>
          <cell r="C46" t="str">
            <v>Sumner</v>
          </cell>
          <cell r="D46">
            <v>8429.75</v>
          </cell>
          <cell r="E46">
            <v>86081748.930000007</v>
          </cell>
          <cell r="F46">
            <v>86380454.079999998</v>
          </cell>
          <cell r="G46">
            <v>8318.75</v>
          </cell>
          <cell r="H46">
            <v>111</v>
          </cell>
        </row>
        <row r="47">
          <cell r="B47" t="str">
            <v>31004</v>
          </cell>
          <cell r="C47" t="str">
            <v>Lake Stevens</v>
          </cell>
          <cell r="D47">
            <v>8119.4260000000004</v>
          </cell>
          <cell r="E47">
            <v>77283396.650000006</v>
          </cell>
          <cell r="F47">
            <v>75827592.829999998</v>
          </cell>
          <cell r="G47">
            <v>7981.0960000000005</v>
          </cell>
          <cell r="H47">
            <v>138.32999999999998</v>
          </cell>
        </row>
        <row r="48">
          <cell r="B48" t="str">
            <v>13161</v>
          </cell>
          <cell r="C48" t="str">
            <v>Moses Lake</v>
          </cell>
          <cell r="D48">
            <v>8048.52</v>
          </cell>
          <cell r="E48">
            <v>78951520.109999999</v>
          </cell>
          <cell r="F48">
            <v>82553954.400000006</v>
          </cell>
          <cell r="G48">
            <v>7890.96</v>
          </cell>
          <cell r="H48">
            <v>157.56</v>
          </cell>
        </row>
        <row r="49">
          <cell r="B49" t="str">
            <v>04246</v>
          </cell>
          <cell r="C49" t="str">
            <v>Wenatchee</v>
          </cell>
          <cell r="D49">
            <v>7808.22</v>
          </cell>
          <cell r="E49">
            <v>78722228.150000006</v>
          </cell>
          <cell r="F49">
            <v>78026632.629999995</v>
          </cell>
          <cell r="G49">
            <v>7690.67</v>
          </cell>
          <cell r="H49">
            <v>117.55</v>
          </cell>
        </row>
        <row r="50">
          <cell r="B50" t="str">
            <v>27402</v>
          </cell>
          <cell r="C50" t="str">
            <v>Franklin Pierce</v>
          </cell>
          <cell r="D50">
            <v>7546.8399999999992</v>
          </cell>
          <cell r="E50">
            <v>78835437.319999993</v>
          </cell>
          <cell r="F50">
            <v>81262244.489999995</v>
          </cell>
          <cell r="G50">
            <v>7402.5099999999993</v>
          </cell>
          <cell r="H50">
            <v>144.32999999999998</v>
          </cell>
        </row>
        <row r="51">
          <cell r="B51" t="str">
            <v>17409</v>
          </cell>
          <cell r="C51" t="str">
            <v>Tahoma</v>
          </cell>
          <cell r="D51">
            <v>7532.9800000000005</v>
          </cell>
          <cell r="E51">
            <v>71533007.209999993</v>
          </cell>
          <cell r="F51">
            <v>73262458.890000001</v>
          </cell>
          <cell r="G51">
            <v>7437.6500000000005</v>
          </cell>
          <cell r="H51">
            <v>95.33</v>
          </cell>
        </row>
        <row r="52">
          <cell r="B52" t="str">
            <v>31103</v>
          </cell>
          <cell r="C52" t="str">
            <v>Monroe</v>
          </cell>
          <cell r="D52">
            <v>6914.8700000000017</v>
          </cell>
          <cell r="E52">
            <v>64973208.909999996</v>
          </cell>
          <cell r="F52">
            <v>66510259.780000001</v>
          </cell>
          <cell r="G52">
            <v>6818.5400000000018</v>
          </cell>
          <cell r="H52">
            <v>96.33</v>
          </cell>
        </row>
        <row r="53">
          <cell r="B53" t="str">
            <v>08122</v>
          </cell>
          <cell r="C53" t="str">
            <v>Longview</v>
          </cell>
          <cell r="D53">
            <v>6649.9500000000007</v>
          </cell>
          <cell r="E53">
            <v>69110861.569999993</v>
          </cell>
          <cell r="F53">
            <v>69440784.909999996</v>
          </cell>
          <cell r="G53">
            <v>6480.8400000000011</v>
          </cell>
          <cell r="H53">
            <v>169.11</v>
          </cell>
        </row>
        <row r="54">
          <cell r="B54" t="str">
            <v>34033</v>
          </cell>
          <cell r="C54" t="str">
            <v>Tumwater</v>
          </cell>
          <cell r="D54">
            <v>6603.5900000000011</v>
          </cell>
          <cell r="E54">
            <v>63768168.530000001</v>
          </cell>
          <cell r="F54">
            <v>64208683.380000003</v>
          </cell>
          <cell r="G54">
            <v>6461.1000000000013</v>
          </cell>
          <cell r="H54">
            <v>142.49</v>
          </cell>
        </row>
        <row r="55">
          <cell r="B55" t="str">
            <v>29320</v>
          </cell>
          <cell r="C55" t="str">
            <v>Mt Vernon</v>
          </cell>
          <cell r="D55">
            <v>6565.55</v>
          </cell>
          <cell r="E55">
            <v>70361534.959999993</v>
          </cell>
          <cell r="F55">
            <v>70402890.609999999</v>
          </cell>
          <cell r="G55">
            <v>6458.77</v>
          </cell>
          <cell r="H55">
            <v>106.78</v>
          </cell>
        </row>
        <row r="56">
          <cell r="B56" t="str">
            <v>39201</v>
          </cell>
          <cell r="C56" t="str">
            <v>Sunnyside</v>
          </cell>
          <cell r="D56">
            <v>6539.6599999999989</v>
          </cell>
          <cell r="E56">
            <v>65277620.630000003</v>
          </cell>
          <cell r="F56">
            <v>67626744.120000005</v>
          </cell>
          <cell r="G56">
            <v>6431.0999999999985</v>
          </cell>
          <cell r="H56">
            <v>108.56</v>
          </cell>
        </row>
        <row r="57">
          <cell r="B57" t="str">
            <v>06117</v>
          </cell>
          <cell r="C57" t="str">
            <v>Camas</v>
          </cell>
          <cell r="D57">
            <v>6214.36</v>
          </cell>
          <cell r="E57">
            <v>57899107.979999997</v>
          </cell>
          <cell r="F57">
            <v>58179501.530000001</v>
          </cell>
          <cell r="G57">
            <v>6157.92</v>
          </cell>
          <cell r="H57">
            <v>56.44</v>
          </cell>
        </row>
        <row r="58">
          <cell r="B58" t="str">
            <v>17410</v>
          </cell>
          <cell r="C58" t="str">
            <v>Snoqualmie Valley</v>
          </cell>
          <cell r="D58">
            <v>6201.1100000000006</v>
          </cell>
          <cell r="E58">
            <v>57045539.289999999</v>
          </cell>
          <cell r="F58">
            <v>58148249.270000003</v>
          </cell>
          <cell r="G58">
            <v>6077.55</v>
          </cell>
          <cell r="H58">
            <v>123.56</v>
          </cell>
        </row>
        <row r="59">
          <cell r="B59" t="str">
            <v>36140</v>
          </cell>
          <cell r="C59" t="str">
            <v>Walla Walla</v>
          </cell>
          <cell r="D59">
            <v>6161.05</v>
          </cell>
          <cell r="E59">
            <v>64323322.840000004</v>
          </cell>
          <cell r="F59">
            <v>64180670.020000003</v>
          </cell>
          <cell r="G59">
            <v>6074.14</v>
          </cell>
          <cell r="H59">
            <v>86.91</v>
          </cell>
        </row>
        <row r="60">
          <cell r="B60" t="str">
            <v>18400</v>
          </cell>
          <cell r="C60" t="str">
            <v>North Kitsap</v>
          </cell>
          <cell r="D60">
            <v>6009.26</v>
          </cell>
          <cell r="E60">
            <v>61339994.75</v>
          </cell>
          <cell r="F60">
            <v>63070828.079999998</v>
          </cell>
          <cell r="G60">
            <v>5879.37</v>
          </cell>
          <cell r="H60">
            <v>129.88999999999999</v>
          </cell>
        </row>
        <row r="61">
          <cell r="B61" t="str">
            <v>09206</v>
          </cell>
          <cell r="C61" t="str">
            <v>Eastmont</v>
          </cell>
          <cell r="D61">
            <v>5607.5499999999993</v>
          </cell>
          <cell r="E61">
            <v>54310140.039999999</v>
          </cell>
          <cell r="F61">
            <v>56063306.549999997</v>
          </cell>
          <cell r="G61">
            <v>5520.0099999999993</v>
          </cell>
          <cell r="H61">
            <v>87.54</v>
          </cell>
        </row>
        <row r="62">
          <cell r="B62" t="str">
            <v>27083</v>
          </cell>
          <cell r="C62" t="str">
            <v>University Place</v>
          </cell>
          <cell r="D62">
            <v>5462.16</v>
          </cell>
          <cell r="E62">
            <v>53457894.780000001</v>
          </cell>
          <cell r="F62">
            <v>53994293.490000002</v>
          </cell>
          <cell r="G62">
            <v>5377.61</v>
          </cell>
          <cell r="H62">
            <v>84.55</v>
          </cell>
        </row>
        <row r="63">
          <cell r="B63" t="str">
            <v>34002</v>
          </cell>
          <cell r="C63" t="str">
            <v>Yelm</v>
          </cell>
          <cell r="D63">
            <v>5449.78</v>
          </cell>
          <cell r="E63">
            <v>52132413.170000002</v>
          </cell>
          <cell r="F63">
            <v>53568967.840000004</v>
          </cell>
          <cell r="G63">
            <v>5371.5599999999995</v>
          </cell>
          <cell r="H63">
            <v>78.22</v>
          </cell>
        </row>
        <row r="64">
          <cell r="B64" t="str">
            <v>15201</v>
          </cell>
          <cell r="C64" t="str">
            <v>Oak Harbor</v>
          </cell>
          <cell r="D64">
            <v>5402.5399999999991</v>
          </cell>
          <cell r="E64">
            <v>52966545.960000001</v>
          </cell>
          <cell r="F64">
            <v>52510216.369999997</v>
          </cell>
          <cell r="G64">
            <v>5251.4299999999994</v>
          </cell>
          <cell r="H64">
            <v>151.11000000000001</v>
          </cell>
        </row>
        <row r="65">
          <cell r="B65" t="str">
            <v>31016</v>
          </cell>
          <cell r="C65" t="str">
            <v>Arlington</v>
          </cell>
          <cell r="D65">
            <v>5236.34</v>
          </cell>
          <cell r="E65">
            <v>50986160.939999998</v>
          </cell>
          <cell r="F65">
            <v>50991265.409999996</v>
          </cell>
          <cell r="G65">
            <v>5171.57</v>
          </cell>
          <cell r="H65">
            <v>64.77</v>
          </cell>
        </row>
        <row r="66">
          <cell r="B66" t="str">
            <v>18100</v>
          </cell>
          <cell r="C66" t="str">
            <v>Bremerton</v>
          </cell>
          <cell r="D66">
            <v>5204.3399999999983</v>
          </cell>
          <cell r="E66">
            <v>54005492.07</v>
          </cell>
          <cell r="F66">
            <v>55435714.090000004</v>
          </cell>
          <cell r="G66">
            <v>5036.5599999999986</v>
          </cell>
          <cell r="H66">
            <v>167.78</v>
          </cell>
        </row>
        <row r="67">
          <cell r="D67"/>
          <cell r="E67"/>
          <cell r="F67"/>
          <cell r="G67"/>
          <cell r="H67"/>
        </row>
        <row r="68">
          <cell r="B68" t="str">
            <v>3,000-4,999</v>
          </cell>
          <cell r="D68"/>
          <cell r="E68"/>
          <cell r="F68"/>
          <cell r="G68"/>
          <cell r="H68"/>
        </row>
        <row r="69">
          <cell r="B69" t="str">
            <v>24019</v>
          </cell>
          <cell r="C69" t="str">
            <v>Omak</v>
          </cell>
          <cell r="D69">
            <v>4996.8</v>
          </cell>
          <cell r="E69">
            <v>37925541.600000001</v>
          </cell>
          <cell r="F69">
            <v>40745709.009999998</v>
          </cell>
          <cell r="G69">
            <v>4941.3500000000004</v>
          </cell>
          <cell r="H69">
            <v>55.45</v>
          </cell>
        </row>
        <row r="70">
          <cell r="B70" t="str">
            <v>37502</v>
          </cell>
          <cell r="C70" t="str">
            <v>Ferndale</v>
          </cell>
          <cell r="D70">
            <v>4930.8</v>
          </cell>
          <cell r="E70">
            <v>52266820.979999997</v>
          </cell>
          <cell r="F70">
            <v>51834449.619999997</v>
          </cell>
          <cell r="G70">
            <v>4848.47</v>
          </cell>
          <cell r="H70">
            <v>82.33</v>
          </cell>
        </row>
        <row r="71">
          <cell r="B71" t="str">
            <v>08458</v>
          </cell>
          <cell r="C71" t="str">
            <v>Kelso</v>
          </cell>
          <cell r="D71">
            <v>4797.8600000000006</v>
          </cell>
          <cell r="E71">
            <v>47898125.579999998</v>
          </cell>
          <cell r="F71">
            <v>48320740.840000004</v>
          </cell>
          <cell r="G71">
            <v>4701.59</v>
          </cell>
          <cell r="H71">
            <v>96.27000000000001</v>
          </cell>
        </row>
        <row r="72">
          <cell r="B72" t="str">
            <v>39208</v>
          </cell>
          <cell r="C72" t="str">
            <v>West Valley (Yak)</v>
          </cell>
          <cell r="D72">
            <v>4781.0900000000011</v>
          </cell>
          <cell r="E72">
            <v>44849813.82</v>
          </cell>
          <cell r="F72">
            <v>45123254.649999999</v>
          </cell>
          <cell r="G72">
            <v>4712.2100000000009</v>
          </cell>
          <cell r="H72">
            <v>68.88</v>
          </cell>
        </row>
        <row r="73">
          <cell r="B73" t="str">
            <v>32361</v>
          </cell>
          <cell r="C73" t="str">
            <v>East Valley (Spok</v>
          </cell>
          <cell r="D73">
            <v>4443.0599999999995</v>
          </cell>
          <cell r="E73">
            <v>45764658.060000002</v>
          </cell>
          <cell r="F73">
            <v>47142142.25</v>
          </cell>
          <cell r="G73">
            <v>4354.62</v>
          </cell>
          <cell r="H73">
            <v>88.44</v>
          </cell>
        </row>
        <row r="74">
          <cell r="B74" t="str">
            <v>31401</v>
          </cell>
          <cell r="C74" t="str">
            <v>Stanwood</v>
          </cell>
          <cell r="D74">
            <v>4384.1999999999989</v>
          </cell>
          <cell r="E74">
            <v>44691032.68</v>
          </cell>
          <cell r="F74">
            <v>45608964.880000003</v>
          </cell>
          <cell r="G74">
            <v>4314.4199999999992</v>
          </cell>
          <cell r="H74">
            <v>69.78</v>
          </cell>
        </row>
        <row r="75">
          <cell r="B75" t="str">
            <v>17216</v>
          </cell>
          <cell r="C75" t="str">
            <v>Enumclaw</v>
          </cell>
          <cell r="D75">
            <v>4224.0700000000006</v>
          </cell>
          <cell r="E75">
            <v>43292247.009999998</v>
          </cell>
          <cell r="F75">
            <v>43021400.030000001</v>
          </cell>
          <cell r="G75">
            <v>4180.5200000000004</v>
          </cell>
          <cell r="H75">
            <v>43.55</v>
          </cell>
        </row>
        <row r="76">
          <cell r="B76" t="str">
            <v>32360</v>
          </cell>
          <cell r="C76" t="str">
            <v>Cheney</v>
          </cell>
          <cell r="D76">
            <v>4206.82</v>
          </cell>
          <cell r="E76">
            <v>41786771.869999997</v>
          </cell>
          <cell r="F76">
            <v>42700931.299999997</v>
          </cell>
          <cell r="G76">
            <v>4102.9299999999994</v>
          </cell>
          <cell r="H76">
            <v>103.89</v>
          </cell>
        </row>
        <row r="77">
          <cell r="B77" t="str">
            <v>29101</v>
          </cell>
          <cell r="C77" t="str">
            <v>Sedro Woolley</v>
          </cell>
          <cell r="D77">
            <v>4199.8100000000004</v>
          </cell>
          <cell r="E77">
            <v>42709072.600000001</v>
          </cell>
          <cell r="F77">
            <v>44159691.700000003</v>
          </cell>
          <cell r="G77">
            <v>4126.7000000000007</v>
          </cell>
          <cell r="H77">
            <v>73.11</v>
          </cell>
        </row>
        <row r="78">
          <cell r="B78" t="str">
            <v>17400</v>
          </cell>
          <cell r="C78" t="str">
            <v>Mercer Island</v>
          </cell>
          <cell r="D78">
            <v>4171.1100000000006</v>
          </cell>
          <cell r="E78">
            <v>44635177.090000004</v>
          </cell>
          <cell r="F78">
            <v>45177037.460000001</v>
          </cell>
          <cell r="G78">
            <v>4136.22</v>
          </cell>
          <cell r="H78">
            <v>34.89</v>
          </cell>
        </row>
        <row r="79">
          <cell r="B79" t="str">
            <v>23309</v>
          </cell>
          <cell r="C79" t="str">
            <v>Shelton</v>
          </cell>
          <cell r="D79">
            <v>4166.1499999999996</v>
          </cell>
          <cell r="E79">
            <v>44417360.5</v>
          </cell>
          <cell r="F79">
            <v>45969401.670000002</v>
          </cell>
          <cell r="G79">
            <v>4023.19</v>
          </cell>
          <cell r="H79">
            <v>142.96</v>
          </cell>
        </row>
        <row r="80">
          <cell r="B80" t="str">
            <v>01147</v>
          </cell>
          <cell r="C80" t="str">
            <v>Othello</v>
          </cell>
          <cell r="D80">
            <v>4047.1900000000005</v>
          </cell>
          <cell r="E80">
            <v>36941155.100000001</v>
          </cell>
          <cell r="F80">
            <v>38289147.25</v>
          </cell>
          <cell r="G80">
            <v>3919.6400000000003</v>
          </cell>
          <cell r="H80">
            <v>127.55</v>
          </cell>
        </row>
        <row r="81">
          <cell r="B81" t="str">
            <v>39202</v>
          </cell>
          <cell r="C81" t="str">
            <v>Toppenish</v>
          </cell>
          <cell r="D81">
            <v>4046.2899999999995</v>
          </cell>
          <cell r="E81">
            <v>40392516.380000003</v>
          </cell>
          <cell r="F81">
            <v>41690389.560000002</v>
          </cell>
          <cell r="G81">
            <v>3969.1799999999994</v>
          </cell>
          <cell r="H81">
            <v>77.11</v>
          </cell>
        </row>
        <row r="82">
          <cell r="B82" t="str">
            <v>05121</v>
          </cell>
          <cell r="C82" t="str">
            <v>Port Angeles</v>
          </cell>
          <cell r="D82">
            <v>3821.39</v>
          </cell>
          <cell r="E82">
            <v>39801613.390000001</v>
          </cell>
          <cell r="F82">
            <v>40091785.75</v>
          </cell>
          <cell r="G82">
            <v>3770.2799999999997</v>
          </cell>
          <cell r="H82">
            <v>51.11</v>
          </cell>
        </row>
        <row r="83">
          <cell r="B83" t="str">
            <v>18303</v>
          </cell>
          <cell r="C83" t="str">
            <v>Bainbridge</v>
          </cell>
          <cell r="D83">
            <v>3789.2200000000003</v>
          </cell>
          <cell r="E83">
            <v>38953462.509999998</v>
          </cell>
          <cell r="F83">
            <v>38006988.170000002</v>
          </cell>
          <cell r="G83">
            <v>3740.2200000000003</v>
          </cell>
          <cell r="H83">
            <v>49</v>
          </cell>
        </row>
        <row r="84">
          <cell r="B84" t="str">
            <v>32363</v>
          </cell>
          <cell r="C84" t="str">
            <v>West Valley (Spok</v>
          </cell>
          <cell r="D84">
            <v>3752.51</v>
          </cell>
          <cell r="E84">
            <v>39457034.810000002</v>
          </cell>
          <cell r="F84">
            <v>39706482.579999998</v>
          </cell>
          <cell r="G84">
            <v>3690.4</v>
          </cell>
          <cell r="H84">
            <v>62.11</v>
          </cell>
        </row>
        <row r="85">
          <cell r="B85" t="str">
            <v>29100</v>
          </cell>
          <cell r="C85" t="str">
            <v>Burlington Edison</v>
          </cell>
          <cell r="D85">
            <v>3694.5800000000004</v>
          </cell>
          <cell r="E85">
            <v>38511240.909999996</v>
          </cell>
          <cell r="F85">
            <v>39680142.259999998</v>
          </cell>
          <cell r="G85">
            <v>3647.03</v>
          </cell>
          <cell r="H85">
            <v>47.55</v>
          </cell>
        </row>
        <row r="86">
          <cell r="B86" t="str">
            <v>21401</v>
          </cell>
          <cell r="C86" t="str">
            <v>Centralia</v>
          </cell>
          <cell r="D86">
            <v>3608.7499999999991</v>
          </cell>
          <cell r="E86">
            <v>35965116.159999996</v>
          </cell>
          <cell r="F86">
            <v>36944820.960000001</v>
          </cell>
          <cell r="G86">
            <v>3506.8599999999992</v>
          </cell>
          <cell r="H86">
            <v>101.89</v>
          </cell>
        </row>
        <row r="87">
          <cell r="B87" t="str">
            <v>39200</v>
          </cell>
          <cell r="C87" t="str">
            <v>Grandview</v>
          </cell>
          <cell r="D87">
            <v>3578.3399999999997</v>
          </cell>
          <cell r="E87">
            <v>34794121.619999997</v>
          </cell>
          <cell r="F87">
            <v>34728620.780000001</v>
          </cell>
          <cell r="G87">
            <v>3532.45</v>
          </cell>
          <cell r="H87">
            <v>45.89</v>
          </cell>
        </row>
        <row r="88">
          <cell r="B88" t="str">
            <v>27416</v>
          </cell>
          <cell r="C88" t="str">
            <v>White River</v>
          </cell>
          <cell r="D88">
            <v>3442.87</v>
          </cell>
          <cell r="E88">
            <v>35015827.539999999</v>
          </cell>
          <cell r="F88">
            <v>35621955.369999997</v>
          </cell>
          <cell r="G88">
            <v>3400.8199999999997</v>
          </cell>
          <cell r="H88">
            <v>42.05</v>
          </cell>
        </row>
        <row r="89">
          <cell r="B89" t="str">
            <v>27417</v>
          </cell>
          <cell r="C89" t="str">
            <v>Fife</v>
          </cell>
          <cell r="D89">
            <v>3437.58</v>
          </cell>
          <cell r="E89">
            <v>34516194.189999998</v>
          </cell>
          <cell r="F89">
            <v>34936733.82</v>
          </cell>
          <cell r="G89">
            <v>3381.46</v>
          </cell>
          <cell r="H89">
            <v>56.120000000000005</v>
          </cell>
        </row>
        <row r="90">
          <cell r="B90" t="str">
            <v>39119</v>
          </cell>
          <cell r="C90" t="str">
            <v>Selah</v>
          </cell>
          <cell r="D90">
            <v>3411.5399999999995</v>
          </cell>
          <cell r="E90">
            <v>33161511.960000001</v>
          </cell>
          <cell r="F90">
            <v>34023711.710000001</v>
          </cell>
          <cell r="G90">
            <v>3366.3199999999997</v>
          </cell>
          <cell r="H90">
            <v>45.22</v>
          </cell>
        </row>
        <row r="91">
          <cell r="B91" t="str">
            <v>39207</v>
          </cell>
          <cell r="C91" t="str">
            <v>Wapato</v>
          </cell>
          <cell r="D91">
            <v>3393.4999999999995</v>
          </cell>
          <cell r="E91">
            <v>35942755.549999997</v>
          </cell>
          <cell r="F91">
            <v>35189643.659999996</v>
          </cell>
          <cell r="G91">
            <v>3327.2799999999997</v>
          </cell>
          <cell r="H91">
            <v>66.22</v>
          </cell>
        </row>
        <row r="92">
          <cell r="B92" t="str">
            <v>27001</v>
          </cell>
          <cell r="C92" t="str">
            <v>Steilacoom Hist.</v>
          </cell>
          <cell r="D92">
            <v>3346.2340000000004</v>
          </cell>
          <cell r="E92">
            <v>29350823.079999998</v>
          </cell>
          <cell r="F92">
            <v>28868377.210000001</v>
          </cell>
          <cell r="G92">
            <v>3284.2340000000004</v>
          </cell>
          <cell r="H92">
            <v>62</v>
          </cell>
        </row>
        <row r="93">
          <cell r="B93" t="str">
            <v>14005</v>
          </cell>
          <cell r="C93" t="str">
            <v>Aberdeen</v>
          </cell>
          <cell r="D93">
            <v>3275.96</v>
          </cell>
          <cell r="E93">
            <v>37244300.270000003</v>
          </cell>
          <cell r="F93">
            <v>37409274.479999997</v>
          </cell>
          <cell r="G93">
            <v>3184.19</v>
          </cell>
          <cell r="H93">
            <v>91.77</v>
          </cell>
        </row>
        <row r="94">
          <cell r="B94" t="str">
            <v>05402</v>
          </cell>
          <cell r="C94" t="str">
            <v>Quillayute Valley</v>
          </cell>
          <cell r="D94">
            <v>3184.1300000000006</v>
          </cell>
          <cell r="E94">
            <v>25210119.949999999</v>
          </cell>
          <cell r="F94">
            <v>25383639.73</v>
          </cell>
          <cell r="G94">
            <v>3167.8000000000006</v>
          </cell>
          <cell r="H94">
            <v>16.330000000000002</v>
          </cell>
        </row>
        <row r="95">
          <cell r="B95" t="str">
            <v>17407</v>
          </cell>
          <cell r="C95" t="str">
            <v>Riverview</v>
          </cell>
          <cell r="D95">
            <v>3180.6999999999994</v>
          </cell>
          <cell r="E95">
            <v>30869964.600000001</v>
          </cell>
          <cell r="F95">
            <v>31102724.27</v>
          </cell>
          <cell r="G95">
            <v>3142.9299999999994</v>
          </cell>
          <cell r="H95">
            <v>37.770000000000003</v>
          </cell>
        </row>
        <row r="96">
          <cell r="B96" t="str">
            <v>06112</v>
          </cell>
          <cell r="C96" t="str">
            <v>Washougal</v>
          </cell>
          <cell r="D96">
            <v>3075.22</v>
          </cell>
          <cell r="E96">
            <v>29211347.82</v>
          </cell>
          <cell r="F96">
            <v>30087232.079999998</v>
          </cell>
          <cell r="G96">
            <v>3044</v>
          </cell>
          <cell r="H96">
            <v>31.22</v>
          </cell>
        </row>
        <row r="97">
          <cell r="B97" t="str">
            <v>39090</v>
          </cell>
          <cell r="C97" t="str">
            <v>East Valley (Yak)</v>
          </cell>
          <cell r="D97">
            <v>3010.54</v>
          </cell>
          <cell r="E97">
            <v>29894617.699999999</v>
          </cell>
          <cell r="F97">
            <v>29465303.02</v>
          </cell>
          <cell r="G97">
            <v>2974.7599999999998</v>
          </cell>
          <cell r="H97">
            <v>35.78</v>
          </cell>
        </row>
        <row r="99">
          <cell r="B99" t="str">
            <v>2,000-2,999</v>
          </cell>
          <cell r="D99"/>
          <cell r="E99"/>
          <cell r="F99"/>
          <cell r="G99"/>
          <cell r="H99"/>
        </row>
        <row r="100">
          <cell r="B100" t="str">
            <v>19401</v>
          </cell>
          <cell r="C100" t="str">
            <v>Ellensburg</v>
          </cell>
          <cell r="D100">
            <v>2989.6200000000003</v>
          </cell>
          <cell r="E100">
            <v>28393952.899999999</v>
          </cell>
          <cell r="F100">
            <v>29663670.98</v>
          </cell>
          <cell r="G100">
            <v>2935.9600000000005</v>
          </cell>
          <cell r="H100">
            <v>53.66</v>
          </cell>
        </row>
        <row r="101">
          <cell r="B101" t="str">
            <v>17406</v>
          </cell>
          <cell r="C101" t="str">
            <v>Tukwila</v>
          </cell>
          <cell r="D101">
            <v>2953.13</v>
          </cell>
          <cell r="E101">
            <v>34582932</v>
          </cell>
          <cell r="F101">
            <v>35475615.810000002</v>
          </cell>
          <cell r="G101">
            <v>2909.02</v>
          </cell>
          <cell r="H101">
            <v>44.11</v>
          </cell>
        </row>
        <row r="102">
          <cell r="B102" t="str">
            <v>21302</v>
          </cell>
          <cell r="C102" t="str">
            <v>Chehalis</v>
          </cell>
          <cell r="D102">
            <v>2942.1700000000005</v>
          </cell>
          <cell r="E102">
            <v>31308093.620000001</v>
          </cell>
          <cell r="F102">
            <v>31402769.149999999</v>
          </cell>
          <cell r="G102">
            <v>2723.8700000000003</v>
          </cell>
          <cell r="H102">
            <v>218.3</v>
          </cell>
        </row>
        <row r="103">
          <cell r="B103" t="str">
            <v>03116</v>
          </cell>
          <cell r="C103" t="str">
            <v>Prosser</v>
          </cell>
          <cell r="D103">
            <v>2816.5300000000007</v>
          </cell>
          <cell r="E103">
            <v>29873424.609999999</v>
          </cell>
          <cell r="F103">
            <v>29135586.59</v>
          </cell>
          <cell r="G103">
            <v>2773.8600000000006</v>
          </cell>
          <cell r="H103">
            <v>42.67</v>
          </cell>
        </row>
        <row r="104">
          <cell r="B104" t="str">
            <v>13144</v>
          </cell>
          <cell r="C104" t="str">
            <v>Quincy</v>
          </cell>
          <cell r="D104">
            <v>2783.4800000000005</v>
          </cell>
          <cell r="E104">
            <v>30006542.100000001</v>
          </cell>
          <cell r="F104">
            <v>30107330.329999998</v>
          </cell>
          <cell r="G104">
            <v>2729.2500000000005</v>
          </cell>
          <cell r="H104">
            <v>54.230000000000004</v>
          </cell>
        </row>
        <row r="105">
          <cell r="B105" t="str">
            <v>37504</v>
          </cell>
          <cell r="C105" t="str">
            <v>Lynden</v>
          </cell>
          <cell r="D105">
            <v>2768.6099999999997</v>
          </cell>
          <cell r="E105">
            <v>26095906.84</v>
          </cell>
          <cell r="F105">
            <v>26602693.640000001</v>
          </cell>
          <cell r="G105">
            <v>2706.0499999999997</v>
          </cell>
          <cell r="H105">
            <v>62.56</v>
          </cell>
        </row>
        <row r="106">
          <cell r="B106" t="str">
            <v>05323</v>
          </cell>
          <cell r="C106" t="str">
            <v>Sequim</v>
          </cell>
          <cell r="D106">
            <v>2742.1299999999997</v>
          </cell>
          <cell r="E106">
            <v>26512617.440000001</v>
          </cell>
          <cell r="F106">
            <v>26699565.98</v>
          </cell>
          <cell r="G106">
            <v>2689.1299999999997</v>
          </cell>
          <cell r="H106">
            <v>53</v>
          </cell>
        </row>
        <row r="107">
          <cell r="B107" t="str">
            <v>29103</v>
          </cell>
          <cell r="C107" t="str">
            <v>Anacortes</v>
          </cell>
          <cell r="D107">
            <v>2654.34</v>
          </cell>
          <cell r="E107">
            <v>27544271.670000002</v>
          </cell>
          <cell r="F107">
            <v>26587305.09</v>
          </cell>
          <cell r="G107">
            <v>2609.0100000000002</v>
          </cell>
          <cell r="H107">
            <v>45.33</v>
          </cell>
        </row>
        <row r="108">
          <cell r="B108" t="str">
            <v>02250</v>
          </cell>
          <cell r="C108" t="str">
            <v>Clarkston</v>
          </cell>
          <cell r="D108">
            <v>2643.64</v>
          </cell>
          <cell r="E108">
            <v>27263839.960000001</v>
          </cell>
          <cell r="F108">
            <v>27282403.649999999</v>
          </cell>
          <cell r="G108">
            <v>2600.9699999999998</v>
          </cell>
          <cell r="H108">
            <v>42.67</v>
          </cell>
        </row>
        <row r="109">
          <cell r="B109" t="str">
            <v>32414</v>
          </cell>
          <cell r="C109" t="str">
            <v>Deer Park</v>
          </cell>
          <cell r="D109">
            <v>2525.7800000000002</v>
          </cell>
          <cell r="E109">
            <v>22354454.210000001</v>
          </cell>
          <cell r="F109">
            <v>23617094.809999999</v>
          </cell>
          <cell r="G109">
            <v>2491.8900000000003</v>
          </cell>
          <cell r="H109">
            <v>33.89</v>
          </cell>
        </row>
        <row r="110">
          <cell r="B110" t="str">
            <v>38267</v>
          </cell>
          <cell r="C110" t="str">
            <v>Pullman</v>
          </cell>
          <cell r="D110">
            <v>2475.5699999999997</v>
          </cell>
          <cell r="E110">
            <v>22268984.68</v>
          </cell>
          <cell r="F110">
            <v>22798455.600000001</v>
          </cell>
          <cell r="G110">
            <v>2403.6799999999998</v>
          </cell>
          <cell r="H110">
            <v>71.89</v>
          </cell>
        </row>
        <row r="111">
          <cell r="B111" t="str">
            <v>13165</v>
          </cell>
          <cell r="C111" t="str">
            <v>Ephrata</v>
          </cell>
          <cell r="D111">
            <v>2358.6800000000003</v>
          </cell>
          <cell r="E111">
            <v>22226068.960000001</v>
          </cell>
          <cell r="F111">
            <v>23911889.300000001</v>
          </cell>
          <cell r="G111">
            <v>2316.17</v>
          </cell>
          <cell r="H111">
            <v>42.510000000000005</v>
          </cell>
        </row>
        <row r="112">
          <cell r="B112" t="str">
            <v>27344</v>
          </cell>
          <cell r="C112" t="str">
            <v>Orting</v>
          </cell>
          <cell r="D112">
            <v>2266.4699999999998</v>
          </cell>
          <cell r="E112">
            <v>21361463.379999999</v>
          </cell>
          <cell r="F112">
            <v>21325299.789999999</v>
          </cell>
          <cell r="G112">
            <v>2236.9199999999996</v>
          </cell>
          <cell r="H112">
            <v>29.549999999999997</v>
          </cell>
        </row>
        <row r="113">
          <cell r="B113" t="str">
            <v>08404</v>
          </cell>
          <cell r="C113" t="str">
            <v>Woodland</v>
          </cell>
          <cell r="D113">
            <v>2252.37</v>
          </cell>
          <cell r="E113">
            <v>23344193.280000001</v>
          </cell>
          <cell r="F113">
            <v>23832010.940000001</v>
          </cell>
          <cell r="G113">
            <v>2232.48</v>
          </cell>
          <cell r="H113">
            <v>19.89</v>
          </cell>
        </row>
        <row r="114">
          <cell r="B114" t="str">
            <v>31306</v>
          </cell>
          <cell r="C114" t="str">
            <v>Lakewood</v>
          </cell>
          <cell r="D114">
            <v>2243.5200000000004</v>
          </cell>
          <cell r="E114">
            <v>22690526.489999998</v>
          </cell>
          <cell r="F114">
            <v>22852758.010000002</v>
          </cell>
          <cell r="G114">
            <v>2215.7400000000002</v>
          </cell>
          <cell r="H114">
            <v>27.78</v>
          </cell>
        </row>
        <row r="115">
          <cell r="B115" t="str">
            <v>13073</v>
          </cell>
          <cell r="C115" t="str">
            <v>Wahluke</v>
          </cell>
          <cell r="D115">
            <v>2217.7800000000007</v>
          </cell>
          <cell r="E115">
            <v>22277719.09</v>
          </cell>
          <cell r="F115">
            <v>23394615.25</v>
          </cell>
          <cell r="G115">
            <v>2183.6700000000005</v>
          </cell>
          <cell r="H115">
            <v>34.11</v>
          </cell>
        </row>
        <row r="116">
          <cell r="B116" t="str">
            <v>34401</v>
          </cell>
          <cell r="C116" t="str">
            <v>Rochester</v>
          </cell>
          <cell r="D116">
            <v>2213.4299999999998</v>
          </cell>
          <cell r="E116">
            <v>22299250.050000001</v>
          </cell>
          <cell r="F116">
            <v>22418485.309999999</v>
          </cell>
          <cell r="G116">
            <v>2172.6499999999996</v>
          </cell>
          <cell r="H116">
            <v>40.78</v>
          </cell>
        </row>
        <row r="117">
          <cell r="B117" t="str">
            <v>23403</v>
          </cell>
          <cell r="C117" t="str">
            <v>North Mason</v>
          </cell>
          <cell r="D117">
            <v>2086.87</v>
          </cell>
          <cell r="E117">
            <v>20812508.469999999</v>
          </cell>
          <cell r="F117">
            <v>20954437.359999999</v>
          </cell>
          <cell r="G117">
            <v>2026.54</v>
          </cell>
          <cell r="H117">
            <v>60.33</v>
          </cell>
        </row>
        <row r="118">
          <cell r="B118" t="str">
            <v>11051</v>
          </cell>
          <cell r="C118" t="str">
            <v>North Franklin</v>
          </cell>
          <cell r="D118">
            <v>2085.36</v>
          </cell>
          <cell r="E118">
            <v>20999510.18</v>
          </cell>
          <cell r="F118">
            <v>21743694.420000002</v>
          </cell>
          <cell r="G118">
            <v>2037.2700000000002</v>
          </cell>
          <cell r="H118">
            <v>48.09</v>
          </cell>
        </row>
        <row r="119">
          <cell r="B119" t="str">
            <v>37503</v>
          </cell>
          <cell r="C119" t="str">
            <v>Blaine</v>
          </cell>
          <cell r="D119">
            <v>2083.4299999999998</v>
          </cell>
          <cell r="E119">
            <v>22319028.149999999</v>
          </cell>
          <cell r="F119">
            <v>22864933.649999999</v>
          </cell>
          <cell r="G119">
            <v>2030.1</v>
          </cell>
          <cell r="H119">
            <v>53.33</v>
          </cell>
        </row>
        <row r="120">
          <cell r="B120" t="str">
            <v>06122</v>
          </cell>
          <cell r="C120" t="str">
            <v>Ridgefield</v>
          </cell>
          <cell r="D120">
            <v>2071.0099999999998</v>
          </cell>
          <cell r="E120">
            <v>18798200.440000001</v>
          </cell>
          <cell r="F120">
            <v>18177772.18</v>
          </cell>
          <cell r="G120">
            <v>2071.0099999999998</v>
          </cell>
          <cell r="H120">
            <v>0</v>
          </cell>
        </row>
        <row r="121">
          <cell r="B121" t="str">
            <v>31332</v>
          </cell>
          <cell r="C121" t="str">
            <v>Granite Falls</v>
          </cell>
          <cell r="D121">
            <v>2057.5380000000005</v>
          </cell>
          <cell r="E121">
            <v>20236230</v>
          </cell>
          <cell r="F121">
            <v>20258721.800000001</v>
          </cell>
          <cell r="G121">
            <v>2035.6480000000004</v>
          </cell>
          <cell r="H121">
            <v>21.89</v>
          </cell>
        </row>
        <row r="123">
          <cell r="B123" t="str">
            <v>1,000-1,999</v>
          </cell>
        </row>
        <row r="124">
          <cell r="B124" t="str">
            <v>31311</v>
          </cell>
          <cell r="C124" t="str">
            <v>Sultan</v>
          </cell>
          <cell r="D124">
            <v>1904.2199999999998</v>
          </cell>
          <cell r="E124">
            <v>20249071.129999999</v>
          </cell>
          <cell r="F124">
            <v>19712527.850000001</v>
          </cell>
          <cell r="G124">
            <v>1877.11</v>
          </cell>
          <cell r="H124">
            <v>27.11</v>
          </cell>
        </row>
        <row r="125">
          <cell r="B125" t="str">
            <v>33115</v>
          </cell>
          <cell r="C125" t="str">
            <v>Colville</v>
          </cell>
          <cell r="D125">
            <v>1840.9700000000003</v>
          </cell>
          <cell r="E125">
            <v>18719443.48</v>
          </cell>
          <cell r="F125">
            <v>18883662.629999999</v>
          </cell>
          <cell r="G125">
            <v>1801.4200000000003</v>
          </cell>
          <cell r="H125">
            <v>39.549999999999997</v>
          </cell>
        </row>
        <row r="126">
          <cell r="B126" t="str">
            <v>06098</v>
          </cell>
          <cell r="C126" t="str">
            <v>Hockinson</v>
          </cell>
          <cell r="D126">
            <v>1832.35</v>
          </cell>
          <cell r="E126">
            <v>16865603.760000002</v>
          </cell>
          <cell r="F126">
            <v>17380249.02</v>
          </cell>
          <cell r="G126">
            <v>1818.6799999999998</v>
          </cell>
          <cell r="H126">
            <v>13.67</v>
          </cell>
        </row>
        <row r="127">
          <cell r="B127" t="str">
            <v>32326</v>
          </cell>
          <cell r="C127" t="str">
            <v>Medical Lake</v>
          </cell>
          <cell r="D127">
            <v>1830.8699999999997</v>
          </cell>
          <cell r="E127">
            <v>18734720.030000001</v>
          </cell>
          <cell r="F127">
            <v>18600176.27</v>
          </cell>
          <cell r="G127">
            <v>1787.5399999999997</v>
          </cell>
          <cell r="H127">
            <v>43.33</v>
          </cell>
        </row>
        <row r="128">
          <cell r="B128" t="str">
            <v>37507</v>
          </cell>
          <cell r="C128" t="str">
            <v>Mount Baker</v>
          </cell>
          <cell r="D128">
            <v>1826.3899999999999</v>
          </cell>
          <cell r="E128">
            <v>21589520.960000001</v>
          </cell>
          <cell r="F128">
            <v>21500911.510000002</v>
          </cell>
          <cell r="G128">
            <v>1782.7299999999998</v>
          </cell>
          <cell r="H128">
            <v>43.66</v>
          </cell>
        </row>
        <row r="129">
          <cell r="B129" t="str">
            <v>27404</v>
          </cell>
          <cell r="C129" t="str">
            <v>Eatonville</v>
          </cell>
          <cell r="D129">
            <v>1806.8700000000001</v>
          </cell>
          <cell r="E129">
            <v>18315459.449999999</v>
          </cell>
          <cell r="F129">
            <v>18182737.93</v>
          </cell>
          <cell r="G129">
            <v>1782.98</v>
          </cell>
          <cell r="H129">
            <v>23.89</v>
          </cell>
        </row>
        <row r="130">
          <cell r="B130" t="str">
            <v>37505</v>
          </cell>
          <cell r="C130" t="str">
            <v>Meridian</v>
          </cell>
          <cell r="D130">
            <v>1722.5200000000004</v>
          </cell>
          <cell r="E130">
            <v>16818360.82</v>
          </cell>
          <cell r="F130">
            <v>17571450.210000001</v>
          </cell>
          <cell r="G130">
            <v>1683.9600000000005</v>
          </cell>
          <cell r="H130">
            <v>38.56</v>
          </cell>
        </row>
        <row r="131">
          <cell r="B131" t="str">
            <v>14028</v>
          </cell>
          <cell r="C131" t="str">
            <v>Hoquiam</v>
          </cell>
          <cell r="D131">
            <v>1680.53</v>
          </cell>
          <cell r="E131">
            <v>17867686.510000002</v>
          </cell>
          <cell r="F131">
            <v>18742055.77</v>
          </cell>
          <cell r="G131">
            <v>1655.08</v>
          </cell>
          <cell r="H131">
            <v>25.45</v>
          </cell>
        </row>
        <row r="132">
          <cell r="B132" t="str">
            <v>13160</v>
          </cell>
          <cell r="C132" t="str">
            <v>Royal</v>
          </cell>
          <cell r="D132">
            <v>1597.54</v>
          </cell>
          <cell r="E132">
            <v>14935380.25</v>
          </cell>
          <cell r="F132">
            <v>15886705.939999999</v>
          </cell>
          <cell r="G132">
            <v>1574.8799999999999</v>
          </cell>
          <cell r="H132">
            <v>22.659999999999997</v>
          </cell>
        </row>
        <row r="133">
          <cell r="B133" t="str">
            <v>37506</v>
          </cell>
          <cell r="C133" t="str">
            <v>Nooksack Valley</v>
          </cell>
          <cell r="D133">
            <v>1556.9499999999998</v>
          </cell>
          <cell r="E133">
            <v>17502466.870000001</v>
          </cell>
          <cell r="F133">
            <v>17767264.98</v>
          </cell>
          <cell r="G133">
            <v>1517.62</v>
          </cell>
          <cell r="H133">
            <v>39.33</v>
          </cell>
        </row>
        <row r="134">
          <cell r="B134" t="str">
            <v>06101</v>
          </cell>
          <cell r="C134" t="str">
            <v>Lacenter</v>
          </cell>
          <cell r="D134">
            <v>1542.33</v>
          </cell>
          <cell r="E134">
            <v>14242640.220000001</v>
          </cell>
          <cell r="F134">
            <v>14150346.060000001</v>
          </cell>
          <cell r="G134">
            <v>1542.33</v>
          </cell>
          <cell r="H134">
            <v>0</v>
          </cell>
        </row>
        <row r="135">
          <cell r="B135" t="str">
            <v>14068</v>
          </cell>
          <cell r="C135" t="str">
            <v>Elma</v>
          </cell>
          <cell r="D135">
            <v>1540.0400000000002</v>
          </cell>
          <cell r="E135">
            <v>15656002.82</v>
          </cell>
          <cell r="F135">
            <v>16453229.130000001</v>
          </cell>
          <cell r="G135">
            <v>1507.15</v>
          </cell>
          <cell r="H135">
            <v>32.89</v>
          </cell>
        </row>
        <row r="136">
          <cell r="B136" t="str">
            <v>39204</v>
          </cell>
          <cell r="C136" t="str">
            <v>Granger</v>
          </cell>
          <cell r="D136">
            <v>1508.76</v>
          </cell>
          <cell r="E136">
            <v>15845512.24</v>
          </cell>
          <cell r="F136">
            <v>16204819.710000001</v>
          </cell>
          <cell r="G136">
            <v>1481.2</v>
          </cell>
          <cell r="H136">
            <v>27.560000000000002</v>
          </cell>
        </row>
        <row r="137">
          <cell r="B137" t="str">
            <v>32416</v>
          </cell>
          <cell r="C137" t="str">
            <v>Riverside</v>
          </cell>
          <cell r="D137">
            <v>1504.0000000000002</v>
          </cell>
          <cell r="E137">
            <v>16578783.84</v>
          </cell>
          <cell r="F137">
            <v>16759854.109999999</v>
          </cell>
          <cell r="G137">
            <v>1483.1100000000001</v>
          </cell>
          <cell r="H137">
            <v>20.89</v>
          </cell>
        </row>
        <row r="138">
          <cell r="B138" t="str">
            <v>17402</v>
          </cell>
          <cell r="C138" t="str">
            <v>Vashon Island</v>
          </cell>
          <cell r="D138">
            <v>1502.98</v>
          </cell>
          <cell r="E138">
            <v>16283019.18</v>
          </cell>
          <cell r="F138">
            <v>16288159.140000001</v>
          </cell>
          <cell r="G138">
            <v>1487.54</v>
          </cell>
          <cell r="H138">
            <v>15.44</v>
          </cell>
        </row>
        <row r="139">
          <cell r="B139" t="str">
            <v>32325</v>
          </cell>
          <cell r="C139" t="str">
            <v>Nine Mile Falls</v>
          </cell>
          <cell r="D139">
            <v>1482.2599999999998</v>
          </cell>
          <cell r="E139">
            <v>14662330.960000001</v>
          </cell>
          <cell r="F139">
            <v>14629162.220000001</v>
          </cell>
          <cell r="G139">
            <v>1458.8099999999997</v>
          </cell>
          <cell r="H139">
            <v>23.450000000000003</v>
          </cell>
        </row>
        <row r="140">
          <cell r="B140" t="str">
            <v>04222</v>
          </cell>
          <cell r="C140" t="str">
            <v>Cashmere</v>
          </cell>
          <cell r="D140">
            <v>1460.7199999999998</v>
          </cell>
          <cell r="E140">
            <v>14335117.720000001</v>
          </cell>
          <cell r="F140">
            <v>14434374.1</v>
          </cell>
          <cell r="G140">
            <v>1441.0499999999997</v>
          </cell>
          <cell r="H140">
            <v>19.670000000000002</v>
          </cell>
        </row>
        <row r="141">
          <cell r="B141" t="str">
            <v>03052</v>
          </cell>
          <cell r="C141" t="str">
            <v>Kiona Benton</v>
          </cell>
          <cell r="D141">
            <v>1456.37</v>
          </cell>
          <cell r="E141">
            <v>15347487.359999999</v>
          </cell>
          <cell r="F141">
            <v>15657338.810000001</v>
          </cell>
          <cell r="G141">
            <v>1424.9199999999998</v>
          </cell>
          <cell r="H141">
            <v>31.450000000000003</v>
          </cell>
        </row>
        <row r="142">
          <cell r="B142" t="str">
            <v>27343</v>
          </cell>
          <cell r="C142" t="str">
            <v>Dieringer</v>
          </cell>
          <cell r="D142">
            <v>1446.45</v>
          </cell>
          <cell r="E142">
            <v>15459120.65</v>
          </cell>
          <cell r="F142">
            <v>15570405.439999999</v>
          </cell>
          <cell r="G142">
            <v>1419.23</v>
          </cell>
          <cell r="H142">
            <v>27.22</v>
          </cell>
        </row>
        <row r="143">
          <cell r="B143" t="str">
            <v>15206</v>
          </cell>
          <cell r="C143" t="str">
            <v>South Whidbey</v>
          </cell>
          <cell r="D143">
            <v>1422.95</v>
          </cell>
          <cell r="E143">
            <v>15191087.49</v>
          </cell>
          <cell r="F143">
            <v>15055536.4</v>
          </cell>
          <cell r="G143">
            <v>1407.95</v>
          </cell>
          <cell r="H143">
            <v>15</v>
          </cell>
        </row>
        <row r="144">
          <cell r="B144" t="str">
            <v>04129</v>
          </cell>
          <cell r="C144" t="str">
            <v>Lake Chelan</v>
          </cell>
          <cell r="D144">
            <v>1403.1899999999998</v>
          </cell>
          <cell r="E144">
            <v>15840208.41</v>
          </cell>
          <cell r="F144">
            <v>15812116.34</v>
          </cell>
          <cell r="G144">
            <v>1379.2999999999997</v>
          </cell>
          <cell r="H144">
            <v>23.89</v>
          </cell>
        </row>
        <row r="145">
          <cell r="B145" t="str">
            <v>04228</v>
          </cell>
          <cell r="C145" t="str">
            <v>Cascade</v>
          </cell>
          <cell r="D145">
            <v>1350.5609999999999</v>
          </cell>
          <cell r="E145">
            <v>12388245.029999999</v>
          </cell>
          <cell r="F145">
            <v>13103805.109999999</v>
          </cell>
          <cell r="G145">
            <v>1337.451</v>
          </cell>
          <cell r="H145">
            <v>13.11</v>
          </cell>
        </row>
        <row r="146">
          <cell r="B146" t="str">
            <v>39003</v>
          </cell>
          <cell r="C146" t="str">
            <v>Naches Valley</v>
          </cell>
          <cell r="D146">
            <v>1325.1000000000001</v>
          </cell>
          <cell r="E146">
            <v>13062770.380000001</v>
          </cell>
          <cell r="F146">
            <v>13107586.380000001</v>
          </cell>
          <cell r="G146">
            <v>1317.9900000000002</v>
          </cell>
          <cell r="H146">
            <v>7.1099999999999994</v>
          </cell>
        </row>
        <row r="147">
          <cell r="B147" t="str">
            <v>39205</v>
          </cell>
          <cell r="C147" t="str">
            <v>Zillah</v>
          </cell>
          <cell r="D147">
            <v>1308.9100000000001</v>
          </cell>
          <cell r="E147">
            <v>12017537.59</v>
          </cell>
          <cell r="F147">
            <v>12109989.93</v>
          </cell>
          <cell r="G147">
            <v>1295.3500000000001</v>
          </cell>
          <cell r="H147">
            <v>13.559999999999999</v>
          </cell>
        </row>
        <row r="148">
          <cell r="B148" t="str">
            <v>08401</v>
          </cell>
          <cell r="C148" t="str">
            <v>Castle Rock</v>
          </cell>
          <cell r="D148">
            <v>1291.94</v>
          </cell>
          <cell r="E148">
            <v>12318980.869999999</v>
          </cell>
          <cell r="F148">
            <v>13012310.82</v>
          </cell>
          <cell r="G148">
            <v>1275.3900000000001</v>
          </cell>
          <cell r="H148">
            <v>16.55</v>
          </cell>
        </row>
        <row r="149">
          <cell r="B149" t="str">
            <v>14066</v>
          </cell>
          <cell r="C149" t="str">
            <v>Montesano</v>
          </cell>
          <cell r="D149">
            <v>1256.2000000000003</v>
          </cell>
          <cell r="E149">
            <v>12347307.16</v>
          </cell>
          <cell r="F149">
            <v>12591655.66</v>
          </cell>
          <cell r="G149">
            <v>1224.3100000000002</v>
          </cell>
          <cell r="H149">
            <v>31.89</v>
          </cell>
        </row>
        <row r="150">
          <cell r="B150" t="str">
            <v>20405</v>
          </cell>
          <cell r="C150" t="str">
            <v>White Salmon</v>
          </cell>
          <cell r="D150">
            <v>1244.7300000000002</v>
          </cell>
          <cell r="E150">
            <v>13370465.77</v>
          </cell>
          <cell r="F150">
            <v>13474242.810000001</v>
          </cell>
          <cell r="G150">
            <v>1244.7300000000002</v>
          </cell>
          <cell r="H150">
            <v>0</v>
          </cell>
        </row>
        <row r="151">
          <cell r="B151" t="str">
            <v>39203</v>
          </cell>
          <cell r="C151" t="str">
            <v>Highland</v>
          </cell>
          <cell r="D151">
            <v>1216.4800000000002</v>
          </cell>
          <cell r="E151">
            <v>12742663.369999999</v>
          </cell>
          <cell r="F151">
            <v>12776127.51</v>
          </cell>
          <cell r="G151">
            <v>1189.8100000000002</v>
          </cell>
          <cell r="H151">
            <v>26.669999999999998</v>
          </cell>
        </row>
        <row r="152">
          <cell r="B152" t="str">
            <v>16050</v>
          </cell>
          <cell r="C152" t="str">
            <v>Port Townsend</v>
          </cell>
          <cell r="D152">
            <v>1215.9100000000001</v>
          </cell>
          <cell r="E152">
            <v>13500912.98</v>
          </cell>
          <cell r="F152">
            <v>13472553.92</v>
          </cell>
          <cell r="G152">
            <v>1194.24</v>
          </cell>
          <cell r="H152">
            <v>21.669999999999998</v>
          </cell>
        </row>
        <row r="153">
          <cell r="B153" t="str">
            <v>34402</v>
          </cell>
          <cell r="C153" t="str">
            <v>Tenino</v>
          </cell>
          <cell r="D153">
            <v>1174.18</v>
          </cell>
          <cell r="E153">
            <v>12047188.630000001</v>
          </cell>
          <cell r="F153">
            <v>12248350.640000001</v>
          </cell>
          <cell r="G153">
            <v>1152.51</v>
          </cell>
          <cell r="H153">
            <v>21.67</v>
          </cell>
        </row>
        <row r="154">
          <cell r="B154" t="str">
            <v>24105</v>
          </cell>
          <cell r="C154" t="str">
            <v>Okanogan</v>
          </cell>
          <cell r="D154">
            <v>1136.1300000000001</v>
          </cell>
          <cell r="E154">
            <v>11516048.949999999</v>
          </cell>
          <cell r="F154">
            <v>11362275.66</v>
          </cell>
          <cell r="G154">
            <v>1100.72</v>
          </cell>
          <cell r="H154">
            <v>35.409999999999997</v>
          </cell>
        </row>
        <row r="155">
          <cell r="B155" t="str">
            <v>24404</v>
          </cell>
          <cell r="C155" t="str">
            <v>Tonasket</v>
          </cell>
          <cell r="D155">
            <v>1095.81</v>
          </cell>
          <cell r="E155">
            <v>10943943.65</v>
          </cell>
          <cell r="F155">
            <v>11098642.359999999</v>
          </cell>
          <cell r="G155">
            <v>1074.3599999999999</v>
          </cell>
          <cell r="H155">
            <v>21.450000000000003</v>
          </cell>
        </row>
        <row r="156">
          <cell r="B156" t="str">
            <v>16049</v>
          </cell>
          <cell r="C156" t="str">
            <v>Chimacum</v>
          </cell>
          <cell r="D156">
            <v>1090.42</v>
          </cell>
          <cell r="E156">
            <v>11808565.85</v>
          </cell>
          <cell r="F156">
            <v>11595833.23</v>
          </cell>
          <cell r="G156">
            <v>1070.53</v>
          </cell>
          <cell r="H156">
            <v>19.89</v>
          </cell>
        </row>
        <row r="157">
          <cell r="B157" t="str">
            <v>26056</v>
          </cell>
          <cell r="C157" t="str">
            <v>Newport</v>
          </cell>
          <cell r="D157">
            <v>1040.9600000000003</v>
          </cell>
          <cell r="E157">
            <v>12392115.210000001</v>
          </cell>
          <cell r="F157">
            <v>12419304.640000001</v>
          </cell>
          <cell r="G157">
            <v>1021.8500000000003</v>
          </cell>
          <cell r="H157">
            <v>19.11</v>
          </cell>
        </row>
        <row r="158">
          <cell r="D158"/>
          <cell r="E158"/>
          <cell r="F158"/>
          <cell r="G158"/>
          <cell r="H158"/>
        </row>
        <row r="159">
          <cell r="B159" t="str">
            <v>500-999</v>
          </cell>
          <cell r="D159"/>
          <cell r="E159"/>
          <cell r="F159"/>
          <cell r="G159"/>
          <cell r="H159"/>
        </row>
        <row r="160">
          <cell r="B160" t="str">
            <v>39209</v>
          </cell>
          <cell r="C160" t="str">
            <v>Mount Adams</v>
          </cell>
          <cell r="D160">
            <v>989.35000000000014</v>
          </cell>
          <cell r="E160">
            <v>12498124.65</v>
          </cell>
          <cell r="F160">
            <v>12400530.9</v>
          </cell>
          <cell r="G160">
            <v>974.13000000000011</v>
          </cell>
          <cell r="H160">
            <v>15.22</v>
          </cell>
        </row>
        <row r="161">
          <cell r="B161" t="str">
            <v>13146</v>
          </cell>
          <cell r="C161" t="str">
            <v>Warden</v>
          </cell>
          <cell r="D161">
            <v>966.53</v>
          </cell>
          <cell r="E161">
            <v>10384324.67</v>
          </cell>
          <cell r="F161">
            <v>10337392.59</v>
          </cell>
          <cell r="G161">
            <v>950.53</v>
          </cell>
          <cell r="H161">
            <v>16</v>
          </cell>
        </row>
        <row r="162">
          <cell r="B162" t="str">
            <v>25101</v>
          </cell>
          <cell r="C162" t="str">
            <v>Ocean Beach</v>
          </cell>
          <cell r="D162">
            <v>941.8900000000001</v>
          </cell>
          <cell r="E162">
            <v>11194674.27</v>
          </cell>
          <cell r="F162">
            <v>11613684.76</v>
          </cell>
          <cell r="G162">
            <v>941.8900000000001</v>
          </cell>
          <cell r="H162">
            <v>0</v>
          </cell>
        </row>
        <row r="163">
          <cell r="B163" t="str">
            <v>24111</v>
          </cell>
          <cell r="C163" t="str">
            <v>Brewster</v>
          </cell>
          <cell r="D163">
            <v>933.09000000000015</v>
          </cell>
          <cell r="E163">
            <v>10062974.68</v>
          </cell>
          <cell r="F163">
            <v>10522268.439999999</v>
          </cell>
          <cell r="G163">
            <v>903.53000000000009</v>
          </cell>
          <cell r="H163">
            <v>29.560000000000002</v>
          </cell>
        </row>
        <row r="164">
          <cell r="B164" t="str">
            <v>20404</v>
          </cell>
          <cell r="C164" t="str">
            <v>Goldendale</v>
          </cell>
          <cell r="D164">
            <v>931.13</v>
          </cell>
          <cell r="E164">
            <v>10821870.529999999</v>
          </cell>
          <cell r="F164">
            <v>10980239.630000001</v>
          </cell>
          <cell r="G164">
            <v>931.13</v>
          </cell>
          <cell r="H164">
            <v>0</v>
          </cell>
        </row>
        <row r="165">
          <cell r="B165" t="str">
            <v>15204</v>
          </cell>
          <cell r="C165" t="str">
            <v>Coupeville</v>
          </cell>
          <cell r="D165">
            <v>920.91000000000008</v>
          </cell>
          <cell r="E165">
            <v>9388327.9000000004</v>
          </cell>
          <cell r="F165">
            <v>9334477.4900000002</v>
          </cell>
          <cell r="G165">
            <v>899.29000000000008</v>
          </cell>
          <cell r="H165">
            <v>21.62</v>
          </cell>
        </row>
        <row r="166">
          <cell r="B166" t="str">
            <v>39120</v>
          </cell>
          <cell r="C166" t="str">
            <v>Mabton</v>
          </cell>
          <cell r="D166">
            <v>920.25</v>
          </cell>
          <cell r="E166">
            <v>9909710.1400000006</v>
          </cell>
          <cell r="F166">
            <v>9915179.4499999993</v>
          </cell>
          <cell r="G166">
            <v>911.14</v>
          </cell>
          <cell r="H166">
            <v>9.11</v>
          </cell>
        </row>
        <row r="167">
          <cell r="B167" t="str">
            <v>03053</v>
          </cell>
          <cell r="C167" t="str">
            <v>Finley</v>
          </cell>
          <cell r="D167">
            <v>918.76999999999987</v>
          </cell>
          <cell r="E167">
            <v>10190990.24</v>
          </cell>
          <cell r="F167">
            <v>10074421.41</v>
          </cell>
          <cell r="G167">
            <v>904.09999999999991</v>
          </cell>
          <cell r="H167">
            <v>14.67</v>
          </cell>
        </row>
        <row r="168">
          <cell r="B168" t="str">
            <v>33212</v>
          </cell>
          <cell r="C168" t="str">
            <v>Kettle Falls</v>
          </cell>
          <cell r="D168">
            <v>917.99599999999998</v>
          </cell>
          <cell r="E168">
            <v>8843272.4800000004</v>
          </cell>
          <cell r="F168">
            <v>8802451.1199999992</v>
          </cell>
          <cell r="G168">
            <v>908.32600000000002</v>
          </cell>
          <cell r="H168">
            <v>9.67</v>
          </cell>
        </row>
        <row r="169">
          <cell r="B169" t="str">
            <v>30303</v>
          </cell>
          <cell r="C169" t="str">
            <v>Stevenson-Carson</v>
          </cell>
          <cell r="D169">
            <v>899.91999999999985</v>
          </cell>
          <cell r="E169">
            <v>11495321.470000001</v>
          </cell>
          <cell r="F169">
            <v>11116868.310000001</v>
          </cell>
          <cell r="G169">
            <v>899.91999999999985</v>
          </cell>
          <cell r="H169">
            <v>0</v>
          </cell>
        </row>
        <row r="170">
          <cell r="B170" t="str">
            <v>08402</v>
          </cell>
          <cell r="C170" t="str">
            <v>Kalama</v>
          </cell>
          <cell r="D170">
            <v>894.02</v>
          </cell>
          <cell r="E170">
            <v>8013437.1200000001</v>
          </cell>
          <cell r="F170">
            <v>8242599.7199999997</v>
          </cell>
          <cell r="G170">
            <v>894.02</v>
          </cell>
          <cell r="H170">
            <v>0</v>
          </cell>
        </row>
        <row r="171">
          <cell r="B171" t="str">
            <v>19404</v>
          </cell>
          <cell r="C171" t="str">
            <v>Cle Elum-Roslyn</v>
          </cell>
          <cell r="D171">
            <v>886.49</v>
          </cell>
          <cell r="E171">
            <v>8555157.6699999999</v>
          </cell>
          <cell r="F171">
            <v>8808418.3000000007</v>
          </cell>
          <cell r="G171">
            <v>875.71</v>
          </cell>
          <cell r="H171">
            <v>10.780000000000001</v>
          </cell>
        </row>
        <row r="172">
          <cell r="B172" t="str">
            <v>36400</v>
          </cell>
          <cell r="C172" t="str">
            <v>Columbia (Walla)</v>
          </cell>
          <cell r="D172">
            <v>876.86500000000001</v>
          </cell>
          <cell r="E172">
            <v>8922407.6199999992</v>
          </cell>
          <cell r="F172">
            <v>9053935.9100000001</v>
          </cell>
          <cell r="G172">
            <v>860.42499999999995</v>
          </cell>
          <cell r="H172">
            <v>16.440000000000001</v>
          </cell>
        </row>
        <row r="173">
          <cell r="B173" t="str">
            <v>32358</v>
          </cell>
          <cell r="C173" t="str">
            <v>Freeman</v>
          </cell>
          <cell r="D173">
            <v>873.2600000000001</v>
          </cell>
          <cell r="E173">
            <v>8591978.2699999996</v>
          </cell>
          <cell r="F173">
            <v>8649196.2899999991</v>
          </cell>
          <cell r="G173">
            <v>865.37000000000012</v>
          </cell>
          <cell r="H173">
            <v>7.89</v>
          </cell>
        </row>
        <row r="174">
          <cell r="B174" t="str">
            <v>33070</v>
          </cell>
          <cell r="C174" t="str">
            <v>Valley</v>
          </cell>
          <cell r="D174">
            <v>870.69999999999993</v>
          </cell>
          <cell r="E174">
            <v>10448107.5</v>
          </cell>
          <cell r="F174">
            <v>10285644.99</v>
          </cell>
          <cell r="G174">
            <v>862.69999999999993</v>
          </cell>
          <cell r="H174">
            <v>8</v>
          </cell>
        </row>
        <row r="175">
          <cell r="B175" t="str">
            <v>33036</v>
          </cell>
          <cell r="C175" t="str">
            <v>Chewelah</v>
          </cell>
          <cell r="D175">
            <v>849.42</v>
          </cell>
          <cell r="E175">
            <v>9068932.0800000001</v>
          </cell>
          <cell r="F175">
            <v>8963440.1999999993</v>
          </cell>
          <cell r="G175">
            <v>838.42</v>
          </cell>
          <cell r="H175">
            <v>11</v>
          </cell>
        </row>
        <row r="176">
          <cell r="B176" t="str">
            <v>36250</v>
          </cell>
          <cell r="C176" t="str">
            <v>College Place</v>
          </cell>
          <cell r="D176">
            <v>845.51</v>
          </cell>
          <cell r="E176">
            <v>9667287.9000000004</v>
          </cell>
          <cell r="F176">
            <v>10259908.529999999</v>
          </cell>
          <cell r="G176">
            <v>827.84</v>
          </cell>
          <cell r="H176">
            <v>17.669999999999998</v>
          </cell>
        </row>
        <row r="177">
          <cell r="B177" t="str">
            <v>09075</v>
          </cell>
          <cell r="C177" t="str">
            <v>Bridgeport</v>
          </cell>
          <cell r="D177">
            <v>826.61000000000013</v>
          </cell>
          <cell r="E177">
            <v>8289155.2699999996</v>
          </cell>
          <cell r="F177">
            <v>8277849.29</v>
          </cell>
          <cell r="G177">
            <v>812.50000000000011</v>
          </cell>
          <cell r="H177">
            <v>14.11</v>
          </cell>
        </row>
        <row r="178">
          <cell r="B178" t="str">
            <v>28137</v>
          </cell>
          <cell r="C178" t="str">
            <v>Orcas</v>
          </cell>
          <cell r="D178">
            <v>818.67</v>
          </cell>
          <cell r="E178">
            <v>8160126.6699999999</v>
          </cell>
          <cell r="F178">
            <v>8193735.3700000001</v>
          </cell>
          <cell r="G178">
            <v>806.67</v>
          </cell>
          <cell r="H178">
            <v>12</v>
          </cell>
        </row>
        <row r="179">
          <cell r="B179" t="str">
            <v>34307</v>
          </cell>
          <cell r="C179" t="str">
            <v>Rainier</v>
          </cell>
          <cell r="D179">
            <v>809.35</v>
          </cell>
          <cell r="E179">
            <v>8296490.21</v>
          </cell>
          <cell r="F179">
            <v>8329261.6500000004</v>
          </cell>
          <cell r="G179">
            <v>799.58</v>
          </cell>
          <cell r="H179">
            <v>9.77</v>
          </cell>
        </row>
        <row r="180">
          <cell r="B180" t="str">
            <v>28149</v>
          </cell>
          <cell r="C180" t="str">
            <v>San Juan</v>
          </cell>
          <cell r="D180">
            <v>798.05</v>
          </cell>
          <cell r="E180">
            <v>8575084.8300000001</v>
          </cell>
          <cell r="F180">
            <v>8708137.4499999993</v>
          </cell>
          <cell r="G180">
            <v>790.82999999999993</v>
          </cell>
          <cell r="H180">
            <v>7.22</v>
          </cell>
        </row>
        <row r="181">
          <cell r="B181" t="str">
            <v>21237</v>
          </cell>
          <cell r="C181" t="str">
            <v>Toledo</v>
          </cell>
          <cell r="D181">
            <v>759.16000000000008</v>
          </cell>
          <cell r="E181">
            <v>7640352.8399999999</v>
          </cell>
          <cell r="F181">
            <v>7679190.04</v>
          </cell>
          <cell r="G181">
            <v>750.72</v>
          </cell>
          <cell r="H181">
            <v>8.44</v>
          </cell>
        </row>
        <row r="182">
          <cell r="B182" t="str">
            <v>21300</v>
          </cell>
          <cell r="C182" t="str">
            <v>Onalaska</v>
          </cell>
          <cell r="D182">
            <v>752.63000000000011</v>
          </cell>
          <cell r="E182">
            <v>7589032.0999999996</v>
          </cell>
          <cell r="F182">
            <v>8168875.5499999998</v>
          </cell>
          <cell r="G182">
            <v>743.85000000000014</v>
          </cell>
          <cell r="H182">
            <v>8.7799999999999994</v>
          </cell>
        </row>
        <row r="183">
          <cell r="B183" t="str">
            <v>21014</v>
          </cell>
          <cell r="C183" t="str">
            <v>Napavine</v>
          </cell>
          <cell r="D183">
            <v>745.47</v>
          </cell>
          <cell r="E183">
            <v>7260251.3700000001</v>
          </cell>
          <cell r="F183">
            <v>7074777.1799999997</v>
          </cell>
          <cell r="G183">
            <v>734.58</v>
          </cell>
          <cell r="H183">
            <v>10.89</v>
          </cell>
        </row>
        <row r="184">
          <cell r="B184" t="str">
            <v>13301</v>
          </cell>
          <cell r="C184" t="str">
            <v>Grand Coulee Dam</v>
          </cell>
          <cell r="D184">
            <v>696.77</v>
          </cell>
          <cell r="E184">
            <v>8987072.3900000006</v>
          </cell>
          <cell r="F184">
            <v>8959854.1699999999</v>
          </cell>
          <cell r="G184">
            <v>687.43999999999994</v>
          </cell>
          <cell r="H184">
            <v>9.33</v>
          </cell>
        </row>
        <row r="185">
          <cell r="B185" t="str">
            <v>23402</v>
          </cell>
          <cell r="C185" t="str">
            <v>Pioneer</v>
          </cell>
          <cell r="D185">
            <v>694.79</v>
          </cell>
          <cell r="E185">
            <v>8137267.1799999997</v>
          </cell>
          <cell r="F185">
            <v>8845565.2100000009</v>
          </cell>
          <cell r="G185">
            <v>654.56999999999994</v>
          </cell>
          <cell r="H185">
            <v>40.22</v>
          </cell>
        </row>
        <row r="186">
          <cell r="B186" t="str">
            <v>21232</v>
          </cell>
          <cell r="C186" t="str">
            <v>Winlock</v>
          </cell>
          <cell r="D186">
            <v>674.66</v>
          </cell>
          <cell r="E186">
            <v>6899002.7400000002</v>
          </cell>
          <cell r="F186">
            <v>7227115.0899999999</v>
          </cell>
          <cell r="G186">
            <v>670.99</v>
          </cell>
          <cell r="H186">
            <v>3.67</v>
          </cell>
        </row>
        <row r="187">
          <cell r="B187" t="str">
            <v>04019</v>
          </cell>
          <cell r="C187" t="str">
            <v>Manson</v>
          </cell>
          <cell r="D187">
            <v>670.20000000000016</v>
          </cell>
          <cell r="E187">
            <v>7837503.1500000004</v>
          </cell>
          <cell r="F187">
            <v>7927043</v>
          </cell>
          <cell r="G187">
            <v>656.87000000000012</v>
          </cell>
          <cell r="H187">
            <v>13.330000000000002</v>
          </cell>
        </row>
        <row r="188">
          <cell r="B188" t="str">
            <v>19403</v>
          </cell>
          <cell r="C188" t="str">
            <v>Kittitas</v>
          </cell>
          <cell r="D188">
            <v>664.20999999999992</v>
          </cell>
          <cell r="E188">
            <v>7032553.6100000003</v>
          </cell>
          <cell r="F188">
            <v>7010131.3099999996</v>
          </cell>
          <cell r="G188">
            <v>646.86999999999989</v>
          </cell>
          <cell r="H188">
            <v>17.34</v>
          </cell>
        </row>
        <row r="189">
          <cell r="B189" t="str">
            <v>14172</v>
          </cell>
          <cell r="C189" t="str">
            <v>Ocosta</v>
          </cell>
          <cell r="D189">
            <v>664.2</v>
          </cell>
          <cell r="E189">
            <v>7698472.2400000002</v>
          </cell>
          <cell r="F189">
            <v>7872509.7999999998</v>
          </cell>
          <cell r="G189">
            <v>655.20000000000005</v>
          </cell>
          <cell r="H189">
            <v>9</v>
          </cell>
        </row>
        <row r="190">
          <cell r="B190" t="str">
            <v>25116</v>
          </cell>
          <cell r="C190" t="str">
            <v>Raymond</v>
          </cell>
          <cell r="D190">
            <v>663.57</v>
          </cell>
          <cell r="E190">
            <v>6975410.6799999997</v>
          </cell>
          <cell r="F190">
            <v>7249658.8200000003</v>
          </cell>
          <cell r="G190">
            <v>654.57000000000005</v>
          </cell>
          <cell r="H190">
            <v>9</v>
          </cell>
        </row>
        <row r="191">
          <cell r="B191" t="str">
            <v>14064</v>
          </cell>
          <cell r="C191" t="str">
            <v>North Beach</v>
          </cell>
          <cell r="D191">
            <v>649.78</v>
          </cell>
          <cell r="E191">
            <v>6897847.0999999996</v>
          </cell>
          <cell r="F191">
            <v>6848652.2000000002</v>
          </cell>
          <cell r="G191">
            <v>636.89</v>
          </cell>
          <cell r="H191">
            <v>12.89</v>
          </cell>
        </row>
        <row r="192">
          <cell r="B192" t="str">
            <v>34324</v>
          </cell>
          <cell r="C192" t="str">
            <v>Griffin</v>
          </cell>
          <cell r="D192">
            <v>626.44000000000005</v>
          </cell>
          <cell r="E192">
            <v>7007994.9400000004</v>
          </cell>
          <cell r="F192">
            <v>7155140.1600000001</v>
          </cell>
          <cell r="G192">
            <v>619.44000000000005</v>
          </cell>
          <cell r="H192">
            <v>7</v>
          </cell>
        </row>
        <row r="193">
          <cell r="B193" t="str">
            <v>39002</v>
          </cell>
          <cell r="C193" t="str">
            <v>Union Gap</v>
          </cell>
          <cell r="D193">
            <v>623.11000000000013</v>
          </cell>
          <cell r="E193">
            <v>6492520.1699999999</v>
          </cell>
          <cell r="F193">
            <v>6822717.7000000002</v>
          </cell>
          <cell r="G193">
            <v>610.00000000000011</v>
          </cell>
          <cell r="H193">
            <v>13.11</v>
          </cell>
        </row>
        <row r="194">
          <cell r="B194" t="str">
            <v>29311</v>
          </cell>
          <cell r="C194" t="str">
            <v>La Conner</v>
          </cell>
          <cell r="D194">
            <v>613.62000000000012</v>
          </cell>
          <cell r="E194">
            <v>9141434.8599999994</v>
          </cell>
          <cell r="F194">
            <v>9524883.8399999999</v>
          </cell>
          <cell r="G194">
            <v>607.18000000000006</v>
          </cell>
          <cell r="H194">
            <v>6.44</v>
          </cell>
        </row>
        <row r="195">
          <cell r="B195" t="str">
            <v>38300</v>
          </cell>
          <cell r="C195" t="str">
            <v>Colfax</v>
          </cell>
          <cell r="D195">
            <v>612.62</v>
          </cell>
          <cell r="E195">
            <v>6336419.6699999999</v>
          </cell>
          <cell r="F195">
            <v>6512875.96</v>
          </cell>
          <cell r="G195">
            <v>607.73</v>
          </cell>
          <cell r="H195">
            <v>4.8899999999999997</v>
          </cell>
        </row>
        <row r="196">
          <cell r="B196" t="str">
            <v>02420</v>
          </cell>
          <cell r="C196" t="str">
            <v>Asotin-Anatone</v>
          </cell>
          <cell r="D196">
            <v>601.41999999999996</v>
          </cell>
          <cell r="E196">
            <v>6323054.0300000003</v>
          </cell>
          <cell r="F196">
            <v>6529359.2400000002</v>
          </cell>
          <cell r="G196">
            <v>594.08999999999992</v>
          </cell>
          <cell r="H196">
            <v>7.33</v>
          </cell>
        </row>
        <row r="197">
          <cell r="B197" t="str">
            <v>24410</v>
          </cell>
          <cell r="C197" t="str">
            <v>Oroville</v>
          </cell>
          <cell r="D197">
            <v>591.54</v>
          </cell>
          <cell r="E197">
            <v>6805889.3499999996</v>
          </cell>
          <cell r="F197">
            <v>6795505.25</v>
          </cell>
          <cell r="G197">
            <v>576.31999999999994</v>
          </cell>
          <cell r="H197">
            <v>15.219999999999999</v>
          </cell>
        </row>
        <row r="198">
          <cell r="B198" t="str">
            <v>25155</v>
          </cell>
          <cell r="C198" t="str">
            <v>Naselle Grays Riv</v>
          </cell>
          <cell r="D198">
            <v>585.63</v>
          </cell>
          <cell r="E198">
            <v>6098619.4500000002</v>
          </cell>
          <cell r="F198">
            <v>6093705.9699999997</v>
          </cell>
          <cell r="G198">
            <v>503.71999999999997</v>
          </cell>
          <cell r="H198">
            <v>81.91</v>
          </cell>
        </row>
        <row r="199">
          <cell r="B199" t="str">
            <v>24350</v>
          </cell>
          <cell r="C199" t="str">
            <v>Methow Valley</v>
          </cell>
          <cell r="D199">
            <v>584.75</v>
          </cell>
          <cell r="E199">
            <v>6979168.3600000003</v>
          </cell>
          <cell r="F199">
            <v>7113388.7800000003</v>
          </cell>
          <cell r="G199">
            <v>584.75</v>
          </cell>
          <cell r="H199">
            <v>0</v>
          </cell>
        </row>
        <row r="200">
          <cell r="B200" t="str">
            <v>08130</v>
          </cell>
          <cell r="C200" t="str">
            <v>Toutle Lake</v>
          </cell>
          <cell r="D200">
            <v>579.69000000000017</v>
          </cell>
          <cell r="E200">
            <v>6192585.9199999999</v>
          </cell>
          <cell r="F200">
            <v>6260078.3600000003</v>
          </cell>
          <cell r="G200">
            <v>579.69000000000017</v>
          </cell>
          <cell r="H200">
            <v>0</v>
          </cell>
        </row>
        <row r="201">
          <cell r="B201" t="str">
            <v>21226</v>
          </cell>
          <cell r="C201" t="str">
            <v>Adna</v>
          </cell>
          <cell r="D201">
            <v>573.17000000000007</v>
          </cell>
          <cell r="E201">
            <v>5467172.8099999996</v>
          </cell>
          <cell r="F201">
            <v>5615815.04</v>
          </cell>
          <cell r="G201">
            <v>571.3900000000001</v>
          </cell>
          <cell r="H201">
            <v>1.78</v>
          </cell>
        </row>
        <row r="202">
          <cell r="B202" t="str">
            <v>22009</v>
          </cell>
          <cell r="C202" t="str">
            <v>Reardan</v>
          </cell>
          <cell r="D202">
            <v>571.99</v>
          </cell>
          <cell r="E202">
            <v>6504374.3399999999</v>
          </cell>
          <cell r="F202">
            <v>6485685.7599999998</v>
          </cell>
          <cell r="G202">
            <v>564.1</v>
          </cell>
          <cell r="H202">
            <v>7.89</v>
          </cell>
        </row>
        <row r="203">
          <cell r="B203" t="str">
            <v>25118</v>
          </cell>
          <cell r="C203" t="str">
            <v>South Bend</v>
          </cell>
          <cell r="D203">
            <v>560.67999999999984</v>
          </cell>
          <cell r="E203">
            <v>7104522.7999999998</v>
          </cell>
          <cell r="F203">
            <v>7107342.6299999999</v>
          </cell>
          <cell r="G203">
            <v>532.44999999999982</v>
          </cell>
          <cell r="H203">
            <v>28.230000000000004</v>
          </cell>
        </row>
        <row r="204">
          <cell r="B204" t="str">
            <v>16048</v>
          </cell>
          <cell r="C204" t="str">
            <v>Quilcene</v>
          </cell>
          <cell r="D204">
            <v>555.84</v>
          </cell>
          <cell r="E204">
            <v>4384752.84</v>
          </cell>
          <cell r="F204">
            <v>4924995.57</v>
          </cell>
          <cell r="G204">
            <v>555.62</v>
          </cell>
          <cell r="H204">
            <v>0.22</v>
          </cell>
        </row>
        <row r="205">
          <cell r="B205" t="str">
            <v>22207</v>
          </cell>
          <cell r="C205" t="str">
            <v>Davenport</v>
          </cell>
          <cell r="D205">
            <v>555.64</v>
          </cell>
          <cell r="E205">
            <v>6365345.5300000003</v>
          </cell>
          <cell r="F205">
            <v>6277104.5499999998</v>
          </cell>
          <cell r="G205">
            <v>550.75</v>
          </cell>
          <cell r="H205">
            <v>4.8899999999999997</v>
          </cell>
        </row>
        <row r="206">
          <cell r="B206" t="str">
            <v>21206</v>
          </cell>
          <cell r="C206" t="str">
            <v>Mossyrock</v>
          </cell>
          <cell r="D206">
            <v>533.5</v>
          </cell>
          <cell r="E206">
            <v>5515611.2400000002</v>
          </cell>
          <cell r="F206">
            <v>5753592.2400000002</v>
          </cell>
          <cell r="G206">
            <v>530.5</v>
          </cell>
          <cell r="H206">
            <v>3</v>
          </cell>
        </row>
        <row r="207">
          <cell r="B207" t="str">
            <v>29011</v>
          </cell>
          <cell r="C207" t="str">
            <v>Concrete</v>
          </cell>
          <cell r="D207">
            <v>533.27</v>
          </cell>
          <cell r="E207">
            <v>6746384.1799999997</v>
          </cell>
          <cell r="F207">
            <v>7027144.3499999996</v>
          </cell>
          <cell r="G207">
            <v>529.27</v>
          </cell>
          <cell r="H207">
            <v>4</v>
          </cell>
        </row>
        <row r="208">
          <cell r="B208" t="str">
            <v>13156</v>
          </cell>
          <cell r="C208" t="str">
            <v>Soap Lake</v>
          </cell>
          <cell r="D208">
            <v>523.19999999999993</v>
          </cell>
          <cell r="E208">
            <v>6213975.1100000003</v>
          </cell>
          <cell r="F208">
            <v>6100908.3200000003</v>
          </cell>
          <cell r="G208">
            <v>513.9799999999999</v>
          </cell>
          <cell r="H208">
            <v>9.2199999999999989</v>
          </cell>
        </row>
        <row r="209">
          <cell r="B209" t="str">
            <v>33049</v>
          </cell>
          <cell r="C209" t="str">
            <v>Wellpinit</v>
          </cell>
          <cell r="D209">
            <v>511.68999999999994</v>
          </cell>
          <cell r="E209">
            <v>6410460.9199999999</v>
          </cell>
          <cell r="F209">
            <v>6945668.7000000002</v>
          </cell>
          <cell r="G209">
            <v>504.79999999999995</v>
          </cell>
          <cell r="H209">
            <v>6.8900000000000006</v>
          </cell>
        </row>
        <row r="210">
          <cell r="B210" t="str">
            <v>33207</v>
          </cell>
          <cell r="C210" t="str">
            <v>Mary Walker</v>
          </cell>
          <cell r="D210">
            <v>500.54</v>
          </cell>
          <cell r="E210">
            <v>6104304.4299999997</v>
          </cell>
          <cell r="F210">
            <v>5818618.7699999996</v>
          </cell>
          <cell r="G210">
            <v>492.54</v>
          </cell>
          <cell r="H210">
            <v>8</v>
          </cell>
        </row>
        <row r="212">
          <cell r="B212" t="str">
            <v>100-499</v>
          </cell>
          <cell r="D212"/>
          <cell r="E212"/>
          <cell r="F212"/>
          <cell r="G212"/>
          <cell r="H212"/>
        </row>
        <row r="213">
          <cell r="B213" t="str">
            <v>05401</v>
          </cell>
          <cell r="C213" t="str">
            <v>Cape Flattery</v>
          </cell>
          <cell r="D213">
            <v>454.05999999999995</v>
          </cell>
          <cell r="E213">
            <v>7605597.6600000001</v>
          </cell>
          <cell r="F213">
            <v>7817460.25</v>
          </cell>
          <cell r="G213">
            <v>446.16999999999996</v>
          </cell>
          <cell r="H213">
            <v>7.8900000000000006</v>
          </cell>
        </row>
        <row r="214">
          <cell r="B214" t="str">
            <v>31330</v>
          </cell>
          <cell r="C214" t="str">
            <v>Darrington</v>
          </cell>
          <cell r="D214">
            <v>438.13000000000011</v>
          </cell>
          <cell r="E214">
            <v>5380554.71</v>
          </cell>
          <cell r="F214">
            <v>5735079.5</v>
          </cell>
          <cell r="G214">
            <v>432.46000000000009</v>
          </cell>
          <cell r="H214">
            <v>5.67</v>
          </cell>
        </row>
        <row r="215">
          <cell r="B215" t="str">
            <v>07002</v>
          </cell>
          <cell r="C215" t="str">
            <v>Dayton</v>
          </cell>
          <cell r="D215">
            <v>427.30000000000007</v>
          </cell>
          <cell r="E215">
            <v>5740923.5999999996</v>
          </cell>
          <cell r="F215">
            <v>5613832.7199999997</v>
          </cell>
          <cell r="G215">
            <v>427.30000000000007</v>
          </cell>
          <cell r="H215">
            <v>0</v>
          </cell>
        </row>
        <row r="216">
          <cell r="B216" t="str">
            <v>21303</v>
          </cell>
          <cell r="C216" t="str">
            <v>White Pass</v>
          </cell>
          <cell r="D216">
            <v>425.39</v>
          </cell>
          <cell r="E216">
            <v>5288563.25</v>
          </cell>
          <cell r="F216">
            <v>5447791.7000000002</v>
          </cell>
          <cell r="G216">
            <v>422.28</v>
          </cell>
          <cell r="H216">
            <v>3.11</v>
          </cell>
        </row>
        <row r="217">
          <cell r="B217" t="str">
            <v>29317</v>
          </cell>
          <cell r="C217" t="str">
            <v>Conway</v>
          </cell>
          <cell r="D217">
            <v>424.08000000000004</v>
          </cell>
          <cell r="E217">
            <v>4367816.12</v>
          </cell>
          <cell r="F217">
            <v>4549542.12</v>
          </cell>
          <cell r="G217">
            <v>414.85</v>
          </cell>
          <cell r="H217">
            <v>9.23</v>
          </cell>
        </row>
        <row r="218">
          <cell r="B218" t="str">
            <v>32362</v>
          </cell>
          <cell r="C218" t="str">
            <v>Liberty</v>
          </cell>
          <cell r="D218">
            <v>404.72</v>
          </cell>
          <cell r="E218">
            <v>5425579.6900000004</v>
          </cell>
          <cell r="F218">
            <v>5479470.9100000001</v>
          </cell>
          <cell r="G218">
            <v>398.84000000000003</v>
          </cell>
          <cell r="H218">
            <v>5.88</v>
          </cell>
        </row>
        <row r="219">
          <cell r="B219" t="str">
            <v>35200</v>
          </cell>
          <cell r="C219" t="str">
            <v>Wahkiakum</v>
          </cell>
          <cell r="D219">
            <v>404.68</v>
          </cell>
          <cell r="E219">
            <v>4990277.12</v>
          </cell>
          <cell r="F219">
            <v>5078923.2</v>
          </cell>
          <cell r="G219">
            <v>404.68</v>
          </cell>
          <cell r="H219">
            <v>0</v>
          </cell>
        </row>
        <row r="220">
          <cell r="B220" t="str">
            <v>04127</v>
          </cell>
          <cell r="C220" t="str">
            <v>Entiat</v>
          </cell>
          <cell r="D220">
            <v>368.81999999999994</v>
          </cell>
          <cell r="E220">
            <v>4359563.33</v>
          </cell>
          <cell r="F220">
            <v>4430981.38</v>
          </cell>
          <cell r="G220">
            <v>363.03999999999996</v>
          </cell>
          <cell r="H220">
            <v>5.78</v>
          </cell>
        </row>
        <row r="221">
          <cell r="B221" t="str">
            <v>36402</v>
          </cell>
          <cell r="C221" t="str">
            <v>Prescott</v>
          </cell>
          <cell r="D221">
            <v>366.05</v>
          </cell>
          <cell r="E221">
            <v>4269271.5199999996</v>
          </cell>
          <cell r="F221">
            <v>4555548.28</v>
          </cell>
          <cell r="G221">
            <v>360.61</v>
          </cell>
          <cell r="H221">
            <v>5.4399999999999995</v>
          </cell>
        </row>
        <row r="222">
          <cell r="B222" t="str">
            <v>10309</v>
          </cell>
          <cell r="C222" t="str">
            <v>Republic</v>
          </cell>
          <cell r="D222">
            <v>341.19</v>
          </cell>
          <cell r="E222">
            <v>4268082.1500000004</v>
          </cell>
          <cell r="F222">
            <v>4380086.33</v>
          </cell>
          <cell r="G222">
            <v>335.75</v>
          </cell>
          <cell r="H222">
            <v>5.44</v>
          </cell>
        </row>
        <row r="223">
          <cell r="B223" t="str">
            <v>25160</v>
          </cell>
          <cell r="C223" t="str">
            <v>Willapa Valley</v>
          </cell>
          <cell r="D223">
            <v>321.39999999999998</v>
          </cell>
          <cell r="E223">
            <v>4092177.86</v>
          </cell>
          <cell r="F223">
            <v>4483973.68</v>
          </cell>
          <cell r="G223">
            <v>319.83999999999997</v>
          </cell>
          <cell r="H223">
            <v>1.56</v>
          </cell>
        </row>
        <row r="224">
          <cell r="B224" t="str">
            <v>01160</v>
          </cell>
          <cell r="C224" t="str">
            <v>Ritzville</v>
          </cell>
          <cell r="D224">
            <v>319.54000000000002</v>
          </cell>
          <cell r="E224">
            <v>4319346.74</v>
          </cell>
          <cell r="F224">
            <v>4256972.8099999996</v>
          </cell>
          <cell r="G224">
            <v>314.32</v>
          </cell>
          <cell r="H224">
            <v>5.22</v>
          </cell>
        </row>
        <row r="225">
          <cell r="B225" t="str">
            <v>12110</v>
          </cell>
          <cell r="C225" t="str">
            <v>Pomeroy</v>
          </cell>
          <cell r="D225">
            <v>317.2700000000001</v>
          </cell>
          <cell r="E225">
            <v>4211962.4000000004</v>
          </cell>
          <cell r="F225">
            <v>4275173.16</v>
          </cell>
          <cell r="G225">
            <v>315.05000000000007</v>
          </cell>
          <cell r="H225">
            <v>2.2200000000000002</v>
          </cell>
        </row>
        <row r="226">
          <cell r="B226" t="str">
            <v>05313</v>
          </cell>
          <cell r="C226" t="str">
            <v>Crescent</v>
          </cell>
          <cell r="D226">
            <v>303.47000000000003</v>
          </cell>
          <cell r="E226">
            <v>3432306.91</v>
          </cell>
          <cell r="F226">
            <v>3430480.13</v>
          </cell>
          <cell r="G226">
            <v>302.47000000000003</v>
          </cell>
          <cell r="H226">
            <v>1</v>
          </cell>
        </row>
        <row r="227">
          <cell r="B227" t="str">
            <v>21214</v>
          </cell>
          <cell r="C227" t="str">
            <v>Morton</v>
          </cell>
          <cell r="D227">
            <v>302.27</v>
          </cell>
          <cell r="E227">
            <v>4002153.88</v>
          </cell>
          <cell r="F227">
            <v>4350299.17</v>
          </cell>
          <cell r="G227">
            <v>297.04999999999995</v>
          </cell>
          <cell r="H227">
            <v>5.22</v>
          </cell>
        </row>
        <row r="228">
          <cell r="B228" t="str">
            <v>26070</v>
          </cell>
          <cell r="C228" t="str">
            <v>Selkirk</v>
          </cell>
          <cell r="D228">
            <v>299.62</v>
          </cell>
          <cell r="E228">
            <v>3618773.68</v>
          </cell>
          <cell r="F228">
            <v>4644373.9400000004</v>
          </cell>
          <cell r="G228">
            <v>294.51</v>
          </cell>
          <cell r="H228">
            <v>5.1100000000000003</v>
          </cell>
        </row>
        <row r="229">
          <cell r="B229" t="str">
            <v>23404</v>
          </cell>
          <cell r="C229" t="str">
            <v>Hood Canal</v>
          </cell>
          <cell r="D229">
            <v>298.81999999999994</v>
          </cell>
          <cell r="E229">
            <v>4452880.55</v>
          </cell>
          <cell r="F229">
            <v>4518047.9000000004</v>
          </cell>
          <cell r="G229">
            <v>281.59999999999997</v>
          </cell>
          <cell r="H229">
            <v>17.22</v>
          </cell>
        </row>
        <row r="230">
          <cell r="B230" t="str">
            <v>24122</v>
          </cell>
          <cell r="C230" t="str">
            <v>Pateros</v>
          </cell>
          <cell r="D230">
            <v>293.68000000000006</v>
          </cell>
          <cell r="E230">
            <v>3990277.5</v>
          </cell>
          <cell r="F230">
            <v>4034118.77</v>
          </cell>
          <cell r="G230">
            <v>293.68000000000006</v>
          </cell>
          <cell r="H230">
            <v>0</v>
          </cell>
        </row>
        <row r="231">
          <cell r="B231" t="str">
            <v>36401</v>
          </cell>
          <cell r="C231" t="str">
            <v>Waitsburg</v>
          </cell>
          <cell r="D231">
            <v>284.65999999999997</v>
          </cell>
          <cell r="E231">
            <v>3531051.68</v>
          </cell>
          <cell r="F231">
            <v>3666991.26</v>
          </cell>
          <cell r="G231">
            <v>280.65999999999997</v>
          </cell>
          <cell r="H231">
            <v>4</v>
          </cell>
        </row>
        <row r="232">
          <cell r="B232" t="str">
            <v>21301</v>
          </cell>
          <cell r="C232" t="str">
            <v>Pe Ell</v>
          </cell>
          <cell r="D232">
            <v>284.16000000000003</v>
          </cell>
          <cell r="E232">
            <v>3785372.35</v>
          </cell>
          <cell r="F232">
            <v>3737109.16</v>
          </cell>
          <cell r="G232">
            <v>281.16000000000003</v>
          </cell>
          <cell r="H232">
            <v>3</v>
          </cell>
        </row>
        <row r="233">
          <cell r="B233" t="str">
            <v>09209</v>
          </cell>
          <cell r="C233" t="str">
            <v>Waterville</v>
          </cell>
          <cell r="D233">
            <v>270.44</v>
          </cell>
          <cell r="E233">
            <v>4117259.72</v>
          </cell>
          <cell r="F233">
            <v>4524095.95</v>
          </cell>
          <cell r="G233">
            <v>270.44</v>
          </cell>
          <cell r="H233">
            <v>0</v>
          </cell>
        </row>
        <row r="234">
          <cell r="B234" t="str">
            <v>22200</v>
          </cell>
          <cell r="C234" t="str">
            <v>Wilbur</v>
          </cell>
          <cell r="D234">
            <v>268.95</v>
          </cell>
          <cell r="E234">
            <v>3834592.35</v>
          </cell>
          <cell r="F234">
            <v>3764531.46</v>
          </cell>
          <cell r="G234">
            <v>268.06</v>
          </cell>
          <cell r="H234">
            <v>0.89</v>
          </cell>
        </row>
        <row r="235">
          <cell r="B235" t="str">
            <v>26059</v>
          </cell>
          <cell r="C235" t="str">
            <v>Cusick</v>
          </cell>
          <cell r="D235">
            <v>268.85000000000002</v>
          </cell>
          <cell r="E235">
            <v>3492026.87</v>
          </cell>
          <cell r="F235">
            <v>3474818.44</v>
          </cell>
          <cell r="G235">
            <v>268.18</v>
          </cell>
          <cell r="H235">
            <v>0.67</v>
          </cell>
        </row>
        <row r="236">
          <cell r="B236" t="str">
            <v>14065</v>
          </cell>
          <cell r="C236" t="str">
            <v>Mc Cleary</v>
          </cell>
          <cell r="D236">
            <v>266.86</v>
          </cell>
          <cell r="E236">
            <v>3066767.72</v>
          </cell>
          <cell r="F236">
            <v>3089713.76</v>
          </cell>
          <cell r="G236">
            <v>264.64</v>
          </cell>
          <cell r="H236">
            <v>2.2200000000000002</v>
          </cell>
        </row>
        <row r="237">
          <cell r="B237" t="str">
            <v>14400</v>
          </cell>
          <cell r="C237" t="str">
            <v>Oakville</v>
          </cell>
          <cell r="D237">
            <v>257.36999999999995</v>
          </cell>
          <cell r="E237">
            <v>4080616.4</v>
          </cell>
          <cell r="F237">
            <v>3426328.48</v>
          </cell>
          <cell r="G237">
            <v>245.03999999999996</v>
          </cell>
          <cell r="H237">
            <v>12.329999999999998</v>
          </cell>
        </row>
        <row r="238">
          <cell r="B238" t="str">
            <v>23042</v>
          </cell>
          <cell r="C238" t="str">
            <v>Southside</v>
          </cell>
          <cell r="D238">
            <v>241.82</v>
          </cell>
          <cell r="E238">
            <v>1998558.29</v>
          </cell>
          <cell r="F238">
            <v>2130370.0699999998</v>
          </cell>
          <cell r="G238">
            <v>241.82</v>
          </cell>
          <cell r="H238">
            <v>0</v>
          </cell>
        </row>
        <row r="239">
          <cell r="B239" t="str">
            <v>36300</v>
          </cell>
          <cell r="C239" t="str">
            <v>Touchet</v>
          </cell>
          <cell r="D239">
            <v>238.06999999999996</v>
          </cell>
          <cell r="E239">
            <v>3371349.34</v>
          </cell>
          <cell r="F239">
            <v>3372418.16</v>
          </cell>
          <cell r="G239">
            <v>234.06999999999996</v>
          </cell>
          <cell r="H239">
            <v>4</v>
          </cell>
        </row>
        <row r="240">
          <cell r="B240" t="str">
            <v>33211</v>
          </cell>
          <cell r="C240" t="str">
            <v>Northport</v>
          </cell>
          <cell r="D240">
            <v>230.12000000000003</v>
          </cell>
          <cell r="E240">
            <v>3248842.89</v>
          </cell>
          <cell r="F240">
            <v>3222375.1</v>
          </cell>
          <cell r="G240">
            <v>227.90000000000003</v>
          </cell>
          <cell r="H240">
            <v>2.2200000000000002</v>
          </cell>
        </row>
        <row r="241">
          <cell r="B241" t="str">
            <v>28144</v>
          </cell>
          <cell r="C241" t="str">
            <v>Lopez</v>
          </cell>
          <cell r="D241">
            <v>222.38</v>
          </cell>
          <cell r="E241">
            <v>3881701.88</v>
          </cell>
          <cell r="F241">
            <v>3794626.99</v>
          </cell>
          <cell r="G241">
            <v>218.82</v>
          </cell>
          <cell r="H241">
            <v>3.56</v>
          </cell>
        </row>
        <row r="242">
          <cell r="B242" t="str">
            <v>20406</v>
          </cell>
          <cell r="C242" t="str">
            <v>Lyle</v>
          </cell>
          <cell r="D242">
            <v>218.70999999999998</v>
          </cell>
          <cell r="E242">
            <v>3249196.58</v>
          </cell>
          <cell r="F242">
            <v>3164954.02</v>
          </cell>
          <cell r="G242">
            <v>218.70999999999998</v>
          </cell>
          <cell r="H242">
            <v>0</v>
          </cell>
        </row>
        <row r="243">
          <cell r="B243" t="str">
            <v>10070</v>
          </cell>
          <cell r="C243" t="str">
            <v>Inchelium</v>
          </cell>
          <cell r="D243">
            <v>216.33999999999997</v>
          </cell>
          <cell r="E243">
            <v>3705299.88</v>
          </cell>
          <cell r="F243">
            <v>3776310.83</v>
          </cell>
          <cell r="G243">
            <v>208.45</v>
          </cell>
          <cell r="H243">
            <v>7.89</v>
          </cell>
        </row>
        <row r="244">
          <cell r="B244" t="str">
            <v>33183</v>
          </cell>
          <cell r="C244" t="str">
            <v>Loon Lake</v>
          </cell>
          <cell r="D244">
            <v>214.31</v>
          </cell>
          <cell r="E244">
            <v>1800595.14</v>
          </cell>
          <cell r="F244">
            <v>1882576.61</v>
          </cell>
          <cell r="G244">
            <v>211.97</v>
          </cell>
          <cell r="H244">
            <v>2.34</v>
          </cell>
        </row>
        <row r="245">
          <cell r="B245" t="str">
            <v>10050</v>
          </cell>
          <cell r="C245" t="str">
            <v>Curlew</v>
          </cell>
          <cell r="D245">
            <v>210.7</v>
          </cell>
          <cell r="E245">
            <v>2803578.84</v>
          </cell>
          <cell r="F245">
            <v>2761421.72</v>
          </cell>
          <cell r="G245">
            <v>208.7</v>
          </cell>
          <cell r="H245">
            <v>2</v>
          </cell>
        </row>
        <row r="246">
          <cell r="B246" t="str">
            <v>22105</v>
          </cell>
          <cell r="C246" t="str">
            <v>Odessa</v>
          </cell>
          <cell r="D246">
            <v>208.82</v>
          </cell>
          <cell r="E246">
            <v>3464595.26</v>
          </cell>
          <cell r="F246">
            <v>3466564.64</v>
          </cell>
          <cell r="G246">
            <v>204.82</v>
          </cell>
          <cell r="H246">
            <v>4</v>
          </cell>
        </row>
        <row r="247">
          <cell r="B247" t="str">
            <v>23054</v>
          </cell>
          <cell r="C247" t="str">
            <v>Grapeview</v>
          </cell>
          <cell r="D247">
            <v>202.86</v>
          </cell>
          <cell r="E247">
            <v>2182114</v>
          </cell>
          <cell r="F247">
            <v>2152408.15</v>
          </cell>
          <cell r="G247">
            <v>200.75</v>
          </cell>
          <cell r="H247">
            <v>2.11</v>
          </cell>
        </row>
        <row r="248">
          <cell r="B248" t="str">
            <v>38320</v>
          </cell>
          <cell r="C248" t="str">
            <v>Rosalia</v>
          </cell>
          <cell r="D248">
            <v>201.04000000000002</v>
          </cell>
          <cell r="E248">
            <v>3353061.95</v>
          </cell>
          <cell r="F248">
            <v>3335332.61</v>
          </cell>
          <cell r="G248">
            <v>198.92000000000002</v>
          </cell>
          <cell r="H248">
            <v>2.12</v>
          </cell>
        </row>
        <row r="249">
          <cell r="B249" t="str">
            <v>20400</v>
          </cell>
          <cell r="C249" t="str">
            <v>Trout Lake</v>
          </cell>
          <cell r="D249">
            <v>198.73999999999998</v>
          </cell>
          <cell r="E249">
            <v>2707744.64</v>
          </cell>
          <cell r="F249">
            <v>2700258.95</v>
          </cell>
          <cell r="G249">
            <v>198.73999999999998</v>
          </cell>
          <cell r="H249">
            <v>0</v>
          </cell>
        </row>
        <row r="250">
          <cell r="B250" t="str">
            <v>13151</v>
          </cell>
          <cell r="C250" t="str">
            <v>Coulee/Hartline</v>
          </cell>
          <cell r="D250">
            <v>191.94</v>
          </cell>
          <cell r="E250">
            <v>2932121.56</v>
          </cell>
          <cell r="F250">
            <v>3102640.8</v>
          </cell>
          <cell r="G250">
            <v>187.94</v>
          </cell>
          <cell r="H250">
            <v>4</v>
          </cell>
        </row>
        <row r="251">
          <cell r="B251" t="str">
            <v>23311</v>
          </cell>
          <cell r="C251" t="str">
            <v>Mary M Knight</v>
          </cell>
          <cell r="D251">
            <v>190.64</v>
          </cell>
          <cell r="E251">
            <v>3101991.67</v>
          </cell>
          <cell r="F251">
            <v>2996970.21</v>
          </cell>
          <cell r="G251">
            <v>189.76</v>
          </cell>
          <cell r="H251">
            <v>0.88</v>
          </cell>
        </row>
        <row r="252">
          <cell r="B252" t="str">
            <v>38301</v>
          </cell>
          <cell r="C252" t="str">
            <v>Palouse</v>
          </cell>
          <cell r="D252">
            <v>190.47</v>
          </cell>
          <cell r="E252">
            <v>2661872.0299999998</v>
          </cell>
          <cell r="F252">
            <v>2755335.93</v>
          </cell>
          <cell r="G252">
            <v>187.25</v>
          </cell>
          <cell r="H252">
            <v>3.22</v>
          </cell>
        </row>
        <row r="253">
          <cell r="B253" t="str">
            <v>01158</v>
          </cell>
          <cell r="C253" t="str">
            <v>Lind</v>
          </cell>
          <cell r="D253">
            <v>186.95000000000002</v>
          </cell>
          <cell r="E253">
            <v>3689019.44</v>
          </cell>
          <cell r="F253">
            <v>3804672.82</v>
          </cell>
          <cell r="G253">
            <v>180.95000000000002</v>
          </cell>
          <cell r="H253">
            <v>6</v>
          </cell>
        </row>
        <row r="254">
          <cell r="B254" t="str">
            <v>38265</v>
          </cell>
          <cell r="C254" t="str">
            <v>Tekoa</v>
          </cell>
          <cell r="D254">
            <v>186.55</v>
          </cell>
          <cell r="E254">
            <v>3075436.27</v>
          </cell>
          <cell r="F254">
            <v>2918838.55</v>
          </cell>
          <cell r="G254">
            <v>184.55</v>
          </cell>
          <cell r="H254">
            <v>2</v>
          </cell>
        </row>
        <row r="255">
          <cell r="B255" t="str">
            <v>14077</v>
          </cell>
          <cell r="C255" t="str">
            <v>Taholah</v>
          </cell>
          <cell r="D255">
            <v>185.61999999999998</v>
          </cell>
          <cell r="E255">
            <v>3933442.23</v>
          </cell>
          <cell r="F255">
            <v>3914083.72</v>
          </cell>
          <cell r="G255">
            <v>178.27999999999997</v>
          </cell>
          <cell r="H255">
            <v>7.34</v>
          </cell>
        </row>
        <row r="256">
          <cell r="B256" t="str">
            <v>27019</v>
          </cell>
          <cell r="C256" t="str">
            <v>Carbonado</v>
          </cell>
          <cell r="D256">
            <v>179.8</v>
          </cell>
          <cell r="E256">
            <v>2037596.44</v>
          </cell>
          <cell r="F256">
            <v>2155609.88</v>
          </cell>
          <cell r="G256">
            <v>176.8</v>
          </cell>
          <cell r="H256">
            <v>3</v>
          </cell>
        </row>
        <row r="257">
          <cell r="B257" t="str">
            <v>38322</v>
          </cell>
          <cell r="C257" t="str">
            <v>St John</v>
          </cell>
          <cell r="D257">
            <v>176.11</v>
          </cell>
          <cell r="E257">
            <v>2705963.07</v>
          </cell>
          <cell r="F257">
            <v>2731333.47</v>
          </cell>
          <cell r="G257">
            <v>173.33</v>
          </cell>
          <cell r="H257">
            <v>2.7800000000000002</v>
          </cell>
        </row>
        <row r="258">
          <cell r="B258" t="str">
            <v>13167</v>
          </cell>
          <cell r="C258" t="str">
            <v>Wilson Creek</v>
          </cell>
          <cell r="D258">
            <v>172.59</v>
          </cell>
          <cell r="E258">
            <v>2796301.07</v>
          </cell>
          <cell r="F258">
            <v>2704437.8</v>
          </cell>
          <cell r="G258">
            <v>172.59</v>
          </cell>
          <cell r="H258">
            <v>0</v>
          </cell>
        </row>
        <row r="259">
          <cell r="B259" t="str">
            <v>14097</v>
          </cell>
          <cell r="C259" t="str">
            <v>Quinault</v>
          </cell>
          <cell r="D259">
            <v>163.57999999999998</v>
          </cell>
          <cell r="E259">
            <v>3194626.71</v>
          </cell>
          <cell r="F259">
            <v>3217029.23</v>
          </cell>
          <cell r="G259">
            <v>163.57999999999998</v>
          </cell>
          <cell r="H259">
            <v>0</v>
          </cell>
        </row>
        <row r="260">
          <cell r="B260" t="str">
            <v>38306</v>
          </cell>
          <cell r="C260" t="str">
            <v>Colton</v>
          </cell>
          <cell r="D260">
            <v>161.37</v>
          </cell>
          <cell r="E260">
            <v>2474418.19</v>
          </cell>
          <cell r="F260">
            <v>2685015.11</v>
          </cell>
          <cell r="G260">
            <v>158.59</v>
          </cell>
          <cell r="H260">
            <v>2.7800000000000002</v>
          </cell>
        </row>
        <row r="261">
          <cell r="B261" t="str">
            <v>09013</v>
          </cell>
          <cell r="C261" t="str">
            <v>Orondo</v>
          </cell>
          <cell r="D261">
            <v>158.19999999999999</v>
          </cell>
          <cell r="E261">
            <v>3213369.93</v>
          </cell>
          <cell r="F261">
            <v>3167297.48</v>
          </cell>
          <cell r="G261">
            <v>158.19999999999999</v>
          </cell>
          <cell r="H261">
            <v>0</v>
          </cell>
        </row>
        <row r="262">
          <cell r="B262" t="str">
            <v>33206</v>
          </cell>
          <cell r="C262" t="str">
            <v>Columbia (Stev)</v>
          </cell>
          <cell r="D262">
            <v>157.28000000000003</v>
          </cell>
          <cell r="E262">
            <v>2902351.51</v>
          </cell>
          <cell r="F262">
            <v>2900479.56</v>
          </cell>
          <cell r="G262">
            <v>156.95000000000002</v>
          </cell>
          <cell r="H262">
            <v>0.33</v>
          </cell>
        </row>
        <row r="263">
          <cell r="B263" t="str">
            <v>14117</v>
          </cell>
          <cell r="C263" t="str">
            <v>Wishkah Valley</v>
          </cell>
          <cell r="D263">
            <v>145.60999999999999</v>
          </cell>
          <cell r="E263">
            <v>2219008.34</v>
          </cell>
          <cell r="F263">
            <v>2402937.2400000002</v>
          </cell>
          <cell r="G263">
            <v>145.60999999999999</v>
          </cell>
          <cell r="H263">
            <v>0</v>
          </cell>
        </row>
        <row r="264">
          <cell r="B264" t="str">
            <v>24014</v>
          </cell>
          <cell r="C264" t="str">
            <v>Nespelem</v>
          </cell>
          <cell r="D264">
            <v>140.9</v>
          </cell>
          <cell r="E264">
            <v>3024339.68</v>
          </cell>
          <cell r="F264">
            <v>3157246.34</v>
          </cell>
          <cell r="G264">
            <v>132.9</v>
          </cell>
          <cell r="H264">
            <v>8</v>
          </cell>
        </row>
        <row r="265">
          <cell r="B265" t="str">
            <v>06103</v>
          </cell>
          <cell r="C265" t="str">
            <v>Green Mountain</v>
          </cell>
          <cell r="D265">
            <v>137.5</v>
          </cell>
          <cell r="E265">
            <v>1537689.02</v>
          </cell>
          <cell r="F265">
            <v>1461880.21</v>
          </cell>
          <cell r="G265">
            <v>137.5</v>
          </cell>
          <cell r="H265">
            <v>0</v>
          </cell>
        </row>
        <row r="266">
          <cell r="B266" t="str">
            <v>14099</v>
          </cell>
          <cell r="C266" t="str">
            <v>Cosmopolis</v>
          </cell>
          <cell r="D266">
            <v>128.26999999999998</v>
          </cell>
          <cell r="E266">
            <v>1769716.58</v>
          </cell>
          <cell r="F266">
            <v>1815366.71</v>
          </cell>
          <cell r="G266">
            <v>121.70999999999998</v>
          </cell>
          <cell r="H266">
            <v>6.5600000000000005</v>
          </cell>
        </row>
        <row r="267">
          <cell r="B267" t="str">
            <v>03050</v>
          </cell>
          <cell r="C267" t="str">
            <v>Paterson</v>
          </cell>
          <cell r="D267">
            <v>115.1</v>
          </cell>
          <cell r="E267">
            <v>1543105.29</v>
          </cell>
          <cell r="F267">
            <v>1526263.37</v>
          </cell>
          <cell r="G267">
            <v>112.1</v>
          </cell>
          <cell r="H267">
            <v>3</v>
          </cell>
        </row>
        <row r="268">
          <cell r="B268" t="str">
            <v>19400</v>
          </cell>
          <cell r="C268" t="str">
            <v>Thorp</v>
          </cell>
          <cell r="D268">
            <v>112.5</v>
          </cell>
          <cell r="E268">
            <v>2282481.52</v>
          </cell>
          <cell r="F268">
            <v>2643469.59</v>
          </cell>
          <cell r="G268">
            <v>108.61</v>
          </cell>
          <cell r="H268">
            <v>3.89</v>
          </cell>
        </row>
        <row r="269">
          <cell r="B269" t="str">
            <v>38324</v>
          </cell>
          <cell r="C269" t="str">
            <v>Oakesdale</v>
          </cell>
          <cell r="D269">
            <v>110.45</v>
          </cell>
          <cell r="E269">
            <v>2664899.5499999998</v>
          </cell>
          <cell r="F269">
            <v>2441982.87</v>
          </cell>
          <cell r="G269">
            <v>109.45</v>
          </cell>
          <cell r="H269">
            <v>1</v>
          </cell>
        </row>
        <row r="270">
          <cell r="B270" t="str">
            <v>19028</v>
          </cell>
          <cell r="C270" t="str">
            <v>Easton</v>
          </cell>
          <cell r="D270">
            <v>106.12999999999998</v>
          </cell>
          <cell r="E270">
            <v>2034253.83</v>
          </cell>
          <cell r="F270">
            <v>2189517.5499999998</v>
          </cell>
          <cell r="G270">
            <v>105.12999999999998</v>
          </cell>
          <cell r="H270">
            <v>1</v>
          </cell>
        </row>
        <row r="271">
          <cell r="B271" t="str">
            <v>10065</v>
          </cell>
          <cell r="C271" t="str">
            <v>Orient</v>
          </cell>
          <cell r="D271">
            <v>104.74</v>
          </cell>
          <cell r="E271">
            <v>1561518.47</v>
          </cell>
          <cell r="F271">
            <v>1469061.84</v>
          </cell>
          <cell r="G271">
            <v>102.74</v>
          </cell>
          <cell r="H271">
            <v>2</v>
          </cell>
        </row>
        <row r="273">
          <cell r="B273" t="str">
            <v>Under 100</v>
          </cell>
          <cell r="D273"/>
          <cell r="E273"/>
          <cell r="F273"/>
          <cell r="G273"/>
          <cell r="H273"/>
        </row>
        <row r="274">
          <cell r="B274" t="str">
            <v>22204</v>
          </cell>
          <cell r="C274" t="str">
            <v>Harrington</v>
          </cell>
          <cell r="D274">
            <v>98.070000000000007</v>
          </cell>
          <cell r="E274">
            <v>2404752.63</v>
          </cell>
          <cell r="F274">
            <v>2375264.36</v>
          </cell>
          <cell r="G274">
            <v>97.4</v>
          </cell>
          <cell r="H274">
            <v>0.67</v>
          </cell>
        </row>
        <row r="275">
          <cell r="B275" t="str">
            <v>22073</v>
          </cell>
          <cell r="C275" t="str">
            <v>Creston</v>
          </cell>
          <cell r="D275">
            <v>98.05</v>
          </cell>
          <cell r="E275">
            <v>2238864.89</v>
          </cell>
          <cell r="F275">
            <v>2220587.5299999998</v>
          </cell>
          <cell r="G275">
            <v>98.05</v>
          </cell>
          <cell r="H275">
            <v>0</v>
          </cell>
        </row>
        <row r="276">
          <cell r="B276" t="str">
            <v>38302</v>
          </cell>
          <cell r="C276" t="str">
            <v>Garfield</v>
          </cell>
          <cell r="D276">
            <v>94.09</v>
          </cell>
          <cell r="E276">
            <v>2325550.9</v>
          </cell>
          <cell r="F276">
            <v>2349613.3199999998</v>
          </cell>
          <cell r="G276">
            <v>92.65</v>
          </cell>
          <cell r="H276">
            <v>1.44</v>
          </cell>
        </row>
        <row r="277">
          <cell r="B277" t="str">
            <v>20402</v>
          </cell>
          <cell r="C277" t="str">
            <v>Klickitat</v>
          </cell>
          <cell r="D277">
            <v>90.42</v>
          </cell>
          <cell r="E277">
            <v>2079575.6</v>
          </cell>
          <cell r="F277">
            <v>2267961.61</v>
          </cell>
          <cell r="G277">
            <v>90.42</v>
          </cell>
          <cell r="H277">
            <v>0</v>
          </cell>
        </row>
        <row r="278">
          <cell r="B278" t="str">
            <v>21234</v>
          </cell>
          <cell r="C278" t="str">
            <v>Boistfort</v>
          </cell>
          <cell r="D278">
            <v>90.340000000000018</v>
          </cell>
          <cell r="E278">
            <v>1413923.36</v>
          </cell>
          <cell r="F278">
            <v>1282685.49</v>
          </cell>
          <cell r="G278">
            <v>84.450000000000017</v>
          </cell>
          <cell r="H278">
            <v>5.89</v>
          </cell>
        </row>
        <row r="279">
          <cell r="B279" t="str">
            <v>20203</v>
          </cell>
          <cell r="C279" t="str">
            <v>Bickleton</v>
          </cell>
          <cell r="D279">
            <v>87.88000000000001</v>
          </cell>
          <cell r="E279">
            <v>1787324</v>
          </cell>
          <cell r="F279">
            <v>1863772.52</v>
          </cell>
          <cell r="G279">
            <v>87.210000000000008</v>
          </cell>
          <cell r="H279">
            <v>0.67</v>
          </cell>
        </row>
        <row r="280">
          <cell r="B280" t="str">
            <v>09207</v>
          </cell>
          <cell r="C280" t="str">
            <v>Mansfield</v>
          </cell>
          <cell r="D280">
            <v>79.559999999999988</v>
          </cell>
          <cell r="E280">
            <v>2006001.99</v>
          </cell>
          <cell r="F280">
            <v>2025626.26</v>
          </cell>
          <cell r="G280">
            <v>78.999999999999986</v>
          </cell>
          <cell r="H280">
            <v>0.56000000000000005</v>
          </cell>
        </row>
        <row r="281">
          <cell r="B281" t="str">
            <v>33202</v>
          </cell>
          <cell r="C281" t="str">
            <v>Summit Valley</v>
          </cell>
          <cell r="D281">
            <v>79.27</v>
          </cell>
          <cell r="E281">
            <v>998751.42</v>
          </cell>
          <cell r="F281">
            <v>997069.73</v>
          </cell>
          <cell r="G281">
            <v>79.27</v>
          </cell>
          <cell r="H281">
            <v>0</v>
          </cell>
        </row>
        <row r="282">
          <cell r="B282" t="str">
            <v>20094</v>
          </cell>
          <cell r="C282" t="str">
            <v>Wishram</v>
          </cell>
          <cell r="D282">
            <v>77.38</v>
          </cell>
          <cell r="E282">
            <v>1908010.17</v>
          </cell>
          <cell r="F282">
            <v>1887371.35</v>
          </cell>
          <cell r="G282">
            <v>77.38</v>
          </cell>
          <cell r="H282">
            <v>0</v>
          </cell>
        </row>
        <row r="283">
          <cell r="B283" t="str">
            <v>30002</v>
          </cell>
          <cell r="C283" t="str">
            <v>Skamania</v>
          </cell>
          <cell r="D283">
            <v>77.099999999999994</v>
          </cell>
          <cell r="E283">
            <v>896010.88</v>
          </cell>
          <cell r="F283">
            <v>1018113.57</v>
          </cell>
          <cell r="G283">
            <v>77.099999999999994</v>
          </cell>
          <cell r="H283">
            <v>0</v>
          </cell>
        </row>
        <row r="284">
          <cell r="B284" t="str">
            <v>22017</v>
          </cell>
          <cell r="C284" t="str">
            <v>Almira</v>
          </cell>
          <cell r="D284">
            <v>76.559999999999988</v>
          </cell>
          <cell r="E284">
            <v>2121227.81</v>
          </cell>
          <cell r="F284">
            <v>2190446.37</v>
          </cell>
          <cell r="G284">
            <v>75.339999999999989</v>
          </cell>
          <cell r="H284">
            <v>1.22</v>
          </cell>
        </row>
        <row r="285">
          <cell r="B285" t="str">
            <v>38308</v>
          </cell>
          <cell r="C285" t="str">
            <v>Endicott</v>
          </cell>
          <cell r="D285">
            <v>74.17</v>
          </cell>
          <cell r="E285">
            <v>2338056.66</v>
          </cell>
          <cell r="F285">
            <v>2289388.86</v>
          </cell>
          <cell r="G285">
            <v>72.39</v>
          </cell>
          <cell r="H285">
            <v>1.78</v>
          </cell>
        </row>
        <row r="286">
          <cell r="B286" t="str">
            <v>20215</v>
          </cell>
          <cell r="C286" t="str">
            <v>Centerville</v>
          </cell>
          <cell r="D286">
            <v>73.099999999999994</v>
          </cell>
          <cell r="E286">
            <v>1021447.5</v>
          </cell>
          <cell r="F286">
            <v>1007353.53</v>
          </cell>
          <cell r="G286">
            <v>73.099999999999994</v>
          </cell>
          <cell r="H286">
            <v>0</v>
          </cell>
        </row>
        <row r="287">
          <cell r="B287" t="str">
            <v>32123</v>
          </cell>
          <cell r="C287" t="str">
            <v>Orchard Prairie</v>
          </cell>
          <cell r="D287">
            <v>73.099999999999994</v>
          </cell>
          <cell r="E287">
            <v>798463.86</v>
          </cell>
          <cell r="F287">
            <v>838020.92</v>
          </cell>
          <cell r="G287">
            <v>73.099999999999994</v>
          </cell>
          <cell r="H287">
            <v>0</v>
          </cell>
        </row>
        <row r="288">
          <cell r="B288" t="str">
            <v>38126</v>
          </cell>
          <cell r="C288" t="str">
            <v>Lacrosse Joint</v>
          </cell>
          <cell r="D288">
            <v>70.42</v>
          </cell>
          <cell r="E288">
            <v>2348191.84</v>
          </cell>
          <cell r="F288">
            <v>2394545.87</v>
          </cell>
          <cell r="G288">
            <v>69.42</v>
          </cell>
          <cell r="H288">
            <v>1</v>
          </cell>
        </row>
        <row r="289">
          <cell r="B289" t="str">
            <v>22008</v>
          </cell>
          <cell r="C289" t="str">
            <v>Sprague</v>
          </cell>
          <cell r="D289">
            <v>67.91</v>
          </cell>
          <cell r="E289">
            <v>1855189.21</v>
          </cell>
          <cell r="F289">
            <v>1940424.22</v>
          </cell>
          <cell r="G289">
            <v>65.69</v>
          </cell>
          <cell r="H289">
            <v>2.2200000000000002</v>
          </cell>
        </row>
        <row r="290">
          <cell r="B290" t="str">
            <v>20401</v>
          </cell>
          <cell r="C290" t="str">
            <v>Glenwood</v>
          </cell>
          <cell r="D290">
            <v>65.88000000000001</v>
          </cell>
          <cell r="E290">
            <v>1926804.2</v>
          </cell>
          <cell r="F290">
            <v>1962270.79</v>
          </cell>
          <cell r="G290">
            <v>65.88000000000001</v>
          </cell>
          <cell r="H290">
            <v>0</v>
          </cell>
        </row>
        <row r="291">
          <cell r="B291" t="str">
            <v>30029</v>
          </cell>
          <cell r="C291" t="str">
            <v>Mount Pleasant</v>
          </cell>
          <cell r="D291">
            <v>58.9</v>
          </cell>
          <cell r="E291">
            <v>691071.21</v>
          </cell>
          <cell r="F291">
            <v>522785.36</v>
          </cell>
          <cell r="G291">
            <v>58.9</v>
          </cell>
          <cell r="H291">
            <v>0</v>
          </cell>
        </row>
        <row r="292">
          <cell r="B292" t="str">
            <v>14104</v>
          </cell>
          <cell r="C292" t="str">
            <v>Satsop</v>
          </cell>
          <cell r="D292">
            <v>58.599999999999994</v>
          </cell>
          <cell r="E292">
            <v>617878.6</v>
          </cell>
          <cell r="F292">
            <v>666254.34</v>
          </cell>
          <cell r="G292">
            <v>58.599999999999994</v>
          </cell>
          <cell r="H292">
            <v>0</v>
          </cell>
        </row>
        <row r="293">
          <cell r="B293" t="str">
            <v>01109</v>
          </cell>
          <cell r="C293" t="str">
            <v>Washtucna</v>
          </cell>
          <cell r="D293">
            <v>57.109999999999992</v>
          </cell>
          <cell r="E293">
            <v>1891337.77</v>
          </cell>
          <cell r="F293">
            <v>2037478.14</v>
          </cell>
          <cell r="G293">
            <v>55.999999999999993</v>
          </cell>
          <cell r="H293">
            <v>1.1100000000000001</v>
          </cell>
        </row>
        <row r="294">
          <cell r="B294" t="str">
            <v>11056</v>
          </cell>
          <cell r="C294" t="str">
            <v>Kahlotus</v>
          </cell>
          <cell r="D294">
            <v>50.5</v>
          </cell>
          <cell r="E294">
            <v>1921896.56</v>
          </cell>
          <cell r="F294">
            <v>1994244.69</v>
          </cell>
          <cell r="G294">
            <v>50.5</v>
          </cell>
          <cell r="H294">
            <v>0</v>
          </cell>
        </row>
        <row r="295">
          <cell r="B295" t="str">
            <v>25200</v>
          </cell>
          <cell r="C295" t="str">
            <v>North River</v>
          </cell>
          <cell r="D295">
            <v>50.39</v>
          </cell>
          <cell r="E295">
            <v>1602182.1</v>
          </cell>
          <cell r="F295">
            <v>1574015.21</v>
          </cell>
          <cell r="G295">
            <v>50.39</v>
          </cell>
          <cell r="H295">
            <v>0</v>
          </cell>
        </row>
        <row r="296">
          <cell r="B296" t="str">
            <v>17404</v>
          </cell>
          <cell r="C296" t="str">
            <v>Skykomish</v>
          </cell>
          <cell r="D296">
            <v>47.85</v>
          </cell>
          <cell r="E296">
            <v>2024254.2</v>
          </cell>
          <cell r="F296">
            <v>2089266.43</v>
          </cell>
          <cell r="G296">
            <v>47.63</v>
          </cell>
          <cell r="H296">
            <v>0.22</v>
          </cell>
        </row>
        <row r="297">
          <cell r="B297" t="str">
            <v>30031</v>
          </cell>
          <cell r="C297" t="str">
            <v>Mill A</v>
          </cell>
          <cell r="D297">
            <v>47.85</v>
          </cell>
          <cell r="E297">
            <v>584857.46</v>
          </cell>
          <cell r="F297">
            <v>530048.41</v>
          </cell>
          <cell r="G297">
            <v>47.85</v>
          </cell>
          <cell r="H297">
            <v>0</v>
          </cell>
        </row>
        <row r="298">
          <cell r="B298" t="str">
            <v>32312</v>
          </cell>
          <cell r="C298" t="str">
            <v>Great Northern</v>
          </cell>
          <cell r="D298">
            <v>46.129999999999995</v>
          </cell>
          <cell r="E298">
            <v>627502.79</v>
          </cell>
          <cell r="F298">
            <v>624145.67000000004</v>
          </cell>
          <cell r="G298">
            <v>43.8</v>
          </cell>
          <cell r="H298">
            <v>2.33</v>
          </cell>
        </row>
        <row r="299">
          <cell r="B299" t="str">
            <v>19007</v>
          </cell>
          <cell r="C299" t="str">
            <v>Damman</v>
          </cell>
          <cell r="D299">
            <v>43</v>
          </cell>
          <cell r="E299">
            <v>493944.63</v>
          </cell>
          <cell r="F299">
            <v>576664.91</v>
          </cell>
          <cell r="G299">
            <v>43</v>
          </cell>
          <cell r="H299">
            <v>0</v>
          </cell>
        </row>
        <row r="300">
          <cell r="B300" t="str">
            <v>21036</v>
          </cell>
          <cell r="C300" t="str">
            <v>Evaline</v>
          </cell>
          <cell r="D300">
            <v>42.6</v>
          </cell>
          <cell r="E300">
            <v>541263.63</v>
          </cell>
          <cell r="F300">
            <v>570960.79</v>
          </cell>
          <cell r="G300">
            <v>42.6</v>
          </cell>
          <cell r="H300">
            <v>0</v>
          </cell>
        </row>
        <row r="301">
          <cell r="B301" t="str">
            <v>10003</v>
          </cell>
          <cell r="C301" t="str">
            <v>Keller</v>
          </cell>
          <cell r="D301">
            <v>38.300000000000004</v>
          </cell>
          <cell r="E301">
            <v>1097321.8600000001</v>
          </cell>
          <cell r="F301">
            <v>1001291.06</v>
          </cell>
          <cell r="G301">
            <v>38.300000000000004</v>
          </cell>
          <cell r="H301">
            <v>0</v>
          </cell>
        </row>
        <row r="302">
          <cell r="B302" t="str">
            <v>33030</v>
          </cell>
          <cell r="C302" t="str">
            <v>Onion Creek</v>
          </cell>
          <cell r="D302">
            <v>37.699999999999996</v>
          </cell>
          <cell r="E302">
            <v>922823.43</v>
          </cell>
          <cell r="F302">
            <v>905903.9</v>
          </cell>
          <cell r="G302">
            <v>37.699999999999996</v>
          </cell>
          <cell r="H302">
            <v>0</v>
          </cell>
        </row>
        <row r="303">
          <cell r="B303" t="str">
            <v>16046</v>
          </cell>
          <cell r="C303" t="str">
            <v>Brinnon</v>
          </cell>
          <cell r="D303">
            <v>35.799999999999997</v>
          </cell>
          <cell r="E303">
            <v>867334.69</v>
          </cell>
          <cell r="F303">
            <v>902763.19</v>
          </cell>
          <cell r="G303">
            <v>35.799999999999997</v>
          </cell>
          <cell r="H303">
            <v>0</v>
          </cell>
        </row>
        <row r="304">
          <cell r="B304" t="str">
            <v>31063</v>
          </cell>
          <cell r="C304" t="str">
            <v>Index</v>
          </cell>
          <cell r="D304">
            <v>32.450000000000003</v>
          </cell>
          <cell r="E304">
            <v>715541.85</v>
          </cell>
          <cell r="F304">
            <v>757200.15</v>
          </cell>
          <cell r="G304">
            <v>31.450000000000003</v>
          </cell>
          <cell r="H304">
            <v>1</v>
          </cell>
        </row>
        <row r="305">
          <cell r="B305" t="str">
            <v>38264</v>
          </cell>
          <cell r="C305" t="str">
            <v>Lamont</v>
          </cell>
          <cell r="D305">
            <v>31.099999999999998</v>
          </cell>
          <cell r="E305">
            <v>690588.79</v>
          </cell>
          <cell r="F305">
            <v>686932.32</v>
          </cell>
          <cell r="G305">
            <v>31.099999999999998</v>
          </cell>
          <cell r="H305">
            <v>0</v>
          </cell>
        </row>
        <row r="306">
          <cell r="B306" t="str">
            <v>07035</v>
          </cell>
          <cell r="C306" t="str">
            <v>Starbuck</v>
          </cell>
          <cell r="D306">
            <v>28.9</v>
          </cell>
          <cell r="E306">
            <v>530891.85</v>
          </cell>
          <cell r="F306">
            <v>519617.16</v>
          </cell>
          <cell r="G306">
            <v>28.9</v>
          </cell>
          <cell r="H306">
            <v>0</v>
          </cell>
        </row>
        <row r="307">
          <cell r="B307" t="str">
            <v>38304</v>
          </cell>
          <cell r="C307" t="str">
            <v>Steptoe</v>
          </cell>
          <cell r="D307">
            <v>28.8</v>
          </cell>
          <cell r="E307">
            <v>712023.45</v>
          </cell>
          <cell r="F307">
            <v>695064.23</v>
          </cell>
          <cell r="G307">
            <v>28.8</v>
          </cell>
          <cell r="H307">
            <v>0</v>
          </cell>
        </row>
        <row r="308">
          <cell r="B308" t="str">
            <v>33205</v>
          </cell>
          <cell r="C308" t="str">
            <v>Evergreen (Stev)</v>
          </cell>
          <cell r="D308">
            <v>27.699999999999996</v>
          </cell>
          <cell r="E308">
            <v>454635.48</v>
          </cell>
          <cell r="F308">
            <v>452056.58</v>
          </cell>
          <cell r="G308">
            <v>27.699999999999996</v>
          </cell>
          <cell r="H308">
            <v>0</v>
          </cell>
        </row>
        <row r="309">
          <cell r="B309" t="str">
            <v>36101</v>
          </cell>
          <cell r="C309" t="str">
            <v>Dixie</v>
          </cell>
          <cell r="D309">
            <v>27.6</v>
          </cell>
          <cell r="E309">
            <v>768238.19</v>
          </cell>
          <cell r="F309">
            <v>788470.9</v>
          </cell>
          <cell r="G309">
            <v>27.6</v>
          </cell>
          <cell r="H309">
            <v>0</v>
          </cell>
        </row>
        <row r="310">
          <cell r="B310" t="str">
            <v>20403</v>
          </cell>
          <cell r="C310" t="str">
            <v>Roosevelt</v>
          </cell>
          <cell r="D310">
            <v>26.900000000000002</v>
          </cell>
          <cell r="E310">
            <v>458351.51</v>
          </cell>
          <cell r="F310">
            <v>494669.66</v>
          </cell>
          <cell r="G310">
            <v>26.900000000000002</v>
          </cell>
          <cell r="H310">
            <v>0</v>
          </cell>
        </row>
        <row r="311">
          <cell r="B311" t="str">
            <v>09102</v>
          </cell>
          <cell r="C311" t="str">
            <v>Palisades</v>
          </cell>
          <cell r="D311">
            <v>24.8</v>
          </cell>
          <cell r="E311">
            <v>614935.38</v>
          </cell>
          <cell r="F311">
            <v>581998.23</v>
          </cell>
          <cell r="G311">
            <v>24.8</v>
          </cell>
          <cell r="H311">
            <v>0</v>
          </cell>
        </row>
        <row r="312">
          <cell r="B312" t="str">
            <v>16020</v>
          </cell>
          <cell r="C312" t="str">
            <v>Queets-Clearwater</v>
          </cell>
          <cell r="D312">
            <v>24.669999999999998</v>
          </cell>
          <cell r="E312">
            <v>948478.32</v>
          </cell>
          <cell r="F312">
            <v>835964.79</v>
          </cell>
          <cell r="G312">
            <v>20.9</v>
          </cell>
          <cell r="H312">
            <v>3.77</v>
          </cell>
        </row>
        <row r="313">
          <cell r="B313" t="str">
            <v>28010</v>
          </cell>
          <cell r="C313" t="str">
            <v>Shaw</v>
          </cell>
          <cell r="D313">
            <v>14</v>
          </cell>
          <cell r="E313">
            <v>317019.05</v>
          </cell>
          <cell r="F313">
            <v>272828.77</v>
          </cell>
          <cell r="G313">
            <v>14</v>
          </cell>
          <cell r="H313">
            <v>0</v>
          </cell>
        </row>
        <row r="314">
          <cell r="B314" t="str">
            <v>01122</v>
          </cell>
          <cell r="C314" t="str">
            <v>Benge</v>
          </cell>
          <cell r="D314">
            <v>11.65</v>
          </cell>
          <cell r="E314">
            <v>345710.56</v>
          </cell>
          <cell r="F314">
            <v>358321.51</v>
          </cell>
          <cell r="G314">
            <v>11.65</v>
          </cell>
          <cell r="H314">
            <v>0</v>
          </cell>
        </row>
        <row r="315">
          <cell r="B315" t="str">
            <v>04069</v>
          </cell>
          <cell r="C315" t="str">
            <v>Stehekin</v>
          </cell>
          <cell r="D315">
            <v>7.2</v>
          </cell>
          <cell r="E315">
            <v>186700.96</v>
          </cell>
          <cell r="F315">
            <v>99218.6</v>
          </cell>
          <cell r="G315">
            <v>7.2</v>
          </cell>
          <cell r="H315">
            <v>0</v>
          </cell>
        </row>
        <row r="316">
          <cell r="B316" t="str">
            <v>11054</v>
          </cell>
          <cell r="C316" t="str">
            <v>Star</v>
          </cell>
          <cell r="D316">
            <v>4</v>
          </cell>
          <cell r="E316">
            <v>373857.84</v>
          </cell>
          <cell r="F316">
            <v>288466.94</v>
          </cell>
          <cell r="G316">
            <v>4</v>
          </cell>
          <cell r="H316">
            <v>0</v>
          </cell>
        </row>
      </sheetData>
      <sheetData sheetId="26">
        <row r="6">
          <cell r="A6" t="str">
            <v>17001</v>
          </cell>
          <cell r="B6" t="str">
            <v>Seattle</v>
          </cell>
          <cell r="C6">
            <v>48428.87</v>
          </cell>
          <cell r="D6">
            <v>569820480.19000006</v>
          </cell>
          <cell r="E6">
            <v>565215537.79999995</v>
          </cell>
          <cell r="F6">
            <v>47564.76</v>
          </cell>
          <cell r="G6">
            <v>864.1099999999999</v>
          </cell>
        </row>
        <row r="7">
          <cell r="A7" t="str">
            <v>32081</v>
          </cell>
          <cell r="B7" t="str">
            <v>Spokane</v>
          </cell>
          <cell r="C7">
            <v>28761.54</v>
          </cell>
          <cell r="D7">
            <v>305713254.75</v>
          </cell>
          <cell r="E7">
            <v>305757299.58999997</v>
          </cell>
          <cell r="F7">
            <v>28245.77</v>
          </cell>
          <cell r="G7">
            <v>515.77</v>
          </cell>
        </row>
        <row r="8">
          <cell r="A8" t="str">
            <v>27010</v>
          </cell>
          <cell r="B8" t="str">
            <v>Tacoma</v>
          </cell>
          <cell r="C8">
            <v>28027.040000000005</v>
          </cell>
          <cell r="D8">
            <v>323676084.19999999</v>
          </cell>
          <cell r="E8">
            <v>317803551.72000003</v>
          </cell>
          <cell r="F8">
            <v>27530.810000000005</v>
          </cell>
          <cell r="G8">
            <v>496.23</v>
          </cell>
        </row>
        <row r="9">
          <cell r="A9" t="str">
            <v>17415</v>
          </cell>
          <cell r="B9" t="str">
            <v>Kent</v>
          </cell>
          <cell r="C9">
            <v>26649.711999999989</v>
          </cell>
          <cell r="D9">
            <v>249277720.80000001</v>
          </cell>
          <cell r="E9">
            <v>252491302.55000001</v>
          </cell>
          <cell r="F9">
            <v>26313.601999999988</v>
          </cell>
          <cell r="G9">
            <v>336.11</v>
          </cell>
        </row>
        <row r="10">
          <cell r="A10" t="str">
            <v>06114</v>
          </cell>
          <cell r="B10" t="str">
            <v>Evergreen (Clark)</v>
          </cell>
          <cell r="C10">
            <v>26121.040000000001</v>
          </cell>
          <cell r="D10">
            <v>238978966.12</v>
          </cell>
          <cell r="E10">
            <v>243007585.55000001</v>
          </cell>
          <cell r="F10">
            <v>25912.370000000003</v>
          </cell>
          <cell r="G10">
            <v>208.67</v>
          </cell>
        </row>
        <row r="11">
          <cell r="A11" t="str">
            <v>17414</v>
          </cell>
          <cell r="B11" t="str">
            <v>Lake Washington</v>
          </cell>
          <cell r="C11">
            <v>24872.260000000002</v>
          </cell>
          <cell r="D11">
            <v>233561591.31999999</v>
          </cell>
          <cell r="E11">
            <v>233110479.49000001</v>
          </cell>
          <cell r="F11">
            <v>24373.820000000003</v>
          </cell>
          <cell r="G11">
            <v>498.44</v>
          </cell>
        </row>
        <row r="12">
          <cell r="A12" t="str">
            <v>06037</v>
          </cell>
          <cell r="B12" t="str">
            <v>Vancouver</v>
          </cell>
          <cell r="C12">
            <v>22081.109999999997</v>
          </cell>
          <cell r="D12">
            <v>211326924.53</v>
          </cell>
          <cell r="E12">
            <v>212395519.80000001</v>
          </cell>
          <cell r="F12">
            <v>21833.329999999998</v>
          </cell>
          <cell r="G12">
            <v>247.78000000000003</v>
          </cell>
        </row>
        <row r="13">
          <cell r="A13" t="str">
            <v>17210</v>
          </cell>
          <cell r="B13" t="str">
            <v>Federal Way</v>
          </cell>
          <cell r="C13">
            <v>21247.609999999997</v>
          </cell>
          <cell r="D13">
            <v>207836155.94999999</v>
          </cell>
          <cell r="E13">
            <v>206907685.43000001</v>
          </cell>
          <cell r="F13">
            <v>20926.049999999996</v>
          </cell>
          <cell r="G13">
            <v>321.55999999999995</v>
          </cell>
        </row>
        <row r="14">
          <cell r="A14" t="str">
            <v>27003</v>
          </cell>
          <cell r="B14" t="str">
            <v>Puyallup</v>
          </cell>
          <cell r="C14">
            <v>20914.810000000005</v>
          </cell>
          <cell r="D14">
            <v>192114660.12</v>
          </cell>
          <cell r="E14">
            <v>194616152.36000001</v>
          </cell>
          <cell r="F14">
            <v>20562.920000000006</v>
          </cell>
          <cell r="G14">
            <v>351.89</v>
          </cell>
        </row>
        <row r="15">
          <cell r="A15">
            <v>9</v>
          </cell>
          <cell r="C15">
            <v>247103.992</v>
          </cell>
          <cell r="D15">
            <v>2532305837.9799995</v>
          </cell>
          <cell r="E15">
            <v>2531305114.29</v>
          </cell>
          <cell r="F15">
            <v>243263.43199999997</v>
          </cell>
          <cell r="G15">
            <v>3840.56</v>
          </cell>
        </row>
        <row r="16">
          <cell r="A16" t="str">
            <v>10,000-19,999</v>
          </cell>
          <cell r="C16"/>
          <cell r="D16"/>
          <cell r="E16"/>
        </row>
        <row r="17">
          <cell r="A17" t="str">
            <v>31015</v>
          </cell>
          <cell r="B17" t="str">
            <v>Edmonds</v>
          </cell>
          <cell r="C17">
            <v>19879.63</v>
          </cell>
          <cell r="D17">
            <v>187507561.00999999</v>
          </cell>
          <cell r="E17">
            <v>191462594.41999999</v>
          </cell>
          <cell r="F17">
            <v>19477.07</v>
          </cell>
          <cell r="G17">
            <v>402.56</v>
          </cell>
        </row>
        <row r="18">
          <cell r="A18" t="str">
            <v>17417</v>
          </cell>
          <cell r="B18" t="str">
            <v>Northshore</v>
          </cell>
          <cell r="C18">
            <v>19532.869999999995</v>
          </cell>
          <cell r="D18">
            <v>188053318.69</v>
          </cell>
          <cell r="E18">
            <v>188156642.91999999</v>
          </cell>
          <cell r="F18">
            <v>19226.089999999997</v>
          </cell>
          <cell r="G18">
            <v>306.77999999999997</v>
          </cell>
        </row>
        <row r="19">
          <cell r="A19" t="str">
            <v>17401</v>
          </cell>
          <cell r="B19" t="str">
            <v>Highline</v>
          </cell>
          <cell r="C19">
            <v>18278.63</v>
          </cell>
          <cell r="D19">
            <v>189740833.62</v>
          </cell>
          <cell r="E19">
            <v>191457336.65000001</v>
          </cell>
          <cell r="F19">
            <v>17924.850000000002</v>
          </cell>
          <cell r="G19">
            <v>353.78</v>
          </cell>
        </row>
        <row r="20">
          <cell r="A20" t="str">
            <v>17405</v>
          </cell>
          <cell r="B20" t="str">
            <v>Bellevue</v>
          </cell>
          <cell r="C20">
            <v>18274.229999999996</v>
          </cell>
          <cell r="D20">
            <v>191035866.80000001</v>
          </cell>
          <cell r="E20">
            <v>193602285.27000001</v>
          </cell>
          <cell r="F20">
            <v>17989.999999999996</v>
          </cell>
          <cell r="G20">
            <v>284.23</v>
          </cell>
        </row>
        <row r="21">
          <cell r="A21" t="str">
            <v>31002</v>
          </cell>
          <cell r="B21" t="str">
            <v>Everett</v>
          </cell>
          <cell r="C21">
            <v>18085.3</v>
          </cell>
          <cell r="D21">
            <v>188309352.99000001</v>
          </cell>
          <cell r="E21">
            <v>186099044.88</v>
          </cell>
          <cell r="F21">
            <v>17760.189999999999</v>
          </cell>
          <cell r="G21">
            <v>325.11</v>
          </cell>
        </row>
        <row r="22">
          <cell r="A22" t="str">
            <v>17411</v>
          </cell>
          <cell r="B22" t="str">
            <v>Issaquah</v>
          </cell>
          <cell r="C22">
            <v>17606.399999999998</v>
          </cell>
          <cell r="D22">
            <v>160690554.69999999</v>
          </cell>
          <cell r="E22">
            <v>161562278.86000001</v>
          </cell>
          <cell r="F22">
            <v>17360.839999999997</v>
          </cell>
          <cell r="G22">
            <v>245.56</v>
          </cell>
        </row>
        <row r="23">
          <cell r="A23" t="str">
            <v>27403</v>
          </cell>
          <cell r="B23" t="str">
            <v>Bethel</v>
          </cell>
          <cell r="C23">
            <v>17564.45</v>
          </cell>
          <cell r="D23">
            <v>162366288.88999999</v>
          </cell>
          <cell r="E23">
            <v>165973646.90000001</v>
          </cell>
          <cell r="F23">
            <v>17301.780000000002</v>
          </cell>
          <cell r="G23">
            <v>262.66999999999996</v>
          </cell>
        </row>
        <row r="24">
          <cell r="A24" t="str">
            <v>03017</v>
          </cell>
          <cell r="B24" t="str">
            <v>Kennewick</v>
          </cell>
          <cell r="C24">
            <v>16459.609999999997</v>
          </cell>
          <cell r="D24">
            <v>147123430.28999999</v>
          </cell>
          <cell r="E24">
            <v>149195827</v>
          </cell>
          <cell r="F24">
            <v>16188.059999999998</v>
          </cell>
          <cell r="G24">
            <v>271.55</v>
          </cell>
        </row>
        <row r="25">
          <cell r="A25" t="str">
            <v>11001</v>
          </cell>
          <cell r="B25" t="str">
            <v>Pasco</v>
          </cell>
          <cell r="C25">
            <v>15638.400000000001</v>
          </cell>
          <cell r="D25">
            <v>144340981.80000001</v>
          </cell>
          <cell r="E25">
            <v>149139808.96000001</v>
          </cell>
          <cell r="F25">
            <v>15440.29</v>
          </cell>
          <cell r="G25">
            <v>198.11</v>
          </cell>
        </row>
        <row r="26">
          <cell r="A26" t="str">
            <v>39007</v>
          </cell>
          <cell r="B26" t="str">
            <v>Yakima</v>
          </cell>
          <cell r="C26">
            <v>15545.140000000001</v>
          </cell>
          <cell r="D26">
            <v>159605807.08000001</v>
          </cell>
          <cell r="E26">
            <v>156520370.91</v>
          </cell>
          <cell r="F26">
            <v>15257.580000000002</v>
          </cell>
          <cell r="G26">
            <v>287.56</v>
          </cell>
        </row>
        <row r="27">
          <cell r="A27" t="str">
            <v>31006</v>
          </cell>
          <cell r="B27" t="str">
            <v>Mukilteo</v>
          </cell>
          <cell r="C27">
            <v>14835.66</v>
          </cell>
          <cell r="D27">
            <v>145210983.12</v>
          </cell>
          <cell r="E27">
            <v>143472358.88</v>
          </cell>
          <cell r="F27">
            <v>14569.88</v>
          </cell>
          <cell r="G27">
            <v>265.77999999999997</v>
          </cell>
        </row>
        <row r="28">
          <cell r="A28" t="str">
            <v>17403</v>
          </cell>
          <cell r="B28" t="str">
            <v>Renton</v>
          </cell>
          <cell r="C28">
            <v>14379.299999999997</v>
          </cell>
          <cell r="D28">
            <v>143554644.47999999</v>
          </cell>
          <cell r="E28">
            <v>140570868.12</v>
          </cell>
          <cell r="F28">
            <v>14048.519999999997</v>
          </cell>
          <cell r="G28">
            <v>330.78</v>
          </cell>
        </row>
        <row r="29">
          <cell r="A29" t="str">
            <v>17408</v>
          </cell>
          <cell r="B29" t="str">
            <v>Auburn</v>
          </cell>
          <cell r="C29">
            <v>14325.509999999998</v>
          </cell>
          <cell r="D29">
            <v>140007695.05000001</v>
          </cell>
          <cell r="E29">
            <v>140016041.40000001</v>
          </cell>
          <cell r="F29">
            <v>14031.399999999998</v>
          </cell>
          <cell r="G29">
            <v>294.11</v>
          </cell>
        </row>
        <row r="30">
          <cell r="A30" t="str">
            <v>34003</v>
          </cell>
          <cell r="B30" t="str">
            <v>North Thurston</v>
          </cell>
          <cell r="C30">
            <v>13999.799999999997</v>
          </cell>
          <cell r="D30">
            <v>127296396.44</v>
          </cell>
          <cell r="E30">
            <v>130290202.76000001</v>
          </cell>
          <cell r="F30">
            <v>13721.909999999998</v>
          </cell>
          <cell r="G30">
            <v>277.89</v>
          </cell>
        </row>
        <row r="31">
          <cell r="A31" t="str">
            <v>06119</v>
          </cell>
          <cell r="B31" t="str">
            <v>Battle Ground</v>
          </cell>
          <cell r="C31">
            <v>12614.96</v>
          </cell>
          <cell r="D31">
            <v>116675172.15000001</v>
          </cell>
          <cell r="E31">
            <v>116631787.02</v>
          </cell>
          <cell r="F31">
            <v>12487.289999999999</v>
          </cell>
          <cell r="G31">
            <v>127.67</v>
          </cell>
        </row>
        <row r="32">
          <cell r="A32" t="str">
            <v>32356</v>
          </cell>
          <cell r="B32" t="str">
            <v>Central Valley</v>
          </cell>
          <cell r="C32">
            <v>12485.380000000001</v>
          </cell>
          <cell r="D32">
            <v>113853780.03</v>
          </cell>
          <cell r="E32">
            <v>114555794.13</v>
          </cell>
          <cell r="F32">
            <v>12236.94</v>
          </cell>
          <cell r="G32">
            <v>248.44</v>
          </cell>
        </row>
        <row r="33">
          <cell r="A33" t="str">
            <v>27400</v>
          </cell>
          <cell r="B33" t="str">
            <v>Clover Park</v>
          </cell>
          <cell r="C33">
            <v>11987.170000000002</v>
          </cell>
          <cell r="D33">
            <v>131375071.42</v>
          </cell>
          <cell r="E33">
            <v>131152689.39</v>
          </cell>
          <cell r="F33">
            <v>11601.720000000001</v>
          </cell>
          <cell r="G33">
            <v>385.45</v>
          </cell>
        </row>
        <row r="34">
          <cell r="A34" t="str">
            <v>03400</v>
          </cell>
          <cell r="B34" t="str">
            <v>Richland</v>
          </cell>
          <cell r="C34">
            <v>11306.159999999998</v>
          </cell>
          <cell r="D34">
            <v>99052818.129999995</v>
          </cell>
          <cell r="E34">
            <v>101167852.88</v>
          </cell>
          <cell r="F34">
            <v>11099.599999999999</v>
          </cell>
          <cell r="G34">
            <v>206.56</v>
          </cell>
        </row>
        <row r="35">
          <cell r="A35" t="str">
            <v>31025</v>
          </cell>
          <cell r="B35" t="str">
            <v>Marysville</v>
          </cell>
          <cell r="C35">
            <v>10948.44</v>
          </cell>
          <cell r="D35">
            <v>112404137.59</v>
          </cell>
          <cell r="E35">
            <v>112542828.38</v>
          </cell>
          <cell r="F35">
            <v>10711.77</v>
          </cell>
          <cell r="G35">
            <v>236.67000000000002</v>
          </cell>
        </row>
        <row r="36">
          <cell r="A36" t="str">
            <v>18401</v>
          </cell>
          <cell r="B36" t="str">
            <v>Central Kitsap</v>
          </cell>
          <cell r="C36">
            <v>10932.310000000001</v>
          </cell>
          <cell r="D36">
            <v>110410939.95</v>
          </cell>
          <cell r="E36">
            <v>111099535.56</v>
          </cell>
          <cell r="F36">
            <v>10687.970000000001</v>
          </cell>
          <cell r="G36">
            <v>244.34</v>
          </cell>
        </row>
        <row r="37">
          <cell r="A37" t="str">
            <v>37501</v>
          </cell>
          <cell r="B37" t="str">
            <v>Bellingham</v>
          </cell>
          <cell r="C37">
            <v>10666.539999999999</v>
          </cell>
          <cell r="D37">
            <v>103464435.8</v>
          </cell>
          <cell r="E37">
            <v>104371686.27</v>
          </cell>
          <cell r="F37">
            <v>10503.32</v>
          </cell>
          <cell r="G37">
            <v>163.22</v>
          </cell>
        </row>
        <row r="38">
          <cell r="A38">
            <v>21</v>
          </cell>
          <cell r="C38">
            <v>315345.88999999996</v>
          </cell>
          <cell r="D38">
            <v>3062080070.0300007</v>
          </cell>
          <cell r="E38">
            <v>3079041481.5600004</v>
          </cell>
          <cell r="F38">
            <v>309627.07</v>
          </cell>
          <cell r="G38">
            <v>5718.8200000000006</v>
          </cell>
        </row>
        <row r="39">
          <cell r="A39" t="str">
            <v>5,000-9,999</v>
          </cell>
          <cell r="C39"/>
          <cell r="D39"/>
          <cell r="E39"/>
        </row>
        <row r="40">
          <cell r="A40" t="str">
            <v>31201</v>
          </cell>
          <cell r="B40" t="str">
            <v>Snohomish</v>
          </cell>
          <cell r="C40">
            <v>9657.7299999999977</v>
          </cell>
          <cell r="D40">
            <v>90711291.879999995</v>
          </cell>
          <cell r="E40">
            <v>90152961.769999996</v>
          </cell>
          <cell r="F40">
            <v>9535.8399999999983</v>
          </cell>
          <cell r="G40">
            <v>121.89</v>
          </cell>
        </row>
        <row r="41">
          <cell r="A41" t="str">
            <v>18402</v>
          </cell>
          <cell r="B41" t="str">
            <v>South Kitsap</v>
          </cell>
          <cell r="C41">
            <v>9396.09</v>
          </cell>
          <cell r="D41">
            <v>88613703.739999995</v>
          </cell>
          <cell r="E41">
            <v>87918876.530000001</v>
          </cell>
          <cell r="F41">
            <v>9212.31</v>
          </cell>
          <cell r="G41">
            <v>183.78</v>
          </cell>
        </row>
        <row r="42">
          <cell r="A42" t="str">
            <v>32354</v>
          </cell>
          <cell r="B42" t="str">
            <v>Mead</v>
          </cell>
          <cell r="C42">
            <v>9233.7800000000007</v>
          </cell>
          <cell r="D42">
            <v>83377702.129999995</v>
          </cell>
          <cell r="E42">
            <v>83643786.579999998</v>
          </cell>
          <cell r="F42">
            <v>9142.67</v>
          </cell>
          <cell r="G42">
            <v>91.11</v>
          </cell>
        </row>
        <row r="43">
          <cell r="A43" t="str">
            <v>34111</v>
          </cell>
          <cell r="B43" t="str">
            <v>Olympia</v>
          </cell>
          <cell r="C43">
            <v>9028.7100000000009</v>
          </cell>
          <cell r="D43">
            <v>86693904.769999996</v>
          </cell>
          <cell r="E43">
            <v>85984220.829999998</v>
          </cell>
          <cell r="F43">
            <v>8841.1600000000017</v>
          </cell>
          <cell r="G43">
            <v>187.55</v>
          </cell>
        </row>
        <row r="44">
          <cell r="A44" t="str">
            <v>27401</v>
          </cell>
          <cell r="B44" t="str">
            <v>Peninsula</v>
          </cell>
          <cell r="C44">
            <v>8860.2000000000007</v>
          </cell>
          <cell r="D44">
            <v>82563074.489999995</v>
          </cell>
          <cell r="E44">
            <v>82002988.280000001</v>
          </cell>
          <cell r="F44">
            <v>8695.43</v>
          </cell>
          <cell r="G44">
            <v>164.76999999999998</v>
          </cell>
        </row>
        <row r="45">
          <cell r="A45" t="str">
            <v>17412</v>
          </cell>
          <cell r="B45" t="str">
            <v>Shoreline</v>
          </cell>
          <cell r="C45">
            <v>8498.3100000000031</v>
          </cell>
          <cell r="D45">
            <v>86092852.409999996</v>
          </cell>
          <cell r="E45">
            <v>87660069.879999995</v>
          </cell>
          <cell r="F45">
            <v>8381.2000000000025</v>
          </cell>
          <cell r="G45">
            <v>117.11</v>
          </cell>
        </row>
        <row r="46">
          <cell r="A46" t="str">
            <v>27320</v>
          </cell>
          <cell r="B46" t="str">
            <v>Sumner</v>
          </cell>
          <cell r="C46">
            <v>8120.0999999999995</v>
          </cell>
          <cell r="D46">
            <v>79932566.769999996</v>
          </cell>
          <cell r="E46">
            <v>80420017.180000007</v>
          </cell>
          <cell r="F46">
            <v>8000.32</v>
          </cell>
          <cell r="G46">
            <v>119.78</v>
          </cell>
        </row>
        <row r="47">
          <cell r="A47" t="str">
            <v>31004</v>
          </cell>
          <cell r="B47" t="str">
            <v>Lake Stevens</v>
          </cell>
          <cell r="C47">
            <v>7849.6</v>
          </cell>
          <cell r="D47">
            <v>71534251.170000002</v>
          </cell>
          <cell r="E47">
            <v>70700544.480000004</v>
          </cell>
          <cell r="F47">
            <v>7717.05</v>
          </cell>
          <cell r="G47">
            <v>132.55000000000001</v>
          </cell>
        </row>
        <row r="48">
          <cell r="A48" t="str">
            <v>04246</v>
          </cell>
          <cell r="B48" t="str">
            <v>Wenatchee</v>
          </cell>
          <cell r="C48">
            <v>7809.4299999999985</v>
          </cell>
          <cell r="D48">
            <v>73961689.769999996</v>
          </cell>
          <cell r="E48">
            <v>72568024.780000001</v>
          </cell>
          <cell r="F48">
            <v>7688.4299999999985</v>
          </cell>
          <cell r="G48">
            <v>121</v>
          </cell>
        </row>
        <row r="49">
          <cell r="A49" t="str">
            <v>13161</v>
          </cell>
          <cell r="B49" t="str">
            <v>Moses Lake</v>
          </cell>
          <cell r="C49">
            <v>7725.2900000000009</v>
          </cell>
          <cell r="D49">
            <v>73388523.909999996</v>
          </cell>
          <cell r="E49">
            <v>72219394.540000007</v>
          </cell>
          <cell r="F49">
            <v>7578.9600000000009</v>
          </cell>
          <cell r="G49">
            <v>146.32999999999998</v>
          </cell>
        </row>
        <row r="50">
          <cell r="A50" t="str">
            <v>17409</v>
          </cell>
          <cell r="B50" t="str">
            <v>Tahoma</v>
          </cell>
          <cell r="C50">
            <v>7415.84</v>
          </cell>
          <cell r="D50">
            <v>67553903.819999993</v>
          </cell>
          <cell r="E50">
            <v>68366244.900000006</v>
          </cell>
          <cell r="F50">
            <v>7326.28</v>
          </cell>
          <cell r="G50">
            <v>89.56</v>
          </cell>
        </row>
        <row r="51">
          <cell r="A51" t="str">
            <v>27402</v>
          </cell>
          <cell r="B51" t="str">
            <v>Franklin Pierce</v>
          </cell>
          <cell r="C51">
            <v>7313.8499999999985</v>
          </cell>
          <cell r="D51">
            <v>74798982.049999997</v>
          </cell>
          <cell r="E51">
            <v>75405315.870000005</v>
          </cell>
          <cell r="F51">
            <v>7168.079999999999</v>
          </cell>
          <cell r="G51">
            <v>145.76999999999998</v>
          </cell>
        </row>
        <row r="52">
          <cell r="A52" t="str">
            <v>31103</v>
          </cell>
          <cell r="B52" t="str">
            <v>Monroe</v>
          </cell>
          <cell r="C52">
            <v>7091.3200000000006</v>
          </cell>
          <cell r="D52">
            <v>63646499.880000003</v>
          </cell>
          <cell r="E52">
            <v>63435507.200000003</v>
          </cell>
          <cell r="F52">
            <v>6986.43</v>
          </cell>
          <cell r="G52">
            <v>104.89</v>
          </cell>
        </row>
        <row r="53">
          <cell r="A53" t="str">
            <v>39201</v>
          </cell>
          <cell r="B53" t="str">
            <v>Sunnyside</v>
          </cell>
          <cell r="C53">
            <v>6516.9400000000005</v>
          </cell>
          <cell r="D53">
            <v>62696186.289999999</v>
          </cell>
          <cell r="E53">
            <v>64493289.530000001</v>
          </cell>
          <cell r="F53">
            <v>6402.8300000000008</v>
          </cell>
          <cell r="G53">
            <v>114.11</v>
          </cell>
        </row>
        <row r="54">
          <cell r="A54" t="str">
            <v>34033</v>
          </cell>
          <cell r="B54" t="str">
            <v>Tumwater</v>
          </cell>
          <cell r="C54">
            <v>6514.9299999999994</v>
          </cell>
          <cell r="D54">
            <v>60499676.030000001</v>
          </cell>
          <cell r="E54">
            <v>60048036.549999997</v>
          </cell>
          <cell r="F54">
            <v>6419.3799999999992</v>
          </cell>
          <cell r="G54">
            <v>95.55</v>
          </cell>
        </row>
        <row r="55">
          <cell r="A55" t="str">
            <v>08122</v>
          </cell>
          <cell r="B55" t="str">
            <v>Longview</v>
          </cell>
          <cell r="C55">
            <v>6455.829999999999</v>
          </cell>
          <cell r="D55">
            <v>64362946.600000001</v>
          </cell>
          <cell r="E55">
            <v>65334070.969999999</v>
          </cell>
          <cell r="F55">
            <v>6298.1699999999992</v>
          </cell>
          <cell r="G55">
            <v>157.66</v>
          </cell>
        </row>
        <row r="56">
          <cell r="A56" t="str">
            <v>29320</v>
          </cell>
          <cell r="B56" t="str">
            <v>Mt Vernon</v>
          </cell>
          <cell r="C56">
            <v>6311.1500000000005</v>
          </cell>
          <cell r="D56">
            <v>65782487.990000002</v>
          </cell>
          <cell r="E56">
            <v>65049056.189999998</v>
          </cell>
          <cell r="F56">
            <v>6203.26</v>
          </cell>
          <cell r="G56">
            <v>107.89</v>
          </cell>
        </row>
        <row r="57">
          <cell r="A57" t="str">
            <v>18400</v>
          </cell>
          <cell r="B57" t="str">
            <v>North Kitsap</v>
          </cell>
          <cell r="C57">
            <v>6173.09</v>
          </cell>
          <cell r="D57">
            <v>59494469.990000002</v>
          </cell>
          <cell r="E57">
            <v>61092447.649999999</v>
          </cell>
          <cell r="F57">
            <v>6025.9800000000005</v>
          </cell>
          <cell r="G57">
            <v>147.11000000000001</v>
          </cell>
        </row>
        <row r="58">
          <cell r="A58" t="str">
            <v>06117</v>
          </cell>
          <cell r="B58" t="str">
            <v>Camas</v>
          </cell>
          <cell r="C58">
            <v>6126.4500000000007</v>
          </cell>
          <cell r="D58">
            <v>53721919.100000001</v>
          </cell>
          <cell r="E58">
            <v>54043294.549999997</v>
          </cell>
          <cell r="F58">
            <v>6071.7800000000007</v>
          </cell>
          <cell r="G58">
            <v>54.67</v>
          </cell>
        </row>
        <row r="59">
          <cell r="A59" t="str">
            <v>36140</v>
          </cell>
          <cell r="B59" t="str">
            <v>Walla Walla</v>
          </cell>
          <cell r="C59">
            <v>6111.9100000000008</v>
          </cell>
          <cell r="D59">
            <v>61477888.609999999</v>
          </cell>
          <cell r="E59">
            <v>61571350.640000001</v>
          </cell>
          <cell r="F59">
            <v>6021.6900000000005</v>
          </cell>
          <cell r="G59">
            <v>90.22</v>
          </cell>
        </row>
        <row r="60">
          <cell r="A60" t="str">
            <v>17410</v>
          </cell>
          <cell r="B60" t="str">
            <v>Snoqualmie Valley</v>
          </cell>
          <cell r="C60">
            <v>6082.5500000000011</v>
          </cell>
          <cell r="D60">
            <v>53503428.909999996</v>
          </cell>
          <cell r="E60">
            <v>53949116.100000001</v>
          </cell>
          <cell r="F60">
            <v>5961.8900000000012</v>
          </cell>
          <cell r="G60">
            <v>120.66</v>
          </cell>
        </row>
        <row r="61">
          <cell r="A61" t="str">
            <v>27083</v>
          </cell>
          <cell r="B61" t="str">
            <v>University Place</v>
          </cell>
          <cell r="C61">
            <v>5478.0999999999985</v>
          </cell>
          <cell r="D61">
            <v>50758230.039999999</v>
          </cell>
          <cell r="E61">
            <v>51004425.619999997</v>
          </cell>
          <cell r="F61">
            <v>5401.5399999999981</v>
          </cell>
          <cell r="G61">
            <v>76.56</v>
          </cell>
        </row>
        <row r="62">
          <cell r="A62" t="str">
            <v>09206</v>
          </cell>
          <cell r="B62" t="str">
            <v>Eastmont</v>
          </cell>
          <cell r="C62">
            <v>5452.61</v>
          </cell>
          <cell r="D62">
            <v>50443299.799999997</v>
          </cell>
          <cell r="E62">
            <v>51712166.409999996</v>
          </cell>
          <cell r="F62">
            <v>5373.5</v>
          </cell>
          <cell r="G62">
            <v>79.11</v>
          </cell>
        </row>
        <row r="63">
          <cell r="A63" t="str">
            <v>15201</v>
          </cell>
          <cell r="B63" t="str">
            <v>Oak Harbor</v>
          </cell>
          <cell r="C63">
            <v>5304.2400000000016</v>
          </cell>
          <cell r="D63">
            <v>46342068.619999997</v>
          </cell>
          <cell r="E63">
            <v>48062549.810000002</v>
          </cell>
          <cell r="F63">
            <v>5155.6900000000014</v>
          </cell>
          <cell r="G63">
            <v>148.55000000000001</v>
          </cell>
        </row>
        <row r="64">
          <cell r="A64" t="str">
            <v>34002</v>
          </cell>
          <cell r="B64" t="str">
            <v>Yelm</v>
          </cell>
          <cell r="C64">
            <v>5304.0999999999995</v>
          </cell>
          <cell r="D64">
            <v>48870796.359999999</v>
          </cell>
          <cell r="E64">
            <v>48782032.719999999</v>
          </cell>
          <cell r="F64">
            <v>5219.5399999999991</v>
          </cell>
          <cell r="G64">
            <v>84.56</v>
          </cell>
        </row>
        <row r="65">
          <cell r="A65" t="str">
            <v>31016</v>
          </cell>
          <cell r="B65" t="str">
            <v>Arlington</v>
          </cell>
          <cell r="C65">
            <v>5222.5399999999991</v>
          </cell>
          <cell r="D65">
            <v>47903911.649999999</v>
          </cell>
          <cell r="E65">
            <v>47902952.060000002</v>
          </cell>
          <cell r="F65">
            <v>5160.869999999999</v>
          </cell>
          <cell r="G65">
            <v>61.67</v>
          </cell>
        </row>
        <row r="66">
          <cell r="A66" t="str">
            <v>18100</v>
          </cell>
          <cell r="B66" t="str">
            <v>Bremerton</v>
          </cell>
          <cell r="C66">
            <v>5077.04</v>
          </cell>
          <cell r="D66">
            <v>51857729.969999999</v>
          </cell>
          <cell r="E66">
            <v>51518379.859999999</v>
          </cell>
          <cell r="F66">
            <v>4903.59</v>
          </cell>
          <cell r="G66">
            <v>173.45</v>
          </cell>
        </row>
        <row r="67">
          <cell r="A67" t="str">
            <v>37502</v>
          </cell>
          <cell r="B67" t="str">
            <v>Ferndale</v>
          </cell>
          <cell r="C67">
            <v>5020.2</v>
          </cell>
          <cell r="D67">
            <v>48839993.75</v>
          </cell>
          <cell r="E67">
            <v>49467069.950000003</v>
          </cell>
          <cell r="F67">
            <v>4934.76</v>
          </cell>
          <cell r="G67">
            <v>85.44</v>
          </cell>
        </row>
        <row r="68">
          <cell r="A68">
            <v>28</v>
          </cell>
          <cell r="C68">
            <v>195151.93000000002</v>
          </cell>
          <cell r="D68">
            <v>1849423980.4999995</v>
          </cell>
          <cell r="E68">
            <v>1854508191.4299998</v>
          </cell>
          <cell r="F68">
            <v>191828.63000000006</v>
          </cell>
          <cell r="G68">
            <v>3323.2999999999997</v>
          </cell>
        </row>
        <row r="69">
          <cell r="A69" t="str">
            <v>3,000-4,999</v>
          </cell>
          <cell r="C69"/>
          <cell r="D69"/>
          <cell r="E69"/>
        </row>
        <row r="70">
          <cell r="A70" t="str">
            <v>39208</v>
          </cell>
          <cell r="B70" t="str">
            <v>West Valley (Yak)</v>
          </cell>
          <cell r="C70">
            <v>4752.3700000000008</v>
          </cell>
          <cell r="D70">
            <v>41671796.210000001</v>
          </cell>
          <cell r="E70">
            <v>42469759.799999997</v>
          </cell>
          <cell r="F70">
            <v>4689.1500000000005</v>
          </cell>
          <cell r="G70">
            <v>63.22</v>
          </cell>
        </row>
        <row r="71">
          <cell r="A71" t="str">
            <v>08458</v>
          </cell>
          <cell r="B71" t="str">
            <v>Kelso</v>
          </cell>
          <cell r="C71">
            <v>4750.67</v>
          </cell>
          <cell r="D71">
            <v>45078087.840000004</v>
          </cell>
          <cell r="E71">
            <v>45749522.659999996</v>
          </cell>
          <cell r="F71">
            <v>4691.33</v>
          </cell>
          <cell r="G71">
            <v>59.34</v>
          </cell>
        </row>
        <row r="72">
          <cell r="A72" t="str">
            <v>24019</v>
          </cell>
          <cell r="B72" t="str">
            <v>Omak</v>
          </cell>
          <cell r="C72">
            <v>4525.6899999999996</v>
          </cell>
          <cell r="D72">
            <v>29562285.489999998</v>
          </cell>
          <cell r="E72">
            <v>31473344.829999998</v>
          </cell>
          <cell r="F72">
            <v>4472.25</v>
          </cell>
          <cell r="G72">
            <v>53.44</v>
          </cell>
        </row>
        <row r="73">
          <cell r="A73" t="str">
            <v>31401</v>
          </cell>
          <cell r="B73" t="str">
            <v>Stanwood</v>
          </cell>
          <cell r="C73">
            <v>4515.84</v>
          </cell>
          <cell r="D73">
            <v>43500025.369999997</v>
          </cell>
          <cell r="E73">
            <v>43230175.799999997</v>
          </cell>
          <cell r="F73">
            <v>4449.4000000000005</v>
          </cell>
          <cell r="G73">
            <v>66.44</v>
          </cell>
        </row>
        <row r="74">
          <cell r="A74" t="str">
            <v>32361</v>
          </cell>
          <cell r="B74" t="str">
            <v>East Valley (Spok</v>
          </cell>
          <cell r="C74">
            <v>4511.1000000000004</v>
          </cell>
          <cell r="D74">
            <v>43866691.93</v>
          </cell>
          <cell r="E74">
            <v>44249874.619999997</v>
          </cell>
          <cell r="F74">
            <v>4438.88</v>
          </cell>
          <cell r="G74">
            <v>72.22</v>
          </cell>
        </row>
        <row r="75">
          <cell r="A75" t="str">
            <v>17216</v>
          </cell>
          <cell r="B75" t="str">
            <v>Enumclaw</v>
          </cell>
          <cell r="C75">
            <v>4311.93</v>
          </cell>
          <cell r="D75">
            <v>41282880.43</v>
          </cell>
          <cell r="E75">
            <v>42097479.049999997</v>
          </cell>
          <cell r="F75">
            <v>4260.04</v>
          </cell>
          <cell r="G75">
            <v>51.89</v>
          </cell>
        </row>
        <row r="76">
          <cell r="A76" t="str">
            <v>17400</v>
          </cell>
          <cell r="B76" t="str">
            <v>Mercer Island</v>
          </cell>
          <cell r="C76">
            <v>4150.37</v>
          </cell>
          <cell r="D76">
            <v>43397579.359999999</v>
          </cell>
          <cell r="E76">
            <v>43378281.25</v>
          </cell>
          <cell r="F76">
            <v>4118.71</v>
          </cell>
          <cell r="G76">
            <v>31.660000000000004</v>
          </cell>
        </row>
        <row r="77">
          <cell r="A77" t="str">
            <v>23309</v>
          </cell>
          <cell r="B77" t="str">
            <v>Shelton</v>
          </cell>
          <cell r="C77">
            <v>4119.76</v>
          </cell>
          <cell r="D77">
            <v>41374165.520000003</v>
          </cell>
          <cell r="E77">
            <v>41967633.549999997</v>
          </cell>
          <cell r="F77">
            <v>3998.76</v>
          </cell>
          <cell r="G77">
            <v>121</v>
          </cell>
        </row>
        <row r="78">
          <cell r="A78" t="str">
            <v>29101</v>
          </cell>
          <cell r="B78" t="str">
            <v>Sedro Woolley</v>
          </cell>
          <cell r="C78">
            <v>4078.27</v>
          </cell>
          <cell r="D78">
            <v>39562137.030000001</v>
          </cell>
          <cell r="E78">
            <v>39803375.469999999</v>
          </cell>
          <cell r="F78">
            <v>4011.49</v>
          </cell>
          <cell r="G78">
            <v>66.78</v>
          </cell>
        </row>
        <row r="79">
          <cell r="A79" t="str">
            <v>32360</v>
          </cell>
          <cell r="B79" t="str">
            <v>Cheney</v>
          </cell>
          <cell r="C79">
            <v>4059.1099999999997</v>
          </cell>
          <cell r="D79">
            <v>40060252.030000001</v>
          </cell>
          <cell r="E79">
            <v>38790938.329999998</v>
          </cell>
          <cell r="F79">
            <v>3981.22</v>
          </cell>
          <cell r="G79">
            <v>77.89</v>
          </cell>
        </row>
        <row r="80">
          <cell r="A80" t="str">
            <v>01147</v>
          </cell>
          <cell r="B80" t="str">
            <v>Othello</v>
          </cell>
          <cell r="C80">
            <v>3915.81</v>
          </cell>
          <cell r="D80">
            <v>34926042.82</v>
          </cell>
          <cell r="E80">
            <v>34857581.899999999</v>
          </cell>
          <cell r="F80">
            <v>3791.7</v>
          </cell>
          <cell r="G80">
            <v>124.11</v>
          </cell>
        </row>
        <row r="81">
          <cell r="A81" t="str">
            <v>39202</v>
          </cell>
          <cell r="B81" t="str">
            <v>Toppenish</v>
          </cell>
          <cell r="C81">
            <v>3795.1500000000005</v>
          </cell>
          <cell r="D81">
            <v>37982269.490000002</v>
          </cell>
          <cell r="E81">
            <v>38292511.060000002</v>
          </cell>
          <cell r="F81">
            <v>3727.7100000000005</v>
          </cell>
          <cell r="G81">
            <v>67.44</v>
          </cell>
        </row>
        <row r="82">
          <cell r="A82" t="str">
            <v>18303</v>
          </cell>
          <cell r="B82" t="str">
            <v>Bainbridge</v>
          </cell>
          <cell r="C82">
            <v>3731.7299999999996</v>
          </cell>
          <cell r="D82">
            <v>36626655.399999999</v>
          </cell>
          <cell r="E82">
            <v>36448174.82</v>
          </cell>
          <cell r="F82">
            <v>3673.7299999999996</v>
          </cell>
          <cell r="G82">
            <v>58</v>
          </cell>
        </row>
        <row r="83">
          <cell r="A83" t="str">
            <v>32363</v>
          </cell>
          <cell r="B83" t="str">
            <v>West Valley (Spok</v>
          </cell>
          <cell r="C83">
            <v>3710.8700000000003</v>
          </cell>
          <cell r="D83">
            <v>36415463.450000003</v>
          </cell>
          <cell r="E83">
            <v>36971607.049999997</v>
          </cell>
          <cell r="F83">
            <v>3648.76</v>
          </cell>
          <cell r="G83">
            <v>62.11</v>
          </cell>
        </row>
        <row r="84">
          <cell r="A84" t="str">
            <v>29100</v>
          </cell>
          <cell r="B84" t="str">
            <v>Burlington Edison</v>
          </cell>
          <cell r="C84">
            <v>3703.2700000000004</v>
          </cell>
          <cell r="D84">
            <v>36969388.770000003</v>
          </cell>
          <cell r="E84">
            <v>37194407.850000001</v>
          </cell>
          <cell r="F84">
            <v>3654.1600000000003</v>
          </cell>
          <cell r="G84">
            <v>49.11</v>
          </cell>
        </row>
        <row r="85">
          <cell r="A85" t="str">
            <v>05121</v>
          </cell>
          <cell r="B85" t="str">
            <v>Port Angeles</v>
          </cell>
          <cell r="C85">
            <v>3702.67</v>
          </cell>
          <cell r="D85">
            <v>36860516.539999999</v>
          </cell>
          <cell r="E85">
            <v>36958883.909999996</v>
          </cell>
          <cell r="F85">
            <v>3651.67</v>
          </cell>
          <cell r="G85">
            <v>51</v>
          </cell>
        </row>
        <row r="86">
          <cell r="A86" t="str">
            <v>27416</v>
          </cell>
          <cell r="B86" t="str">
            <v>White River</v>
          </cell>
          <cell r="C86">
            <v>3570.8</v>
          </cell>
          <cell r="D86">
            <v>34499466.969999999</v>
          </cell>
          <cell r="E86">
            <v>34916551.009999998</v>
          </cell>
          <cell r="F86">
            <v>3520.8</v>
          </cell>
          <cell r="G86">
            <v>50</v>
          </cell>
        </row>
        <row r="87">
          <cell r="A87" t="str">
            <v>21401</v>
          </cell>
          <cell r="B87" t="str">
            <v>Centralia</v>
          </cell>
          <cell r="C87">
            <v>3494.79</v>
          </cell>
          <cell r="D87">
            <v>34386999.579999998</v>
          </cell>
          <cell r="E87">
            <v>34129336.479999997</v>
          </cell>
          <cell r="F87">
            <v>3395.9</v>
          </cell>
          <cell r="G87">
            <v>98.89</v>
          </cell>
        </row>
        <row r="88">
          <cell r="A88" t="str">
            <v>39200</v>
          </cell>
          <cell r="B88" t="str">
            <v>Grandview</v>
          </cell>
          <cell r="C88">
            <v>3493.76</v>
          </cell>
          <cell r="D88">
            <v>32430332.98</v>
          </cell>
          <cell r="E88">
            <v>33290590.59</v>
          </cell>
          <cell r="F88">
            <v>3449.4300000000003</v>
          </cell>
          <cell r="G88">
            <v>44.33</v>
          </cell>
        </row>
        <row r="89">
          <cell r="A89" t="str">
            <v>27417</v>
          </cell>
          <cell r="B89" t="str">
            <v>Fife</v>
          </cell>
          <cell r="C89">
            <v>3455.33</v>
          </cell>
          <cell r="D89">
            <v>32005803.800000001</v>
          </cell>
          <cell r="E89">
            <v>32676176.899999999</v>
          </cell>
          <cell r="F89">
            <v>3391.33</v>
          </cell>
          <cell r="G89">
            <v>64</v>
          </cell>
        </row>
        <row r="90">
          <cell r="A90" t="str">
            <v>39207</v>
          </cell>
          <cell r="B90" t="str">
            <v>Wapato</v>
          </cell>
          <cell r="C90">
            <v>3421.92</v>
          </cell>
          <cell r="D90">
            <v>32552126.280000001</v>
          </cell>
          <cell r="E90">
            <v>33155046.879999999</v>
          </cell>
          <cell r="F90">
            <v>3347.59</v>
          </cell>
          <cell r="G90">
            <v>74.33</v>
          </cell>
        </row>
        <row r="91">
          <cell r="A91" t="str">
            <v>39119</v>
          </cell>
          <cell r="B91" t="str">
            <v>Selah</v>
          </cell>
          <cell r="C91">
            <v>3309.6699999999996</v>
          </cell>
          <cell r="D91">
            <v>30182424.379999999</v>
          </cell>
          <cell r="E91">
            <v>31046758.579999998</v>
          </cell>
          <cell r="F91">
            <v>3273.8999999999996</v>
          </cell>
          <cell r="G91">
            <v>35.769999999999996</v>
          </cell>
        </row>
        <row r="92">
          <cell r="A92" t="str">
            <v>14005</v>
          </cell>
          <cell r="B92" t="str">
            <v>Aberdeen</v>
          </cell>
          <cell r="C92">
            <v>3232.09</v>
          </cell>
          <cell r="D92">
            <v>35386364.240000002</v>
          </cell>
          <cell r="E92">
            <v>35708411.560000002</v>
          </cell>
          <cell r="F92">
            <v>3176.42</v>
          </cell>
          <cell r="G92">
            <v>55.67</v>
          </cell>
        </row>
        <row r="93">
          <cell r="A93" t="str">
            <v>17407</v>
          </cell>
          <cell r="B93" t="str">
            <v>Riverview</v>
          </cell>
          <cell r="C93">
            <v>3182.4800000000005</v>
          </cell>
          <cell r="D93">
            <v>29018824.559999999</v>
          </cell>
          <cell r="E93">
            <v>29225468.609999999</v>
          </cell>
          <cell r="F93">
            <v>3145.5900000000006</v>
          </cell>
          <cell r="G93">
            <v>36.89</v>
          </cell>
        </row>
        <row r="94">
          <cell r="A94" t="str">
            <v>05402</v>
          </cell>
          <cell r="B94" t="str">
            <v>Quillayute Valley</v>
          </cell>
          <cell r="C94">
            <v>3116.6299999999997</v>
          </cell>
          <cell r="D94">
            <v>21238659.100000001</v>
          </cell>
          <cell r="E94">
            <v>21822850.449999999</v>
          </cell>
          <cell r="F94">
            <v>3094.97</v>
          </cell>
          <cell r="G94">
            <v>21.66</v>
          </cell>
        </row>
        <row r="95">
          <cell r="A95">
            <v>25</v>
          </cell>
          <cell r="C95">
            <v>96612.079999999973</v>
          </cell>
          <cell r="D95">
            <v>910837239.56999981</v>
          </cell>
          <cell r="E95">
            <v>919904743.01000011</v>
          </cell>
          <cell r="F95">
            <v>95054.889999999985</v>
          </cell>
          <cell r="G95">
            <v>1557.1900000000003</v>
          </cell>
        </row>
        <row r="96">
          <cell r="A96" t="str">
            <v>2,000-2,999</v>
          </cell>
          <cell r="C96"/>
          <cell r="D96"/>
          <cell r="E96"/>
        </row>
        <row r="97">
          <cell r="A97" t="str">
            <v>27001</v>
          </cell>
          <cell r="B97" t="str">
            <v>Steilacoom Hist.</v>
          </cell>
          <cell r="C97">
            <v>2998.68</v>
          </cell>
          <cell r="D97">
            <v>29163464.890000001</v>
          </cell>
          <cell r="E97">
            <v>28343469.510000002</v>
          </cell>
          <cell r="F97">
            <v>2925.35</v>
          </cell>
          <cell r="G97">
            <v>73.33</v>
          </cell>
        </row>
        <row r="98">
          <cell r="A98" t="str">
            <v>06112</v>
          </cell>
          <cell r="B98" t="str">
            <v>Washougal</v>
          </cell>
          <cell r="C98">
            <v>2960.2999999999997</v>
          </cell>
          <cell r="D98">
            <v>28001384.440000001</v>
          </cell>
          <cell r="E98">
            <v>27631678.93</v>
          </cell>
          <cell r="F98">
            <v>2934.18</v>
          </cell>
          <cell r="G98">
            <v>26.119999999999997</v>
          </cell>
        </row>
        <row r="99">
          <cell r="A99" t="str">
            <v>17406</v>
          </cell>
          <cell r="B99" t="str">
            <v>Tukwila</v>
          </cell>
          <cell r="C99">
            <v>2897.369999999999</v>
          </cell>
          <cell r="D99">
            <v>31421410.109999999</v>
          </cell>
          <cell r="E99">
            <v>31881635.039999999</v>
          </cell>
          <cell r="F99">
            <v>2855.4799999999991</v>
          </cell>
          <cell r="G99">
            <v>41.89</v>
          </cell>
        </row>
        <row r="100">
          <cell r="A100" t="str">
            <v>19401</v>
          </cell>
          <cell r="B100" t="str">
            <v>Ellensburg</v>
          </cell>
          <cell r="C100">
            <v>2895.0899999999997</v>
          </cell>
          <cell r="D100">
            <v>27061760.309999999</v>
          </cell>
          <cell r="E100">
            <v>27070388.879999999</v>
          </cell>
          <cell r="F100">
            <v>2836.0899999999997</v>
          </cell>
          <cell r="G100">
            <v>59</v>
          </cell>
        </row>
        <row r="101">
          <cell r="A101" t="str">
            <v>39090</v>
          </cell>
          <cell r="B101" t="str">
            <v>East Valley (Yak)</v>
          </cell>
          <cell r="C101">
            <v>2871.9600000000005</v>
          </cell>
          <cell r="D101">
            <v>26111664.48</v>
          </cell>
          <cell r="E101">
            <v>26513591.48</v>
          </cell>
          <cell r="F101">
            <v>2840.6200000000003</v>
          </cell>
          <cell r="G101">
            <v>31.339999999999996</v>
          </cell>
        </row>
        <row r="102">
          <cell r="A102" t="str">
            <v>03116</v>
          </cell>
          <cell r="B102" t="str">
            <v>Prosser</v>
          </cell>
          <cell r="C102">
            <v>2832.8200000000006</v>
          </cell>
          <cell r="D102">
            <v>28097578.890000001</v>
          </cell>
          <cell r="E102">
            <v>27604153.030000001</v>
          </cell>
          <cell r="F102">
            <v>2791.0400000000004</v>
          </cell>
          <cell r="G102">
            <v>41.78</v>
          </cell>
        </row>
        <row r="103">
          <cell r="A103" t="str">
            <v>05323</v>
          </cell>
          <cell r="B103" t="str">
            <v>Sequim</v>
          </cell>
          <cell r="C103">
            <v>2775.98</v>
          </cell>
          <cell r="D103">
            <v>25480298.760000002</v>
          </cell>
          <cell r="E103">
            <v>25098706.239999998</v>
          </cell>
          <cell r="F103">
            <v>2728.53</v>
          </cell>
          <cell r="G103">
            <v>47.45</v>
          </cell>
        </row>
        <row r="104">
          <cell r="A104" t="str">
            <v>37504</v>
          </cell>
          <cell r="B104" t="str">
            <v>Lynden</v>
          </cell>
          <cell r="C104">
            <v>2719.75</v>
          </cell>
          <cell r="D104">
            <v>24412219.620000001</v>
          </cell>
          <cell r="E104">
            <v>24342110.370000001</v>
          </cell>
          <cell r="F104">
            <v>2667.3</v>
          </cell>
          <cell r="G104">
            <v>52.45</v>
          </cell>
        </row>
        <row r="105">
          <cell r="A105" t="str">
            <v>13144</v>
          </cell>
          <cell r="B105" t="str">
            <v>Quincy</v>
          </cell>
          <cell r="C105">
            <v>2707.9300000000007</v>
          </cell>
          <cell r="D105">
            <v>27553099.789999999</v>
          </cell>
          <cell r="E105">
            <v>28343849.469999999</v>
          </cell>
          <cell r="F105">
            <v>2661.1500000000005</v>
          </cell>
          <cell r="G105">
            <v>46.78</v>
          </cell>
        </row>
        <row r="106">
          <cell r="A106" t="str">
            <v>21302</v>
          </cell>
          <cell r="B106" t="str">
            <v>Chehalis</v>
          </cell>
          <cell r="C106">
            <v>2662.09</v>
          </cell>
          <cell r="D106">
            <v>28912031.960000001</v>
          </cell>
          <cell r="E106">
            <v>29193141.629999999</v>
          </cell>
          <cell r="F106">
            <v>2637.65</v>
          </cell>
          <cell r="G106">
            <v>24.44</v>
          </cell>
        </row>
        <row r="107">
          <cell r="A107" t="str">
            <v>02250</v>
          </cell>
          <cell r="B107" t="str">
            <v>Clarkston</v>
          </cell>
          <cell r="C107">
            <v>2640.96</v>
          </cell>
          <cell r="D107">
            <v>26559217.870000001</v>
          </cell>
          <cell r="E107">
            <v>25891486.82</v>
          </cell>
          <cell r="F107">
            <v>2594.73</v>
          </cell>
          <cell r="G107">
            <v>46.230000000000004</v>
          </cell>
        </row>
        <row r="108">
          <cell r="A108" t="str">
            <v>29103</v>
          </cell>
          <cell r="B108" t="str">
            <v>Anacortes</v>
          </cell>
          <cell r="C108">
            <v>2590.1199999999994</v>
          </cell>
          <cell r="D108">
            <v>25962870.300000001</v>
          </cell>
          <cell r="E108">
            <v>25564613.98</v>
          </cell>
          <cell r="F108">
            <v>2544.4499999999994</v>
          </cell>
          <cell r="G108">
            <v>45.67</v>
          </cell>
        </row>
        <row r="109">
          <cell r="A109" t="str">
            <v>32414</v>
          </cell>
          <cell r="B109" t="str">
            <v>Deer Park</v>
          </cell>
          <cell r="C109">
            <v>2474.83</v>
          </cell>
          <cell r="D109">
            <v>21488648.280000001</v>
          </cell>
          <cell r="E109">
            <v>21976612.469999999</v>
          </cell>
          <cell r="F109">
            <v>2436.16</v>
          </cell>
          <cell r="G109">
            <v>38.67</v>
          </cell>
        </row>
        <row r="110">
          <cell r="A110" t="str">
            <v>38267</v>
          </cell>
          <cell r="B110" t="str">
            <v>Pullman</v>
          </cell>
          <cell r="C110">
            <v>2428.7500000000009</v>
          </cell>
          <cell r="D110">
            <v>21768535.010000002</v>
          </cell>
          <cell r="E110">
            <v>21294046.34</v>
          </cell>
          <cell r="F110">
            <v>2365.0800000000008</v>
          </cell>
          <cell r="G110">
            <v>63.67</v>
          </cell>
        </row>
        <row r="111">
          <cell r="A111" t="str">
            <v>27344</v>
          </cell>
          <cell r="B111" t="str">
            <v>Orting</v>
          </cell>
          <cell r="C111">
            <v>2277.9300000000003</v>
          </cell>
          <cell r="D111">
            <v>20149584.559999999</v>
          </cell>
          <cell r="E111">
            <v>20381514.059999999</v>
          </cell>
          <cell r="F111">
            <v>2244.8100000000004</v>
          </cell>
          <cell r="G111">
            <v>33.119999999999997</v>
          </cell>
        </row>
        <row r="112">
          <cell r="A112" t="str">
            <v>37505</v>
          </cell>
          <cell r="B112" t="str">
            <v>Meridian</v>
          </cell>
          <cell r="C112">
            <v>2265.27</v>
          </cell>
          <cell r="D112">
            <v>16284598.289999999</v>
          </cell>
          <cell r="E112">
            <v>17721648.059999999</v>
          </cell>
          <cell r="F112">
            <v>2223.27</v>
          </cell>
          <cell r="G112">
            <v>42</v>
          </cell>
        </row>
        <row r="113">
          <cell r="A113" t="str">
            <v>31306</v>
          </cell>
          <cell r="B113" t="str">
            <v>Lakewood</v>
          </cell>
          <cell r="C113">
            <v>2225.21</v>
          </cell>
          <cell r="D113">
            <v>21965590.039999999</v>
          </cell>
          <cell r="E113">
            <v>21359559.960000001</v>
          </cell>
          <cell r="F113">
            <v>2201.7600000000002</v>
          </cell>
          <cell r="G113">
            <v>23.450000000000003</v>
          </cell>
        </row>
        <row r="114">
          <cell r="A114" t="str">
            <v>13165</v>
          </cell>
          <cell r="B114" t="str">
            <v>Ephrata</v>
          </cell>
          <cell r="C114">
            <v>2224.48</v>
          </cell>
          <cell r="D114">
            <v>20642670.390000001</v>
          </cell>
          <cell r="E114">
            <v>21487657.82</v>
          </cell>
          <cell r="F114">
            <v>2192.9299999999998</v>
          </cell>
          <cell r="G114">
            <v>31.549999999999997</v>
          </cell>
        </row>
        <row r="115">
          <cell r="A115" t="str">
            <v>13073</v>
          </cell>
          <cell r="B115" t="str">
            <v>Wahluke</v>
          </cell>
          <cell r="C115">
            <v>2135.2299999999996</v>
          </cell>
          <cell r="D115">
            <v>21518462.359999999</v>
          </cell>
          <cell r="E115">
            <v>21545397.239999998</v>
          </cell>
          <cell r="F115">
            <v>2105.4599999999996</v>
          </cell>
          <cell r="G115">
            <v>29.77</v>
          </cell>
        </row>
        <row r="116">
          <cell r="A116" t="str">
            <v>34401</v>
          </cell>
          <cell r="B116" t="str">
            <v>Rochester</v>
          </cell>
          <cell r="C116">
            <v>2130.2200000000003</v>
          </cell>
          <cell r="D116">
            <v>19926081.890000001</v>
          </cell>
          <cell r="E116">
            <v>20111660.870000001</v>
          </cell>
          <cell r="F116">
            <v>2082.67</v>
          </cell>
          <cell r="G116">
            <v>47.55</v>
          </cell>
        </row>
        <row r="117">
          <cell r="A117" t="str">
            <v>08404</v>
          </cell>
          <cell r="B117" t="str">
            <v>Woodland</v>
          </cell>
          <cell r="C117">
            <v>2116.5700000000002</v>
          </cell>
          <cell r="D117">
            <v>21147397.239999998</v>
          </cell>
          <cell r="E117">
            <v>21633443.969999999</v>
          </cell>
          <cell r="F117">
            <v>2087.2400000000002</v>
          </cell>
          <cell r="G117">
            <v>29.33</v>
          </cell>
        </row>
        <row r="118">
          <cell r="A118" t="str">
            <v>37503</v>
          </cell>
          <cell r="B118" t="str">
            <v>Blaine</v>
          </cell>
          <cell r="C118">
            <v>2082.3999999999996</v>
          </cell>
          <cell r="D118">
            <v>21303214.5</v>
          </cell>
          <cell r="E118">
            <v>21074449.07</v>
          </cell>
          <cell r="F118">
            <v>2036.8399999999997</v>
          </cell>
          <cell r="G118">
            <v>45.56</v>
          </cell>
        </row>
        <row r="119">
          <cell r="A119" t="str">
            <v>23403</v>
          </cell>
          <cell r="B119" t="str">
            <v>North Mason</v>
          </cell>
          <cell r="C119">
            <v>2071.6400000000003</v>
          </cell>
          <cell r="D119">
            <v>19546317.07</v>
          </cell>
          <cell r="E119">
            <v>19532936.809999999</v>
          </cell>
          <cell r="F119">
            <v>2017.2000000000003</v>
          </cell>
          <cell r="G119">
            <v>54.44</v>
          </cell>
        </row>
        <row r="120">
          <cell r="A120" t="str">
            <v>11051</v>
          </cell>
          <cell r="B120" t="str">
            <v>North Franklin</v>
          </cell>
          <cell r="C120">
            <v>2066.34</v>
          </cell>
          <cell r="D120">
            <v>19614345.280000001</v>
          </cell>
          <cell r="E120">
            <v>20306601.620000001</v>
          </cell>
          <cell r="F120">
            <v>2025.4500000000003</v>
          </cell>
          <cell r="G120">
            <v>40.89</v>
          </cell>
        </row>
        <row r="121">
          <cell r="A121" t="str">
            <v>06122</v>
          </cell>
          <cell r="B121" t="str">
            <v>Ridgefield</v>
          </cell>
          <cell r="C121">
            <v>2056.77</v>
          </cell>
          <cell r="D121">
            <v>18198831.489999998</v>
          </cell>
          <cell r="E121">
            <v>16906480.59</v>
          </cell>
          <cell r="F121">
            <v>2056.77</v>
          </cell>
          <cell r="G121">
            <v>0</v>
          </cell>
        </row>
        <row r="122">
          <cell r="A122" t="str">
            <v>31332</v>
          </cell>
          <cell r="B122" t="str">
            <v>Granite Falls</v>
          </cell>
          <cell r="C122">
            <v>2022.82</v>
          </cell>
          <cell r="D122">
            <v>19732922.739999998</v>
          </cell>
          <cell r="E122">
            <v>19391673.890000001</v>
          </cell>
          <cell r="F122">
            <v>1990.26</v>
          </cell>
          <cell r="G122">
            <v>32.56</v>
          </cell>
        </row>
        <row r="123">
          <cell r="A123">
            <v>26</v>
          </cell>
          <cell r="C123">
            <v>64131.509999999995</v>
          </cell>
          <cell r="D123">
            <v>612024200.56000006</v>
          </cell>
          <cell r="E123">
            <v>612202508.14999998</v>
          </cell>
          <cell r="F123">
            <v>63082.469999999979</v>
          </cell>
          <cell r="G123">
            <v>1049.04</v>
          </cell>
        </row>
        <row r="124">
          <cell r="A124" t="str">
            <v>1,000-1,999</v>
          </cell>
          <cell r="C124"/>
          <cell r="D124"/>
          <cell r="E124"/>
        </row>
        <row r="125">
          <cell r="A125" t="str">
            <v>31311</v>
          </cell>
          <cell r="B125" t="str">
            <v>Sultan</v>
          </cell>
          <cell r="C125">
            <v>1961.1100000000004</v>
          </cell>
          <cell r="D125">
            <v>19669230.550000001</v>
          </cell>
          <cell r="E125">
            <v>19168310.129999999</v>
          </cell>
          <cell r="F125">
            <v>1927.2200000000003</v>
          </cell>
          <cell r="G125">
            <v>33.89</v>
          </cell>
        </row>
        <row r="126">
          <cell r="A126" t="str">
            <v>27404</v>
          </cell>
          <cell r="B126" t="str">
            <v>Eatonville</v>
          </cell>
          <cell r="C126">
            <v>1860.9999999999998</v>
          </cell>
          <cell r="D126">
            <v>18204434.969999999</v>
          </cell>
          <cell r="E126">
            <v>17799774.170000002</v>
          </cell>
          <cell r="F126">
            <v>1833.8899999999999</v>
          </cell>
          <cell r="G126">
            <v>27.110000000000003</v>
          </cell>
        </row>
        <row r="127">
          <cell r="A127" t="str">
            <v>37507</v>
          </cell>
          <cell r="B127" t="str">
            <v>Mount Baker</v>
          </cell>
          <cell r="C127">
            <v>1838.3500000000001</v>
          </cell>
          <cell r="D127">
            <v>20689552.800000001</v>
          </cell>
          <cell r="E127">
            <v>20540245.989999998</v>
          </cell>
          <cell r="F127">
            <v>1798.2400000000002</v>
          </cell>
          <cell r="G127">
            <v>40.11</v>
          </cell>
        </row>
        <row r="128">
          <cell r="A128" t="str">
            <v>32326</v>
          </cell>
          <cell r="B128" t="str">
            <v>Medical Lake</v>
          </cell>
          <cell r="C128">
            <v>1815.3799999999997</v>
          </cell>
          <cell r="D128">
            <v>17698530.27</v>
          </cell>
          <cell r="E128">
            <v>17669207.57</v>
          </cell>
          <cell r="F128">
            <v>1772.0499999999997</v>
          </cell>
          <cell r="G128">
            <v>43.33</v>
          </cell>
        </row>
        <row r="129">
          <cell r="A129" t="str">
            <v>33115</v>
          </cell>
          <cell r="B129" t="str">
            <v>Colville</v>
          </cell>
          <cell r="C129">
            <v>1810.2799999999997</v>
          </cell>
          <cell r="D129">
            <v>18685986.02</v>
          </cell>
          <cell r="E129">
            <v>18460411.190000001</v>
          </cell>
          <cell r="F129">
            <v>1776.9499999999998</v>
          </cell>
          <cell r="G129">
            <v>33.33</v>
          </cell>
        </row>
        <row r="130">
          <cell r="A130" t="str">
            <v>06098</v>
          </cell>
          <cell r="B130" t="str">
            <v>Hockinson</v>
          </cell>
          <cell r="C130">
            <v>1804.46</v>
          </cell>
          <cell r="D130">
            <v>15463694.460000001</v>
          </cell>
          <cell r="E130">
            <v>16244796.15</v>
          </cell>
          <cell r="F130">
            <v>1804.46</v>
          </cell>
          <cell r="G130">
            <v>0</v>
          </cell>
        </row>
        <row r="131">
          <cell r="A131" t="str">
            <v>14028</v>
          </cell>
          <cell r="B131" t="str">
            <v>Hoquiam</v>
          </cell>
          <cell r="C131">
            <v>1605.83</v>
          </cell>
          <cell r="D131">
            <v>17229372.98</v>
          </cell>
          <cell r="E131">
            <v>16998133.800000001</v>
          </cell>
          <cell r="F131">
            <v>1577.05</v>
          </cell>
          <cell r="G131">
            <v>28.78</v>
          </cell>
        </row>
        <row r="132">
          <cell r="A132" t="str">
            <v>13160</v>
          </cell>
          <cell r="B132" t="str">
            <v>Royal</v>
          </cell>
          <cell r="C132">
            <v>1557.5</v>
          </cell>
          <cell r="D132">
            <v>14485469.220000001</v>
          </cell>
          <cell r="E132">
            <v>14911749.35</v>
          </cell>
          <cell r="F132">
            <v>1531.83</v>
          </cell>
          <cell r="G132">
            <v>25.669999999999998</v>
          </cell>
        </row>
        <row r="133">
          <cell r="A133" t="str">
            <v>37506</v>
          </cell>
          <cell r="B133" t="str">
            <v>Nooksack Valley</v>
          </cell>
          <cell r="C133">
            <v>1520.0900000000001</v>
          </cell>
          <cell r="D133">
            <v>16222989.83</v>
          </cell>
          <cell r="E133">
            <v>16308889.48</v>
          </cell>
          <cell r="F133">
            <v>1480.3100000000002</v>
          </cell>
          <cell r="G133">
            <v>39.78</v>
          </cell>
        </row>
        <row r="134">
          <cell r="A134" t="str">
            <v>06101</v>
          </cell>
          <cell r="B134" t="str">
            <v>Lacenter</v>
          </cell>
          <cell r="C134">
            <v>1506.0999999999997</v>
          </cell>
          <cell r="D134">
            <v>12879325.01</v>
          </cell>
          <cell r="E134">
            <v>13129927.99</v>
          </cell>
          <cell r="F134">
            <v>1506.0999999999997</v>
          </cell>
          <cell r="G134">
            <v>0</v>
          </cell>
        </row>
        <row r="135">
          <cell r="A135" t="str">
            <v>14068</v>
          </cell>
          <cell r="B135" t="str">
            <v>Elma</v>
          </cell>
          <cell r="C135">
            <v>1500.05</v>
          </cell>
          <cell r="D135">
            <v>15986564.939999999</v>
          </cell>
          <cell r="E135">
            <v>16626895.960000001</v>
          </cell>
          <cell r="F135">
            <v>1471.61</v>
          </cell>
          <cell r="G135">
            <v>28.439999999999998</v>
          </cell>
        </row>
        <row r="136">
          <cell r="A136" t="str">
            <v>32325</v>
          </cell>
          <cell r="B136" t="str">
            <v>Nine Mile Falls</v>
          </cell>
          <cell r="C136">
            <v>1498.63</v>
          </cell>
          <cell r="D136">
            <v>14122533.130000001</v>
          </cell>
          <cell r="E136">
            <v>13927081.18</v>
          </cell>
          <cell r="F136">
            <v>1474.4</v>
          </cell>
          <cell r="G136">
            <v>24.23</v>
          </cell>
        </row>
        <row r="137">
          <cell r="A137" t="str">
            <v>39204</v>
          </cell>
          <cell r="B137" t="str">
            <v>Granger</v>
          </cell>
          <cell r="C137">
            <v>1487.08</v>
          </cell>
          <cell r="D137">
            <v>15832403.23</v>
          </cell>
          <cell r="E137">
            <v>15372745.710000001</v>
          </cell>
          <cell r="F137">
            <v>1464.4099999999999</v>
          </cell>
          <cell r="G137">
            <v>22.669999999999998</v>
          </cell>
        </row>
        <row r="138">
          <cell r="A138" t="str">
            <v>15206</v>
          </cell>
          <cell r="B138" t="str">
            <v>South Whidbey</v>
          </cell>
          <cell r="C138">
            <v>1473.22</v>
          </cell>
          <cell r="D138">
            <v>14483594.880000001</v>
          </cell>
          <cell r="E138">
            <v>15035682.710000001</v>
          </cell>
          <cell r="F138">
            <v>1449.89</v>
          </cell>
          <cell r="G138">
            <v>23.33</v>
          </cell>
        </row>
        <row r="139">
          <cell r="A139" t="str">
            <v>17402</v>
          </cell>
          <cell r="B139" t="str">
            <v>Vashon Island</v>
          </cell>
          <cell r="C139">
            <v>1461.0599999999997</v>
          </cell>
          <cell r="D139">
            <v>15323672.58</v>
          </cell>
          <cell r="E139">
            <v>15303019.880000001</v>
          </cell>
          <cell r="F139">
            <v>1443.6099999999997</v>
          </cell>
          <cell r="G139">
            <v>17.45</v>
          </cell>
        </row>
        <row r="140">
          <cell r="A140" t="str">
            <v>32416</v>
          </cell>
          <cell r="B140" t="str">
            <v>Riverside</v>
          </cell>
          <cell r="C140">
            <v>1445.19</v>
          </cell>
          <cell r="D140">
            <v>15414439.470000001</v>
          </cell>
          <cell r="E140">
            <v>15503817.77</v>
          </cell>
          <cell r="F140">
            <v>1430.3</v>
          </cell>
          <cell r="G140">
            <v>14.89</v>
          </cell>
        </row>
        <row r="141">
          <cell r="A141" t="str">
            <v>04222</v>
          </cell>
          <cell r="B141" t="str">
            <v>Cashmere</v>
          </cell>
          <cell r="C141">
            <v>1430.02</v>
          </cell>
          <cell r="D141">
            <v>13242929.699999999</v>
          </cell>
          <cell r="E141">
            <v>13262412.630000001</v>
          </cell>
          <cell r="F141">
            <v>1411.47</v>
          </cell>
          <cell r="G141">
            <v>18.55</v>
          </cell>
        </row>
        <row r="142">
          <cell r="A142" t="str">
            <v>27343</v>
          </cell>
          <cell r="B142" t="str">
            <v>Dieringer</v>
          </cell>
          <cell r="C142">
            <v>1427.01</v>
          </cell>
          <cell r="D142">
            <v>14795273.73</v>
          </cell>
          <cell r="E142">
            <v>14589772.77</v>
          </cell>
          <cell r="F142">
            <v>1411.68</v>
          </cell>
          <cell r="G142">
            <v>15.33</v>
          </cell>
        </row>
        <row r="143">
          <cell r="A143" t="str">
            <v>03052</v>
          </cell>
          <cell r="B143" t="str">
            <v>Kiona Benton</v>
          </cell>
          <cell r="C143">
            <v>1409.37</v>
          </cell>
          <cell r="D143">
            <v>13805853.43</v>
          </cell>
          <cell r="E143">
            <v>13741325.949999999</v>
          </cell>
          <cell r="F143">
            <v>1381.26</v>
          </cell>
          <cell r="G143">
            <v>28.11</v>
          </cell>
        </row>
        <row r="144">
          <cell r="A144" t="str">
            <v>04129</v>
          </cell>
          <cell r="B144" t="str">
            <v>Lake Chelan</v>
          </cell>
          <cell r="C144">
            <v>1363.11</v>
          </cell>
          <cell r="D144">
            <v>14601371.84</v>
          </cell>
          <cell r="E144">
            <v>14521385.68</v>
          </cell>
          <cell r="F144">
            <v>1343.33</v>
          </cell>
          <cell r="G144">
            <v>19.78</v>
          </cell>
        </row>
        <row r="145">
          <cell r="A145" t="str">
            <v>39003</v>
          </cell>
          <cell r="B145" t="str">
            <v>Naches Valley</v>
          </cell>
          <cell r="C145">
            <v>1338.5299999999997</v>
          </cell>
          <cell r="D145">
            <v>12483702.99</v>
          </cell>
          <cell r="E145">
            <v>12546176.76</v>
          </cell>
          <cell r="F145">
            <v>1327.1899999999998</v>
          </cell>
          <cell r="G145">
            <v>11.34</v>
          </cell>
        </row>
        <row r="146">
          <cell r="A146" t="str">
            <v>04228</v>
          </cell>
          <cell r="B146" t="str">
            <v>Cascade</v>
          </cell>
          <cell r="C146">
            <v>1278.6400000000001</v>
          </cell>
          <cell r="D146">
            <v>11724227.74</v>
          </cell>
          <cell r="E146">
            <v>11889327.17</v>
          </cell>
          <cell r="F146">
            <v>1256.98</v>
          </cell>
          <cell r="G146">
            <v>21.66</v>
          </cell>
        </row>
        <row r="147">
          <cell r="A147" t="str">
            <v>08401</v>
          </cell>
          <cell r="B147" t="str">
            <v>Castle Rock</v>
          </cell>
          <cell r="C147">
            <v>1273.8200000000002</v>
          </cell>
          <cell r="D147">
            <v>11872787.41</v>
          </cell>
          <cell r="E147">
            <v>11954479.58</v>
          </cell>
          <cell r="F147">
            <v>1253.8200000000002</v>
          </cell>
          <cell r="G147">
            <v>20</v>
          </cell>
        </row>
        <row r="148">
          <cell r="A148" t="str">
            <v>39205</v>
          </cell>
          <cell r="B148" t="str">
            <v>Zillah</v>
          </cell>
          <cell r="C148">
            <v>1258.6599999999999</v>
          </cell>
          <cell r="D148">
            <v>11481436.710000001</v>
          </cell>
          <cell r="E148">
            <v>10928321.57</v>
          </cell>
          <cell r="F148">
            <v>1245.54</v>
          </cell>
          <cell r="G148">
            <v>13.12</v>
          </cell>
        </row>
        <row r="149">
          <cell r="A149" t="str">
            <v>16050</v>
          </cell>
          <cell r="B149" t="str">
            <v>Port Townsend</v>
          </cell>
          <cell r="C149">
            <v>1252.75</v>
          </cell>
          <cell r="D149">
            <v>12940176.810000001</v>
          </cell>
          <cell r="E149">
            <v>12912817.4</v>
          </cell>
          <cell r="F149">
            <v>1230.53</v>
          </cell>
          <cell r="G149">
            <v>22.22</v>
          </cell>
        </row>
        <row r="150">
          <cell r="A150" t="str">
            <v>39203</v>
          </cell>
          <cell r="B150" t="str">
            <v>Highland</v>
          </cell>
          <cell r="C150">
            <v>1240.78</v>
          </cell>
          <cell r="D150">
            <v>11758387.300000001</v>
          </cell>
          <cell r="E150">
            <v>12017322.51</v>
          </cell>
          <cell r="F150">
            <v>1220.3399999999999</v>
          </cell>
          <cell r="G150">
            <v>20.439999999999998</v>
          </cell>
        </row>
        <row r="151">
          <cell r="A151" t="str">
            <v>14066</v>
          </cell>
          <cell r="B151" t="str">
            <v>Montesano</v>
          </cell>
          <cell r="C151">
            <v>1235.28</v>
          </cell>
          <cell r="D151">
            <v>11284228.359999999</v>
          </cell>
          <cell r="E151">
            <v>11585206.34</v>
          </cell>
          <cell r="F151">
            <v>1209.5</v>
          </cell>
          <cell r="G151">
            <v>25.78</v>
          </cell>
        </row>
        <row r="152">
          <cell r="A152" t="str">
            <v>20405</v>
          </cell>
          <cell r="B152" t="str">
            <v>White Salmon</v>
          </cell>
          <cell r="C152">
            <v>1224.52</v>
          </cell>
          <cell r="D152">
            <v>12478685.75</v>
          </cell>
          <cell r="E152">
            <v>12516063.289999999</v>
          </cell>
          <cell r="F152">
            <v>1224.52</v>
          </cell>
          <cell r="G152">
            <v>0</v>
          </cell>
        </row>
        <row r="153">
          <cell r="A153" t="str">
            <v>34402</v>
          </cell>
          <cell r="B153" t="str">
            <v>Tenino</v>
          </cell>
          <cell r="C153">
            <v>1160.7</v>
          </cell>
          <cell r="D153">
            <v>11680377.98</v>
          </cell>
          <cell r="E153">
            <v>11888804.09</v>
          </cell>
          <cell r="F153">
            <v>1130.1400000000001</v>
          </cell>
          <cell r="G153">
            <v>30.560000000000002</v>
          </cell>
        </row>
        <row r="154">
          <cell r="A154" t="str">
            <v>26056</v>
          </cell>
          <cell r="B154" t="str">
            <v>Newport</v>
          </cell>
          <cell r="C154">
            <v>1103.0700000000002</v>
          </cell>
          <cell r="D154">
            <v>11023046.49</v>
          </cell>
          <cell r="E154">
            <v>11121680.68</v>
          </cell>
          <cell r="F154">
            <v>1088.5100000000002</v>
          </cell>
          <cell r="G154">
            <v>14.559999999999999</v>
          </cell>
        </row>
        <row r="155">
          <cell r="A155" t="str">
            <v>24404</v>
          </cell>
          <cell r="B155" t="str">
            <v>Tonasket</v>
          </cell>
          <cell r="C155">
            <v>1086.25</v>
          </cell>
          <cell r="D155">
            <v>10752144.630000001</v>
          </cell>
          <cell r="E155">
            <v>10322122.220000001</v>
          </cell>
          <cell r="F155">
            <v>1060.02</v>
          </cell>
          <cell r="G155">
            <v>26.23</v>
          </cell>
        </row>
        <row r="156">
          <cell r="A156" t="str">
            <v>16049</v>
          </cell>
          <cell r="B156" t="str">
            <v>Chimacum</v>
          </cell>
          <cell r="C156">
            <v>1032.9500000000003</v>
          </cell>
          <cell r="D156">
            <v>10525026.35</v>
          </cell>
          <cell r="E156">
            <v>10637208.109999999</v>
          </cell>
          <cell r="F156">
            <v>1012.9500000000002</v>
          </cell>
          <cell r="G156">
            <v>20</v>
          </cell>
        </row>
        <row r="157">
          <cell r="A157" t="str">
            <v>24105</v>
          </cell>
          <cell r="B157" t="str">
            <v>Okanogan</v>
          </cell>
          <cell r="C157">
            <v>1026.19</v>
          </cell>
          <cell r="D157">
            <v>10658867.83</v>
          </cell>
          <cell r="E157">
            <v>10853052.890000001</v>
          </cell>
          <cell r="F157">
            <v>1009.97</v>
          </cell>
          <cell r="G157">
            <v>16.22</v>
          </cell>
        </row>
        <row r="158">
          <cell r="A158">
            <v>33</v>
          </cell>
          <cell r="C158">
            <v>47286.979999999996</v>
          </cell>
          <cell r="D158">
            <v>469500319.3900001</v>
          </cell>
          <cell r="E158">
            <v>470288168.66999996</v>
          </cell>
          <cell r="F158">
            <v>46560.069999999985</v>
          </cell>
          <cell r="G158">
            <v>726.90999999999985</v>
          </cell>
        </row>
        <row r="159">
          <cell r="A159" t="str">
            <v>500-999</v>
          </cell>
          <cell r="C159"/>
          <cell r="D159"/>
          <cell r="E159"/>
        </row>
        <row r="160">
          <cell r="A160" t="str">
            <v>13146</v>
          </cell>
          <cell r="B160" t="str">
            <v>Warden</v>
          </cell>
          <cell r="C160">
            <v>969.75000000000011</v>
          </cell>
          <cell r="D160">
            <v>9984008.5700000003</v>
          </cell>
          <cell r="E160">
            <v>9838354.3200000003</v>
          </cell>
          <cell r="F160">
            <v>955.09000000000015</v>
          </cell>
          <cell r="G160">
            <v>14.66</v>
          </cell>
        </row>
        <row r="161">
          <cell r="A161" t="str">
            <v>39209</v>
          </cell>
          <cell r="B161" t="str">
            <v>Mount Adams</v>
          </cell>
          <cell r="C161">
            <v>968.59000000000015</v>
          </cell>
          <cell r="D161">
            <v>11929074.98</v>
          </cell>
          <cell r="E161">
            <v>12347507.189999999</v>
          </cell>
          <cell r="F161">
            <v>956.25000000000011</v>
          </cell>
          <cell r="G161">
            <v>12.34</v>
          </cell>
        </row>
        <row r="162">
          <cell r="A162" t="str">
            <v>30303</v>
          </cell>
          <cell r="B162" t="str">
            <v>Stevenson-Carson</v>
          </cell>
          <cell r="C162">
            <v>965.70999999999992</v>
          </cell>
          <cell r="D162">
            <v>11119790.6</v>
          </cell>
          <cell r="E162">
            <v>10345260.33</v>
          </cell>
          <cell r="F162">
            <v>965.70999999999992</v>
          </cell>
          <cell r="G162">
            <v>0</v>
          </cell>
        </row>
        <row r="163">
          <cell r="A163" t="str">
            <v>20404</v>
          </cell>
          <cell r="B163" t="str">
            <v>Goldendale</v>
          </cell>
          <cell r="C163">
            <v>948.32999999999993</v>
          </cell>
          <cell r="D163">
            <v>10682997.779999999</v>
          </cell>
          <cell r="E163">
            <v>10656018.529999999</v>
          </cell>
          <cell r="F163">
            <v>948.32999999999993</v>
          </cell>
          <cell r="G163">
            <v>0</v>
          </cell>
        </row>
        <row r="164">
          <cell r="A164" t="str">
            <v>24111</v>
          </cell>
          <cell r="B164" t="str">
            <v>Brewster</v>
          </cell>
          <cell r="C164">
            <v>941.50999999999988</v>
          </cell>
          <cell r="D164">
            <v>9702986.0500000007</v>
          </cell>
          <cell r="E164">
            <v>9961138.3599999994</v>
          </cell>
          <cell r="F164">
            <v>915.39999999999986</v>
          </cell>
          <cell r="G164">
            <v>26.11</v>
          </cell>
        </row>
        <row r="165">
          <cell r="A165" t="str">
            <v>15204</v>
          </cell>
          <cell r="B165" t="str">
            <v>Coupeville</v>
          </cell>
          <cell r="C165">
            <v>938.72</v>
          </cell>
          <cell r="D165">
            <v>9195905.3699999992</v>
          </cell>
          <cell r="E165">
            <v>8855627.7200000007</v>
          </cell>
          <cell r="F165">
            <v>925.72</v>
          </cell>
          <cell r="G165">
            <v>13</v>
          </cell>
        </row>
        <row r="166">
          <cell r="A166" t="str">
            <v>08402</v>
          </cell>
          <cell r="B166" t="str">
            <v>Kalama</v>
          </cell>
          <cell r="C166">
            <v>927.79</v>
          </cell>
          <cell r="D166">
            <v>8079520.3799999999</v>
          </cell>
          <cell r="E166">
            <v>7777188.4100000001</v>
          </cell>
          <cell r="F166">
            <v>927.79</v>
          </cell>
          <cell r="G166">
            <v>0</v>
          </cell>
        </row>
        <row r="167">
          <cell r="A167" t="str">
            <v>33070</v>
          </cell>
          <cell r="B167" t="str">
            <v>Valley</v>
          </cell>
          <cell r="C167">
            <v>927.7700000000001</v>
          </cell>
          <cell r="D167">
            <v>11637062.970000001</v>
          </cell>
          <cell r="E167">
            <v>10765853.289999999</v>
          </cell>
          <cell r="F167">
            <v>920.21000000000015</v>
          </cell>
          <cell r="G167">
            <v>7.56</v>
          </cell>
        </row>
        <row r="168">
          <cell r="A168" t="str">
            <v>03053</v>
          </cell>
          <cell r="B168" t="str">
            <v>Finley</v>
          </cell>
          <cell r="C168">
            <v>908.23999999999978</v>
          </cell>
          <cell r="D168">
            <v>9552626.1199999992</v>
          </cell>
          <cell r="E168">
            <v>9432894.1099999994</v>
          </cell>
          <cell r="F168">
            <v>893.23999999999978</v>
          </cell>
          <cell r="G168">
            <v>15</v>
          </cell>
        </row>
        <row r="169">
          <cell r="A169" t="str">
            <v>25101</v>
          </cell>
          <cell r="B169" t="str">
            <v>Ocean Beach</v>
          </cell>
          <cell r="C169">
            <v>903.66000000000008</v>
          </cell>
          <cell r="D169">
            <v>10526286.35</v>
          </cell>
          <cell r="E169">
            <v>10751323.789999999</v>
          </cell>
          <cell r="F169">
            <v>903.66000000000008</v>
          </cell>
          <cell r="G169">
            <v>0</v>
          </cell>
        </row>
        <row r="170">
          <cell r="A170" t="str">
            <v>39120</v>
          </cell>
          <cell r="B170" t="str">
            <v>Mabton</v>
          </cell>
          <cell r="C170">
            <v>902.62</v>
          </cell>
          <cell r="D170">
            <v>9398350.5800000001</v>
          </cell>
          <cell r="E170">
            <v>9463398.0600000005</v>
          </cell>
          <cell r="F170">
            <v>889.62</v>
          </cell>
          <cell r="G170">
            <v>13</v>
          </cell>
        </row>
        <row r="171">
          <cell r="A171" t="str">
            <v>33212</v>
          </cell>
          <cell r="B171" t="str">
            <v>Kettle Falls</v>
          </cell>
          <cell r="C171">
            <v>902.42</v>
          </cell>
          <cell r="D171">
            <v>8186455.7000000002</v>
          </cell>
          <cell r="E171">
            <v>8220571.1600000001</v>
          </cell>
          <cell r="F171">
            <v>891.64</v>
          </cell>
          <cell r="G171">
            <v>10.78</v>
          </cell>
        </row>
        <row r="172">
          <cell r="A172" t="str">
            <v>19404</v>
          </cell>
          <cell r="B172" t="str">
            <v>Cle Elum-Roslyn</v>
          </cell>
          <cell r="C172">
            <v>900.38000000000011</v>
          </cell>
          <cell r="D172">
            <v>8062078.4000000004</v>
          </cell>
          <cell r="E172">
            <v>8456591.5899999999</v>
          </cell>
          <cell r="F172">
            <v>889.04000000000008</v>
          </cell>
          <cell r="G172">
            <v>11.34</v>
          </cell>
        </row>
        <row r="173">
          <cell r="A173" t="str">
            <v>32358</v>
          </cell>
          <cell r="B173" t="str">
            <v>Freeman</v>
          </cell>
          <cell r="C173">
            <v>879.8</v>
          </cell>
          <cell r="D173">
            <v>8588114.9100000001</v>
          </cell>
          <cell r="E173">
            <v>8709576.6500000004</v>
          </cell>
          <cell r="F173">
            <v>871.8</v>
          </cell>
          <cell r="G173">
            <v>8</v>
          </cell>
        </row>
        <row r="174">
          <cell r="A174" t="str">
            <v>36400</v>
          </cell>
          <cell r="B174" t="str">
            <v>Columbia (Walla)</v>
          </cell>
          <cell r="C174">
            <v>842.59</v>
          </cell>
          <cell r="D174">
            <v>8514361.6999999993</v>
          </cell>
          <cell r="E174">
            <v>8562042.1500000004</v>
          </cell>
          <cell r="F174">
            <v>824.93000000000006</v>
          </cell>
          <cell r="G174">
            <v>17.66</v>
          </cell>
        </row>
        <row r="175">
          <cell r="A175" t="str">
            <v>33036</v>
          </cell>
          <cell r="B175" t="str">
            <v>Chewelah</v>
          </cell>
          <cell r="C175">
            <v>816.37000000000012</v>
          </cell>
          <cell r="D175">
            <v>8361505.1500000004</v>
          </cell>
          <cell r="E175">
            <v>8366889.2400000002</v>
          </cell>
          <cell r="F175">
            <v>806.93000000000006</v>
          </cell>
          <cell r="G175">
            <v>9.44</v>
          </cell>
        </row>
        <row r="176">
          <cell r="A176" t="str">
            <v>28149</v>
          </cell>
          <cell r="B176" t="str">
            <v>San Juan</v>
          </cell>
          <cell r="C176">
            <v>801.81000000000006</v>
          </cell>
          <cell r="D176">
            <v>8745549.5899999999</v>
          </cell>
          <cell r="E176">
            <v>8472326.0199999996</v>
          </cell>
          <cell r="F176">
            <v>792.92000000000007</v>
          </cell>
          <cell r="G176">
            <v>8.89</v>
          </cell>
        </row>
        <row r="177">
          <cell r="A177" t="str">
            <v>09075</v>
          </cell>
          <cell r="B177" t="str">
            <v>Bridgeport</v>
          </cell>
          <cell r="C177">
            <v>792.74</v>
          </cell>
          <cell r="D177">
            <v>7781678.9199999999</v>
          </cell>
          <cell r="E177">
            <v>7796158.3300000001</v>
          </cell>
          <cell r="F177">
            <v>780.3</v>
          </cell>
          <cell r="G177">
            <v>12.440000000000001</v>
          </cell>
        </row>
        <row r="178">
          <cell r="A178" t="str">
            <v>28137</v>
          </cell>
          <cell r="B178" t="str">
            <v>Orcas</v>
          </cell>
          <cell r="C178">
            <v>791.56000000000017</v>
          </cell>
          <cell r="D178">
            <v>7264197.9400000004</v>
          </cell>
          <cell r="E178">
            <v>7401049.4100000001</v>
          </cell>
          <cell r="F178">
            <v>781.7800000000002</v>
          </cell>
          <cell r="G178">
            <v>9.7799999999999994</v>
          </cell>
        </row>
        <row r="179">
          <cell r="A179" t="str">
            <v>34307</v>
          </cell>
          <cell r="B179" t="str">
            <v>Rainier</v>
          </cell>
          <cell r="C179">
            <v>787.31</v>
          </cell>
          <cell r="D179">
            <v>7657130.0499999998</v>
          </cell>
          <cell r="E179">
            <v>7777278.7800000003</v>
          </cell>
          <cell r="F179">
            <v>779.9799999999999</v>
          </cell>
          <cell r="G179">
            <v>7.33</v>
          </cell>
        </row>
        <row r="180">
          <cell r="A180" t="str">
            <v>21237</v>
          </cell>
          <cell r="B180" t="str">
            <v>Toledo</v>
          </cell>
          <cell r="C180">
            <v>778.89999999999986</v>
          </cell>
          <cell r="D180">
            <v>7472452.3700000001</v>
          </cell>
          <cell r="E180">
            <v>7459164.1299999999</v>
          </cell>
          <cell r="F180">
            <v>774.00999999999988</v>
          </cell>
          <cell r="G180">
            <v>4.8900000000000006</v>
          </cell>
        </row>
        <row r="181">
          <cell r="A181" t="str">
            <v>21014</v>
          </cell>
          <cell r="B181" t="str">
            <v>Napavine</v>
          </cell>
          <cell r="C181">
            <v>761.32</v>
          </cell>
          <cell r="D181">
            <v>6913716.5700000003</v>
          </cell>
          <cell r="E181">
            <v>6783145.5199999996</v>
          </cell>
          <cell r="F181">
            <v>750.09</v>
          </cell>
          <cell r="G181">
            <v>11.23</v>
          </cell>
        </row>
        <row r="182">
          <cell r="A182" t="str">
            <v>36250</v>
          </cell>
          <cell r="B182" t="str">
            <v>College Place</v>
          </cell>
          <cell r="C182">
            <v>748.81999999999994</v>
          </cell>
          <cell r="D182">
            <v>8501305.8900000006</v>
          </cell>
          <cell r="E182">
            <v>8981705.4600000009</v>
          </cell>
          <cell r="F182">
            <v>730.38</v>
          </cell>
          <cell r="G182">
            <v>18.439999999999998</v>
          </cell>
        </row>
        <row r="183">
          <cell r="A183" t="str">
            <v>21300</v>
          </cell>
          <cell r="B183" t="str">
            <v>Onalaska</v>
          </cell>
          <cell r="C183">
            <v>732.08999999999992</v>
          </cell>
          <cell r="D183">
            <v>7927863.7800000003</v>
          </cell>
          <cell r="E183">
            <v>7765120.8300000001</v>
          </cell>
          <cell r="F183">
            <v>723.9799999999999</v>
          </cell>
          <cell r="G183">
            <v>8.11</v>
          </cell>
        </row>
        <row r="184">
          <cell r="A184" t="str">
            <v>25116</v>
          </cell>
          <cell r="B184" t="str">
            <v>Raymond</v>
          </cell>
          <cell r="C184">
            <v>692.99000000000024</v>
          </cell>
          <cell r="D184">
            <v>7128749.4400000004</v>
          </cell>
          <cell r="E184">
            <v>7257457.9900000002</v>
          </cell>
          <cell r="F184">
            <v>684.55000000000018</v>
          </cell>
          <cell r="G184">
            <v>8.44</v>
          </cell>
        </row>
        <row r="185">
          <cell r="A185" t="str">
            <v>23402</v>
          </cell>
          <cell r="B185" t="str">
            <v>Pioneer</v>
          </cell>
          <cell r="C185">
            <v>685.42</v>
          </cell>
          <cell r="D185">
            <v>7741994.8600000003</v>
          </cell>
          <cell r="E185">
            <v>8222543.9199999999</v>
          </cell>
          <cell r="F185">
            <v>647.75</v>
          </cell>
          <cell r="G185">
            <v>37.67</v>
          </cell>
        </row>
        <row r="186">
          <cell r="A186" t="str">
            <v>21232</v>
          </cell>
          <cell r="B186" t="str">
            <v>Winlock</v>
          </cell>
          <cell r="C186">
            <v>671.58</v>
          </cell>
          <cell r="D186">
            <v>7076984.4500000002</v>
          </cell>
          <cell r="E186">
            <v>6785211.9299999997</v>
          </cell>
          <cell r="F186">
            <v>665.03000000000009</v>
          </cell>
          <cell r="G186">
            <v>6.55</v>
          </cell>
        </row>
        <row r="187">
          <cell r="A187" t="str">
            <v>14064</v>
          </cell>
          <cell r="B187" t="str">
            <v>North Beach</v>
          </cell>
          <cell r="C187">
            <v>644.16000000000008</v>
          </cell>
          <cell r="D187">
            <v>6586933.3799999999</v>
          </cell>
          <cell r="E187">
            <v>6659051.8399999999</v>
          </cell>
          <cell r="F187">
            <v>634.16000000000008</v>
          </cell>
          <cell r="G187">
            <v>10</v>
          </cell>
        </row>
        <row r="188">
          <cell r="A188" t="str">
            <v>04019</v>
          </cell>
          <cell r="B188" t="str">
            <v>Manson</v>
          </cell>
          <cell r="C188">
            <v>641.27</v>
          </cell>
          <cell r="D188">
            <v>7237257.3099999996</v>
          </cell>
          <cell r="E188">
            <v>7204709.2300000004</v>
          </cell>
          <cell r="F188">
            <v>628.38</v>
          </cell>
          <cell r="G188">
            <v>12.889999999999999</v>
          </cell>
        </row>
        <row r="189">
          <cell r="A189" t="str">
            <v>19403</v>
          </cell>
          <cell r="B189" t="str">
            <v>Kittitas</v>
          </cell>
          <cell r="C189">
            <v>635.38</v>
          </cell>
          <cell r="D189">
            <v>6592315.7599999998</v>
          </cell>
          <cell r="E189">
            <v>6535364.9800000004</v>
          </cell>
          <cell r="F189">
            <v>628.04999999999995</v>
          </cell>
          <cell r="G189">
            <v>7.33</v>
          </cell>
        </row>
        <row r="190">
          <cell r="A190" t="str">
            <v>24410</v>
          </cell>
          <cell r="B190" t="str">
            <v>Oroville</v>
          </cell>
          <cell r="C190">
            <v>633.78</v>
          </cell>
          <cell r="D190">
            <v>6664440.9699999997</v>
          </cell>
          <cell r="E190">
            <v>6846255.5099999998</v>
          </cell>
          <cell r="F190">
            <v>615.78</v>
          </cell>
          <cell r="G190">
            <v>18</v>
          </cell>
        </row>
        <row r="191">
          <cell r="A191" t="str">
            <v>14172</v>
          </cell>
          <cell r="B191" t="str">
            <v>Ocosta</v>
          </cell>
          <cell r="C191">
            <v>630.21</v>
          </cell>
          <cell r="D191">
            <v>7417913.2599999998</v>
          </cell>
          <cell r="E191">
            <v>7475990.9199999999</v>
          </cell>
          <cell r="F191">
            <v>616.99</v>
          </cell>
          <cell r="G191">
            <v>13.22</v>
          </cell>
        </row>
        <row r="192">
          <cell r="A192" t="str">
            <v>13301</v>
          </cell>
          <cell r="B192" t="str">
            <v>Grand Coulee Dam</v>
          </cell>
          <cell r="C192">
            <v>626.52</v>
          </cell>
          <cell r="D192">
            <v>8288450.7199999997</v>
          </cell>
          <cell r="E192">
            <v>8351040.7400000002</v>
          </cell>
          <cell r="F192">
            <v>619.63</v>
          </cell>
          <cell r="G192">
            <v>6.89</v>
          </cell>
        </row>
        <row r="193">
          <cell r="A193" t="str">
            <v>34324</v>
          </cell>
          <cell r="B193" t="str">
            <v>Griffin</v>
          </cell>
          <cell r="C193">
            <v>616.51</v>
          </cell>
          <cell r="D193">
            <v>6505264.0800000001</v>
          </cell>
          <cell r="E193">
            <v>6863622.6900000004</v>
          </cell>
          <cell r="F193">
            <v>612.28</v>
          </cell>
          <cell r="G193">
            <v>4.2300000000000004</v>
          </cell>
        </row>
        <row r="194">
          <cell r="A194" t="str">
            <v>39002</v>
          </cell>
          <cell r="B194" t="str">
            <v>Union Gap</v>
          </cell>
          <cell r="C194">
            <v>612.58999999999992</v>
          </cell>
          <cell r="D194">
            <v>6056070.5599999996</v>
          </cell>
          <cell r="E194">
            <v>6379625.7000000002</v>
          </cell>
          <cell r="F194">
            <v>595.69999999999993</v>
          </cell>
          <cell r="G194">
            <v>16.89</v>
          </cell>
        </row>
        <row r="195">
          <cell r="A195" t="str">
            <v>29311</v>
          </cell>
          <cell r="B195" t="str">
            <v>La Conner</v>
          </cell>
          <cell r="C195">
            <v>608.41</v>
          </cell>
          <cell r="D195">
            <v>9230593.2799999993</v>
          </cell>
          <cell r="E195">
            <v>8503147.7300000004</v>
          </cell>
          <cell r="F195">
            <v>602.64</v>
          </cell>
          <cell r="G195">
            <v>5.7700000000000005</v>
          </cell>
        </row>
        <row r="196">
          <cell r="A196" t="str">
            <v>38300</v>
          </cell>
          <cell r="B196" t="str">
            <v>Colfax</v>
          </cell>
          <cell r="C196">
            <v>603.88999999999987</v>
          </cell>
          <cell r="D196">
            <v>5956520.96</v>
          </cell>
          <cell r="E196">
            <v>6110947.9900000002</v>
          </cell>
          <cell r="F196">
            <v>599.99999999999989</v>
          </cell>
          <cell r="G196">
            <v>3.8899999999999997</v>
          </cell>
        </row>
        <row r="197">
          <cell r="A197" t="str">
            <v>02420</v>
          </cell>
          <cell r="B197" t="str">
            <v>Asotin-Anatone</v>
          </cell>
          <cell r="C197">
            <v>590.63</v>
          </cell>
          <cell r="D197">
            <v>6186844.79</v>
          </cell>
          <cell r="E197">
            <v>6145173.96</v>
          </cell>
          <cell r="F197">
            <v>580.41</v>
          </cell>
          <cell r="G197">
            <v>10.220000000000001</v>
          </cell>
        </row>
        <row r="198">
          <cell r="A198" t="str">
            <v>22009</v>
          </cell>
          <cell r="B198" t="str">
            <v>Reardan</v>
          </cell>
          <cell r="C198">
            <v>586.25999999999988</v>
          </cell>
          <cell r="D198">
            <v>6263476.46</v>
          </cell>
          <cell r="E198">
            <v>6271998.8499999996</v>
          </cell>
          <cell r="F198">
            <v>579.13999999999987</v>
          </cell>
          <cell r="G198">
            <v>7.1199999999999992</v>
          </cell>
        </row>
        <row r="199">
          <cell r="A199" t="str">
            <v>08130</v>
          </cell>
          <cell r="B199" t="str">
            <v>Toutle Lake</v>
          </cell>
          <cell r="C199">
            <v>570.13999999999987</v>
          </cell>
          <cell r="D199">
            <v>6084203.1699999999</v>
          </cell>
          <cell r="E199">
            <v>6023693.54</v>
          </cell>
          <cell r="F199">
            <v>570.13999999999987</v>
          </cell>
          <cell r="G199">
            <v>0</v>
          </cell>
        </row>
        <row r="200">
          <cell r="A200" t="str">
            <v>24350</v>
          </cell>
          <cell r="B200" t="str">
            <v>Methow Valley</v>
          </cell>
          <cell r="C200">
            <v>556.25000000000011</v>
          </cell>
          <cell r="D200">
            <v>6532081.2699999996</v>
          </cell>
          <cell r="E200">
            <v>6548169.1500000004</v>
          </cell>
          <cell r="F200">
            <v>556.25000000000011</v>
          </cell>
          <cell r="G200">
            <v>0</v>
          </cell>
        </row>
        <row r="201">
          <cell r="A201" t="str">
            <v>21226</v>
          </cell>
          <cell r="B201" t="str">
            <v>Adna</v>
          </cell>
          <cell r="C201">
            <v>555.73</v>
          </cell>
          <cell r="D201">
            <v>5353259.17</v>
          </cell>
          <cell r="E201">
            <v>5767911.7300000004</v>
          </cell>
          <cell r="F201">
            <v>550.4</v>
          </cell>
          <cell r="G201">
            <v>5.33</v>
          </cell>
        </row>
        <row r="202">
          <cell r="A202" t="str">
            <v>33207</v>
          </cell>
          <cell r="B202" t="str">
            <v>Mary Walker</v>
          </cell>
          <cell r="C202">
            <v>554.80000000000007</v>
          </cell>
          <cell r="D202">
            <v>6001504.8600000003</v>
          </cell>
          <cell r="E202">
            <v>5933487.2000000002</v>
          </cell>
          <cell r="F202">
            <v>546.35</v>
          </cell>
          <cell r="G202">
            <v>8.4500000000000011</v>
          </cell>
        </row>
        <row r="203">
          <cell r="A203" t="str">
            <v>16048</v>
          </cell>
          <cell r="B203" t="str">
            <v>Quilcene</v>
          </cell>
          <cell r="C203">
            <v>544.42999999999995</v>
          </cell>
          <cell r="D203">
            <v>4057382.84</v>
          </cell>
          <cell r="E203">
            <v>4261390.6900000004</v>
          </cell>
          <cell r="F203">
            <v>544.31999999999994</v>
          </cell>
          <cell r="G203">
            <v>0.11</v>
          </cell>
        </row>
        <row r="204">
          <cell r="A204" t="str">
            <v>25155</v>
          </cell>
          <cell r="B204" t="str">
            <v>Naselle Grays Riv</v>
          </cell>
          <cell r="C204">
            <v>538.30000000000007</v>
          </cell>
          <cell r="D204">
            <v>5919259.2199999997</v>
          </cell>
          <cell r="E204">
            <v>6088840.8499999996</v>
          </cell>
          <cell r="F204">
            <v>538.30000000000007</v>
          </cell>
          <cell r="G204">
            <v>0</v>
          </cell>
        </row>
        <row r="205">
          <cell r="A205" t="str">
            <v>29011</v>
          </cell>
          <cell r="B205" t="str">
            <v>Concrete</v>
          </cell>
          <cell r="C205">
            <v>529.60000000000014</v>
          </cell>
          <cell r="D205">
            <v>6426805.8499999996</v>
          </cell>
          <cell r="E205">
            <v>6802426.8099999996</v>
          </cell>
          <cell r="F205">
            <v>525.82000000000016</v>
          </cell>
          <cell r="G205">
            <v>3.78</v>
          </cell>
        </row>
        <row r="206">
          <cell r="A206" t="str">
            <v>33049</v>
          </cell>
          <cell r="B206" t="str">
            <v>Wellpinit</v>
          </cell>
          <cell r="C206">
            <v>527.93000000000006</v>
          </cell>
          <cell r="D206">
            <v>6384587.46</v>
          </cell>
          <cell r="E206">
            <v>6356176.7699999996</v>
          </cell>
          <cell r="F206">
            <v>523.70000000000005</v>
          </cell>
          <cell r="G206">
            <v>4.2300000000000004</v>
          </cell>
        </row>
        <row r="207">
          <cell r="A207" t="str">
            <v>25118</v>
          </cell>
          <cell r="B207" t="str">
            <v>South Bend</v>
          </cell>
          <cell r="C207">
            <v>524.47000000000014</v>
          </cell>
          <cell r="D207">
            <v>6708054.4900000002</v>
          </cell>
          <cell r="E207">
            <v>6677320.3799999999</v>
          </cell>
          <cell r="F207">
            <v>492.5800000000001</v>
          </cell>
          <cell r="G207">
            <v>31.89</v>
          </cell>
        </row>
        <row r="208">
          <cell r="A208" t="str">
            <v>22207</v>
          </cell>
          <cell r="B208" t="str">
            <v>Davenport</v>
          </cell>
          <cell r="C208">
            <v>524.2399999999999</v>
          </cell>
          <cell r="D208">
            <v>5876888.5499999998</v>
          </cell>
          <cell r="E208">
            <v>5769632.75</v>
          </cell>
          <cell r="F208">
            <v>518.67999999999995</v>
          </cell>
          <cell r="G208">
            <v>5.5600000000000005</v>
          </cell>
        </row>
        <row r="209">
          <cell r="A209" t="str">
            <v>21206</v>
          </cell>
          <cell r="B209" t="str">
            <v>Mossyrock</v>
          </cell>
          <cell r="C209">
            <v>517.54000000000008</v>
          </cell>
          <cell r="D209">
            <v>5230561.2699999996</v>
          </cell>
          <cell r="E209">
            <v>5267555.29</v>
          </cell>
          <cell r="F209">
            <v>513.1</v>
          </cell>
          <cell r="G209">
            <v>4.4400000000000004</v>
          </cell>
        </row>
        <row r="210">
          <cell r="A210">
            <v>50</v>
          </cell>
          <cell r="C210">
            <v>36261.83</v>
          </cell>
          <cell r="D210">
            <v>385293419.14999998</v>
          </cell>
          <cell r="E210">
            <v>386054932.5200001</v>
          </cell>
          <cell r="F210">
            <v>35788.929999999993</v>
          </cell>
          <cell r="G210">
            <v>472.9</v>
          </cell>
        </row>
        <row r="211">
          <cell r="A211" t="str">
            <v>100-499</v>
          </cell>
          <cell r="C211"/>
          <cell r="D211"/>
          <cell r="E211"/>
        </row>
        <row r="212">
          <cell r="A212" t="str">
            <v>13156</v>
          </cell>
          <cell r="B212" t="str">
            <v>Soap Lake</v>
          </cell>
          <cell r="C212">
            <v>449.89000000000004</v>
          </cell>
          <cell r="D212">
            <v>5961776.7599999998</v>
          </cell>
          <cell r="E212">
            <v>5800377.8899999997</v>
          </cell>
          <cell r="F212">
            <v>443.67</v>
          </cell>
          <cell r="G212">
            <v>6.22</v>
          </cell>
        </row>
        <row r="213">
          <cell r="A213" t="str">
            <v>07002</v>
          </cell>
          <cell r="B213" t="str">
            <v>Dayton</v>
          </cell>
          <cell r="C213">
            <v>436.11</v>
          </cell>
          <cell r="D213">
            <v>5590855.8700000001</v>
          </cell>
          <cell r="E213">
            <v>5788932.1399999997</v>
          </cell>
          <cell r="F213">
            <v>436.11</v>
          </cell>
          <cell r="G213">
            <v>0</v>
          </cell>
        </row>
        <row r="214">
          <cell r="A214" t="str">
            <v>05401</v>
          </cell>
          <cell r="B214" t="str">
            <v>Cape Flattery</v>
          </cell>
          <cell r="C214">
            <v>435.46000000000009</v>
          </cell>
          <cell r="D214">
            <v>7522117.3499999996</v>
          </cell>
          <cell r="E214">
            <v>7420071.9299999997</v>
          </cell>
          <cell r="F214">
            <v>430.90000000000009</v>
          </cell>
          <cell r="G214">
            <v>4.5599999999999996</v>
          </cell>
        </row>
        <row r="215">
          <cell r="A215" t="str">
            <v>29317</v>
          </cell>
          <cell r="B215" t="str">
            <v>Conway</v>
          </cell>
          <cell r="C215">
            <v>420.56</v>
          </cell>
          <cell r="D215">
            <v>4170663.83</v>
          </cell>
          <cell r="E215">
            <v>4375500.9400000004</v>
          </cell>
          <cell r="F215">
            <v>412.45</v>
          </cell>
          <cell r="G215">
            <v>8.11</v>
          </cell>
        </row>
        <row r="216">
          <cell r="A216" t="str">
            <v>31330</v>
          </cell>
          <cell r="B216" t="str">
            <v>Darrington</v>
          </cell>
          <cell r="C216">
            <v>419.9</v>
          </cell>
          <cell r="D216">
            <v>5017991.7300000004</v>
          </cell>
          <cell r="E216">
            <v>5220420.9000000004</v>
          </cell>
          <cell r="F216">
            <v>416.22999999999996</v>
          </cell>
          <cell r="G216">
            <v>3.67</v>
          </cell>
        </row>
        <row r="217">
          <cell r="A217" t="str">
            <v>35200</v>
          </cell>
          <cell r="B217" t="str">
            <v>Wahkiakum</v>
          </cell>
          <cell r="C217">
            <v>413.21999999999997</v>
          </cell>
          <cell r="D217">
            <v>4913171.3499999996</v>
          </cell>
          <cell r="E217">
            <v>4831387.17</v>
          </cell>
          <cell r="F217">
            <v>413.21999999999997</v>
          </cell>
          <cell r="G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405.56999999999994</v>
          </cell>
          <cell r="D218">
            <v>5407610.3899999997</v>
          </cell>
          <cell r="E218">
            <v>5323624.53</v>
          </cell>
          <cell r="F218">
            <v>401.67999999999995</v>
          </cell>
          <cell r="G218">
            <v>3.8899999999999997</v>
          </cell>
        </row>
        <row r="219">
          <cell r="A219" t="str">
            <v>21303</v>
          </cell>
          <cell r="B219" t="str">
            <v>White Pass</v>
          </cell>
          <cell r="C219">
            <v>397.61999999999995</v>
          </cell>
          <cell r="D219">
            <v>4999702.5</v>
          </cell>
          <cell r="E219">
            <v>5027002.43</v>
          </cell>
          <cell r="F219">
            <v>393.72999999999996</v>
          </cell>
          <cell r="G219">
            <v>3.8899999999999997</v>
          </cell>
        </row>
        <row r="220">
          <cell r="A220" t="str">
            <v>36402</v>
          </cell>
          <cell r="B220" t="str">
            <v>Prescott</v>
          </cell>
          <cell r="C220">
            <v>348.08000000000004</v>
          </cell>
          <cell r="D220">
            <v>3920558.27</v>
          </cell>
          <cell r="E220">
            <v>3976395.5</v>
          </cell>
          <cell r="F220">
            <v>343.86</v>
          </cell>
          <cell r="G220">
            <v>4.22</v>
          </cell>
        </row>
        <row r="221">
          <cell r="A221" t="str">
            <v>10309</v>
          </cell>
          <cell r="B221" t="str">
            <v>Republic</v>
          </cell>
          <cell r="C221">
            <v>342.84000000000003</v>
          </cell>
          <cell r="D221">
            <v>4046305.76</v>
          </cell>
          <cell r="E221">
            <v>4181485.05</v>
          </cell>
          <cell r="F221">
            <v>340.29</v>
          </cell>
          <cell r="G221">
            <v>2.5500000000000003</v>
          </cell>
        </row>
        <row r="222">
          <cell r="A222" t="str">
            <v>04127</v>
          </cell>
          <cell r="B222" t="str">
            <v>Entiat</v>
          </cell>
          <cell r="C222">
            <v>333.09999999999997</v>
          </cell>
          <cell r="D222">
            <v>3863298.45</v>
          </cell>
          <cell r="E222">
            <v>3929653.8</v>
          </cell>
          <cell r="F222">
            <v>329.54999999999995</v>
          </cell>
          <cell r="G222">
            <v>3.55</v>
          </cell>
        </row>
        <row r="223">
          <cell r="A223" t="str">
            <v>01160</v>
          </cell>
          <cell r="B223" t="str">
            <v>Ritzville</v>
          </cell>
          <cell r="C223">
            <v>326.98</v>
          </cell>
          <cell r="D223">
            <v>4533760.6500000004</v>
          </cell>
          <cell r="E223">
            <v>4493338.5599999996</v>
          </cell>
          <cell r="F223">
            <v>318.53000000000003</v>
          </cell>
          <cell r="G223">
            <v>8.4499999999999993</v>
          </cell>
        </row>
        <row r="224">
          <cell r="A224" t="str">
            <v>25160</v>
          </cell>
          <cell r="B224" t="str">
            <v>Willapa Valley</v>
          </cell>
          <cell r="C224">
            <v>319.98999999999995</v>
          </cell>
          <cell r="D224">
            <v>4037177.31</v>
          </cell>
          <cell r="E224">
            <v>4338790.8</v>
          </cell>
          <cell r="F224">
            <v>317.98999999999995</v>
          </cell>
          <cell r="G224">
            <v>2</v>
          </cell>
        </row>
        <row r="225">
          <cell r="A225" t="str">
            <v>05313</v>
          </cell>
          <cell r="B225" t="str">
            <v>Crescent</v>
          </cell>
          <cell r="C225">
            <v>318.24999999999994</v>
          </cell>
          <cell r="D225">
            <v>3364016.14</v>
          </cell>
          <cell r="E225">
            <v>3222278.02</v>
          </cell>
          <cell r="F225">
            <v>317.24999999999994</v>
          </cell>
          <cell r="G225">
            <v>1</v>
          </cell>
        </row>
        <row r="226">
          <cell r="A226" t="str">
            <v>12110</v>
          </cell>
          <cell r="B226" t="str">
            <v>Pomeroy</v>
          </cell>
          <cell r="C226">
            <v>316.59000000000003</v>
          </cell>
          <cell r="D226">
            <v>3974825.75</v>
          </cell>
          <cell r="E226">
            <v>4036422.54</v>
          </cell>
          <cell r="F226">
            <v>312.92</v>
          </cell>
          <cell r="G226">
            <v>3.67</v>
          </cell>
        </row>
        <row r="227">
          <cell r="A227" t="str">
            <v>21214</v>
          </cell>
          <cell r="B227" t="str">
            <v>Morton</v>
          </cell>
          <cell r="C227">
            <v>292.93000000000006</v>
          </cell>
          <cell r="D227">
            <v>4128816.49</v>
          </cell>
          <cell r="E227">
            <v>4110689.57</v>
          </cell>
          <cell r="F227">
            <v>289.37000000000006</v>
          </cell>
          <cell r="G227">
            <v>3.56</v>
          </cell>
        </row>
        <row r="228">
          <cell r="A228" t="str">
            <v>21301</v>
          </cell>
          <cell r="B228" t="str">
            <v>Pe Ell</v>
          </cell>
          <cell r="C228">
            <v>292.27</v>
          </cell>
          <cell r="D228">
            <v>3584187.81</v>
          </cell>
          <cell r="E228">
            <v>3529669.29</v>
          </cell>
          <cell r="F228">
            <v>286.83</v>
          </cell>
          <cell r="G228">
            <v>5.44</v>
          </cell>
        </row>
        <row r="229">
          <cell r="A229" t="str">
            <v>33211</v>
          </cell>
          <cell r="B229" t="str">
            <v>Northport</v>
          </cell>
          <cell r="C229">
            <v>289.76</v>
          </cell>
          <cell r="D229">
            <v>3098245.52</v>
          </cell>
          <cell r="E229">
            <v>3135025.42</v>
          </cell>
          <cell r="F229">
            <v>286.76</v>
          </cell>
          <cell r="G229">
            <v>3</v>
          </cell>
        </row>
        <row r="230">
          <cell r="A230" t="str">
            <v>14065</v>
          </cell>
          <cell r="B230" t="str">
            <v>Mc Cleary</v>
          </cell>
          <cell r="C230">
            <v>289.75</v>
          </cell>
          <cell r="D230">
            <v>3259618.87</v>
          </cell>
          <cell r="E230">
            <v>3136365.57</v>
          </cell>
          <cell r="F230">
            <v>284.64</v>
          </cell>
          <cell r="G230">
            <v>5.1099999999999994</v>
          </cell>
        </row>
        <row r="231">
          <cell r="A231" t="str">
            <v>23404</v>
          </cell>
          <cell r="B231" t="str">
            <v>Hood Canal</v>
          </cell>
          <cell r="C231">
            <v>289.72999999999996</v>
          </cell>
          <cell r="D231">
            <v>4207157.3600000003</v>
          </cell>
          <cell r="E231">
            <v>4271474.29</v>
          </cell>
          <cell r="F231">
            <v>272.39999999999998</v>
          </cell>
          <cell r="G231">
            <v>17.329999999999998</v>
          </cell>
        </row>
        <row r="232">
          <cell r="A232" t="str">
            <v>36401</v>
          </cell>
          <cell r="B232" t="str">
            <v>Waitsburg</v>
          </cell>
          <cell r="C232">
            <v>288.69</v>
          </cell>
          <cell r="D232">
            <v>3405502.26</v>
          </cell>
          <cell r="E232">
            <v>3491504.78</v>
          </cell>
          <cell r="F232">
            <v>285.91000000000003</v>
          </cell>
          <cell r="G232">
            <v>2.7800000000000002</v>
          </cell>
        </row>
        <row r="233">
          <cell r="A233" t="str">
            <v>24122</v>
          </cell>
          <cell r="B233" t="str">
            <v>Pateros</v>
          </cell>
          <cell r="C233">
            <v>283.31999999999994</v>
          </cell>
          <cell r="D233">
            <v>3619243.6</v>
          </cell>
          <cell r="E233">
            <v>3582622.06</v>
          </cell>
          <cell r="F233">
            <v>281.86999999999995</v>
          </cell>
          <cell r="G233">
            <v>1.4500000000000002</v>
          </cell>
        </row>
        <row r="234">
          <cell r="A234" t="str">
            <v>26059</v>
          </cell>
          <cell r="B234" t="str">
            <v>Cusick</v>
          </cell>
          <cell r="C234">
            <v>268.77000000000004</v>
          </cell>
          <cell r="D234">
            <v>3377411.08</v>
          </cell>
          <cell r="E234">
            <v>3260205.85</v>
          </cell>
          <cell r="F234">
            <v>266.55</v>
          </cell>
          <cell r="G234">
            <v>2.2200000000000002</v>
          </cell>
        </row>
        <row r="235">
          <cell r="A235" t="str">
            <v>14400</v>
          </cell>
          <cell r="B235" t="str">
            <v>Oakville</v>
          </cell>
          <cell r="C235">
            <v>266.41999999999996</v>
          </cell>
          <cell r="D235">
            <v>3959621.76</v>
          </cell>
          <cell r="E235">
            <v>4088158.75</v>
          </cell>
          <cell r="F235">
            <v>250.97999999999996</v>
          </cell>
          <cell r="G235">
            <v>15.440000000000001</v>
          </cell>
        </row>
        <row r="236">
          <cell r="A236" t="str">
            <v>09209</v>
          </cell>
          <cell r="B236" t="str">
            <v>Waterville</v>
          </cell>
          <cell r="C236">
            <v>266.13000000000005</v>
          </cell>
          <cell r="D236">
            <v>3770739.26</v>
          </cell>
          <cell r="E236">
            <v>3859410.74</v>
          </cell>
          <cell r="F236">
            <v>266.13000000000005</v>
          </cell>
          <cell r="G236">
            <v>0</v>
          </cell>
        </row>
        <row r="237">
          <cell r="A237" t="str">
            <v>20406</v>
          </cell>
          <cell r="B237" t="str">
            <v>Lyle</v>
          </cell>
          <cell r="C237">
            <v>264.01</v>
          </cell>
          <cell r="D237">
            <v>2911396.32</v>
          </cell>
          <cell r="E237">
            <v>3046824.08</v>
          </cell>
          <cell r="F237">
            <v>264.01</v>
          </cell>
          <cell r="G237">
            <v>0</v>
          </cell>
        </row>
        <row r="238">
          <cell r="A238" t="str">
            <v>22200</v>
          </cell>
          <cell r="B238" t="str">
            <v>Wilbur</v>
          </cell>
          <cell r="C238">
            <v>263.42</v>
          </cell>
          <cell r="D238">
            <v>3506825.73</v>
          </cell>
          <cell r="E238">
            <v>3586467.79</v>
          </cell>
          <cell r="F238">
            <v>263.09000000000003</v>
          </cell>
          <cell r="G238">
            <v>0.33</v>
          </cell>
        </row>
        <row r="239">
          <cell r="A239" t="str">
            <v>36300</v>
          </cell>
          <cell r="B239" t="str">
            <v>Touchet</v>
          </cell>
          <cell r="C239">
            <v>241.19</v>
          </cell>
          <cell r="D239">
            <v>3259153.93</v>
          </cell>
          <cell r="E239">
            <v>3257877.15</v>
          </cell>
          <cell r="F239">
            <v>240.19</v>
          </cell>
          <cell r="G239">
            <v>1</v>
          </cell>
        </row>
        <row r="240">
          <cell r="A240" t="str">
            <v>26070</v>
          </cell>
          <cell r="B240" t="str">
            <v>Selkirk</v>
          </cell>
          <cell r="C240">
            <v>227.96</v>
          </cell>
          <cell r="D240">
            <v>3512074.21</v>
          </cell>
          <cell r="E240">
            <v>4134922.72</v>
          </cell>
          <cell r="F240">
            <v>222.96</v>
          </cell>
          <cell r="G240">
            <v>5</v>
          </cell>
        </row>
        <row r="241">
          <cell r="A241" t="str">
            <v>28144</v>
          </cell>
          <cell r="B241" t="str">
            <v>Lopez</v>
          </cell>
          <cell r="C241">
            <v>216.09</v>
          </cell>
          <cell r="D241">
            <v>3685551.18</v>
          </cell>
          <cell r="E241">
            <v>3432241.65</v>
          </cell>
          <cell r="F241">
            <v>214.09</v>
          </cell>
          <cell r="G241">
            <v>2</v>
          </cell>
        </row>
        <row r="242">
          <cell r="A242" t="str">
            <v>10070</v>
          </cell>
          <cell r="B242" t="str">
            <v>Inchelium</v>
          </cell>
          <cell r="C242">
            <v>215.38</v>
          </cell>
          <cell r="D242">
            <v>3476862.9</v>
          </cell>
          <cell r="E242">
            <v>3603731.84</v>
          </cell>
          <cell r="F242">
            <v>212.15</v>
          </cell>
          <cell r="G242">
            <v>3.23</v>
          </cell>
        </row>
        <row r="243">
          <cell r="A243" t="str">
            <v>10050</v>
          </cell>
          <cell r="B243" t="str">
            <v>Curlew</v>
          </cell>
          <cell r="C243">
            <v>208.3</v>
          </cell>
          <cell r="D243">
            <v>2710855.37</v>
          </cell>
          <cell r="E243">
            <v>2658320.15</v>
          </cell>
          <cell r="F243">
            <v>205.41000000000003</v>
          </cell>
          <cell r="G243">
            <v>2.89</v>
          </cell>
        </row>
        <row r="244">
          <cell r="A244" t="str">
            <v>33183</v>
          </cell>
          <cell r="B244" t="str">
            <v>Loon Lake</v>
          </cell>
          <cell r="C244">
            <v>207.42000000000002</v>
          </cell>
          <cell r="D244">
            <v>1849059.96</v>
          </cell>
          <cell r="E244">
            <v>1662552.96</v>
          </cell>
          <cell r="F244">
            <v>204.09</v>
          </cell>
          <cell r="G244">
            <v>3.33</v>
          </cell>
        </row>
        <row r="245">
          <cell r="A245" t="str">
            <v>20400</v>
          </cell>
          <cell r="B245" t="str">
            <v>Trout Lake</v>
          </cell>
          <cell r="C245">
            <v>206.56999999999996</v>
          </cell>
          <cell r="D245">
            <v>2614081.42</v>
          </cell>
          <cell r="E245">
            <v>2647586.9300000002</v>
          </cell>
          <cell r="F245">
            <v>206.56999999999996</v>
          </cell>
          <cell r="G245">
            <v>0</v>
          </cell>
        </row>
        <row r="246">
          <cell r="A246" t="str">
            <v>14077</v>
          </cell>
          <cell r="B246" t="str">
            <v>Taholah</v>
          </cell>
          <cell r="C246">
            <v>205.94</v>
          </cell>
          <cell r="D246">
            <v>4083895.24</v>
          </cell>
          <cell r="E246">
            <v>3691686.46</v>
          </cell>
          <cell r="F246">
            <v>202.39</v>
          </cell>
          <cell r="G246">
            <v>3.5500000000000003</v>
          </cell>
        </row>
        <row r="247">
          <cell r="A247" t="str">
            <v>23054</v>
          </cell>
          <cell r="B247" t="str">
            <v>Grapeview</v>
          </cell>
          <cell r="C247">
            <v>204.33999999999997</v>
          </cell>
          <cell r="D247">
            <v>2046769.7</v>
          </cell>
          <cell r="E247">
            <v>2014694.07</v>
          </cell>
          <cell r="F247">
            <v>203.45</v>
          </cell>
          <cell r="G247">
            <v>0.89</v>
          </cell>
        </row>
        <row r="248">
          <cell r="A248" t="str">
            <v>13151</v>
          </cell>
          <cell r="B248" t="str">
            <v>Coulee/Hartline</v>
          </cell>
          <cell r="C248">
            <v>198.33999999999997</v>
          </cell>
          <cell r="D248">
            <v>2739278.78</v>
          </cell>
          <cell r="E248">
            <v>3000481.43</v>
          </cell>
          <cell r="F248">
            <v>194.33999999999997</v>
          </cell>
          <cell r="G248">
            <v>4</v>
          </cell>
        </row>
        <row r="249">
          <cell r="A249" t="str">
            <v>38320</v>
          </cell>
          <cell r="B249" t="str">
            <v>Rosalia</v>
          </cell>
          <cell r="C249">
            <v>194.99999999999997</v>
          </cell>
          <cell r="D249">
            <v>3152816.39</v>
          </cell>
          <cell r="E249">
            <v>3157882.74</v>
          </cell>
          <cell r="F249">
            <v>194.77999999999997</v>
          </cell>
          <cell r="G249">
            <v>0.22</v>
          </cell>
        </row>
        <row r="250">
          <cell r="A250" t="str">
            <v>22105</v>
          </cell>
          <cell r="B250" t="str">
            <v>Odessa</v>
          </cell>
          <cell r="C250">
            <v>193.85</v>
          </cell>
          <cell r="D250">
            <v>3316646.12</v>
          </cell>
          <cell r="E250">
            <v>3281707.82</v>
          </cell>
          <cell r="F250">
            <v>190.63</v>
          </cell>
          <cell r="G250">
            <v>3.22</v>
          </cell>
        </row>
        <row r="251">
          <cell r="A251" t="str">
            <v>23311</v>
          </cell>
          <cell r="B251" t="str">
            <v>Mary M Knight</v>
          </cell>
          <cell r="C251">
            <v>188.73999999999995</v>
          </cell>
          <cell r="D251">
            <v>2872357.22</v>
          </cell>
          <cell r="E251">
            <v>2807687.37</v>
          </cell>
          <cell r="F251">
            <v>188.51999999999995</v>
          </cell>
          <cell r="G251">
            <v>0.22</v>
          </cell>
        </row>
        <row r="252">
          <cell r="A252" t="str">
            <v>23042</v>
          </cell>
          <cell r="B252" t="str">
            <v>Southside</v>
          </cell>
          <cell r="C252">
            <v>188.20000000000002</v>
          </cell>
          <cell r="D252">
            <v>2164424.38</v>
          </cell>
          <cell r="E252">
            <v>2248599.46</v>
          </cell>
          <cell r="F252">
            <v>188.20000000000002</v>
          </cell>
          <cell r="G252">
            <v>0</v>
          </cell>
        </row>
        <row r="253">
          <cell r="A253" t="str">
            <v>38301</v>
          </cell>
          <cell r="B253" t="str">
            <v>Palouse</v>
          </cell>
          <cell r="C253">
            <v>185.29000000000002</v>
          </cell>
          <cell r="D253">
            <v>2632648.67</v>
          </cell>
          <cell r="E253">
            <v>2517918</v>
          </cell>
          <cell r="F253">
            <v>181.63000000000002</v>
          </cell>
          <cell r="G253">
            <v>3.66</v>
          </cell>
        </row>
        <row r="254">
          <cell r="A254" t="str">
            <v>01158</v>
          </cell>
          <cell r="B254" t="str">
            <v>Lind</v>
          </cell>
          <cell r="C254">
            <v>184.14</v>
          </cell>
          <cell r="D254">
            <v>3987449.6</v>
          </cell>
          <cell r="E254">
            <v>3826263.1</v>
          </cell>
          <cell r="F254">
            <v>179.47</v>
          </cell>
          <cell r="G254">
            <v>4.67</v>
          </cell>
        </row>
        <row r="255">
          <cell r="A255" t="str">
            <v>38265</v>
          </cell>
          <cell r="B255" t="str">
            <v>Tekoa</v>
          </cell>
          <cell r="C255">
            <v>183.92999999999998</v>
          </cell>
          <cell r="D255">
            <v>2961014.77</v>
          </cell>
          <cell r="E255">
            <v>2919910.59</v>
          </cell>
          <cell r="F255">
            <v>182.04</v>
          </cell>
          <cell r="G255">
            <v>1.89</v>
          </cell>
        </row>
        <row r="256">
          <cell r="A256" t="str">
            <v>09013</v>
          </cell>
          <cell r="B256" t="str">
            <v>Orondo</v>
          </cell>
          <cell r="C256">
            <v>179.70000000000002</v>
          </cell>
          <cell r="D256">
            <v>3108918.04</v>
          </cell>
          <cell r="E256">
            <v>3094047.7</v>
          </cell>
          <cell r="F256">
            <v>179.70000000000002</v>
          </cell>
          <cell r="G256">
            <v>0</v>
          </cell>
        </row>
        <row r="257">
          <cell r="A257" t="str">
            <v>10065</v>
          </cell>
          <cell r="B257" t="str">
            <v>Orient</v>
          </cell>
          <cell r="C257">
            <v>178.85999999999999</v>
          </cell>
          <cell r="D257">
            <v>1745430.77</v>
          </cell>
          <cell r="E257">
            <v>1648175.62</v>
          </cell>
          <cell r="F257">
            <v>177.85999999999999</v>
          </cell>
          <cell r="G257">
            <v>1</v>
          </cell>
        </row>
        <row r="258">
          <cell r="A258" t="str">
            <v>33206</v>
          </cell>
          <cell r="B258" t="str">
            <v>Columbia (Stev)</v>
          </cell>
          <cell r="C258">
            <v>171.51</v>
          </cell>
          <cell r="D258">
            <v>2891488.67</v>
          </cell>
          <cell r="E258">
            <v>2929866.36</v>
          </cell>
          <cell r="F258">
            <v>170.29</v>
          </cell>
          <cell r="G258">
            <v>1.22</v>
          </cell>
        </row>
        <row r="259">
          <cell r="A259" t="str">
            <v>27019</v>
          </cell>
          <cell r="B259" t="str">
            <v>Carbonado</v>
          </cell>
          <cell r="C259">
            <v>171.23</v>
          </cell>
          <cell r="D259">
            <v>1906336.05</v>
          </cell>
          <cell r="E259">
            <v>1918999.16</v>
          </cell>
          <cell r="F259">
            <v>170.45</v>
          </cell>
          <cell r="G259">
            <v>0.78</v>
          </cell>
        </row>
        <row r="260">
          <cell r="A260" t="str">
            <v>38306</v>
          </cell>
          <cell r="B260" t="str">
            <v>Colton</v>
          </cell>
          <cell r="C260">
            <v>168.02</v>
          </cell>
          <cell r="D260">
            <v>2364819.65</v>
          </cell>
          <cell r="E260">
            <v>2614172.89</v>
          </cell>
          <cell r="F260">
            <v>165.36</v>
          </cell>
          <cell r="G260">
            <v>2.66</v>
          </cell>
        </row>
        <row r="261">
          <cell r="A261" t="str">
            <v>38322</v>
          </cell>
          <cell r="B261" t="str">
            <v>St John</v>
          </cell>
          <cell r="C261">
            <v>164.42</v>
          </cell>
          <cell r="D261">
            <v>2580594.02</v>
          </cell>
          <cell r="E261">
            <v>2637451.91</v>
          </cell>
          <cell r="F261">
            <v>161.85999999999999</v>
          </cell>
          <cell r="G261">
            <v>2.56</v>
          </cell>
        </row>
        <row r="262">
          <cell r="A262" t="str">
            <v>14097</v>
          </cell>
          <cell r="B262" t="str">
            <v>Quinault</v>
          </cell>
          <cell r="C262">
            <v>157.47999999999996</v>
          </cell>
          <cell r="D262">
            <v>3079633.18</v>
          </cell>
          <cell r="E262">
            <v>3088854.48</v>
          </cell>
          <cell r="F262">
            <v>157.47999999999996</v>
          </cell>
          <cell r="G262">
            <v>0</v>
          </cell>
        </row>
        <row r="263">
          <cell r="A263" t="str">
            <v>24014</v>
          </cell>
          <cell r="B263" t="str">
            <v>Nespelem</v>
          </cell>
          <cell r="C263">
            <v>148.76999999999998</v>
          </cell>
          <cell r="D263">
            <v>2957702.34</v>
          </cell>
          <cell r="E263">
            <v>3180729.73</v>
          </cell>
          <cell r="F263">
            <v>139.1</v>
          </cell>
          <cell r="G263">
            <v>9.67</v>
          </cell>
        </row>
        <row r="264">
          <cell r="A264" t="str">
            <v>06103</v>
          </cell>
          <cell r="B264" t="str">
            <v>Green Mountain</v>
          </cell>
          <cell r="C264">
            <v>148.5</v>
          </cell>
          <cell r="D264">
            <v>1530222.35</v>
          </cell>
          <cell r="E264">
            <v>1631968.48</v>
          </cell>
          <cell r="F264">
            <v>148.5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142.20999999999998</v>
          </cell>
          <cell r="D265">
            <v>2634164.6800000002</v>
          </cell>
          <cell r="E265">
            <v>2570341.0099999998</v>
          </cell>
          <cell r="F265">
            <v>141.54</v>
          </cell>
          <cell r="G265">
            <v>0.67</v>
          </cell>
        </row>
        <row r="266">
          <cell r="A266" t="str">
            <v>14117</v>
          </cell>
          <cell r="B266" t="str">
            <v>Wishkah Valley</v>
          </cell>
          <cell r="C266">
            <v>140.99</v>
          </cell>
          <cell r="D266">
            <v>2165136.0499999998</v>
          </cell>
          <cell r="E266">
            <v>1927522</v>
          </cell>
          <cell r="F266">
            <v>140.99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125.10000000000001</v>
          </cell>
          <cell r="D267">
            <v>1828369.6</v>
          </cell>
          <cell r="E267">
            <v>1829346.59</v>
          </cell>
          <cell r="F267">
            <v>120.10000000000001</v>
          </cell>
          <cell r="G267">
            <v>5</v>
          </cell>
        </row>
        <row r="268">
          <cell r="A268" t="str">
            <v>19400</v>
          </cell>
          <cell r="B268" t="str">
            <v>Thorp</v>
          </cell>
          <cell r="C268">
            <v>124.15999999999997</v>
          </cell>
          <cell r="D268">
            <v>2257843.4300000002</v>
          </cell>
          <cell r="E268">
            <v>2595115.65</v>
          </cell>
          <cell r="F268">
            <v>118.59999999999997</v>
          </cell>
          <cell r="G268">
            <v>5.56</v>
          </cell>
        </row>
        <row r="269">
          <cell r="A269" t="str">
            <v>38302</v>
          </cell>
          <cell r="B269" t="str">
            <v>Garfield</v>
          </cell>
          <cell r="C269">
            <v>104.83</v>
          </cell>
          <cell r="D269">
            <v>2285192.7400000002</v>
          </cell>
          <cell r="E269">
            <v>2264160.08</v>
          </cell>
          <cell r="F269">
            <v>103.5</v>
          </cell>
          <cell r="G269">
            <v>1.33</v>
          </cell>
        </row>
        <row r="270">
          <cell r="A270" t="str">
            <v>38324</v>
          </cell>
          <cell r="B270" t="str">
            <v>Oakesdale</v>
          </cell>
          <cell r="C270">
            <v>104.47000000000001</v>
          </cell>
          <cell r="D270">
            <v>2468214.61</v>
          </cell>
          <cell r="E270">
            <v>2410781.2599999998</v>
          </cell>
          <cell r="F270">
            <v>101.91000000000001</v>
          </cell>
          <cell r="G270">
            <v>2.56</v>
          </cell>
        </row>
        <row r="271">
          <cell r="A271" t="str">
            <v>03050</v>
          </cell>
          <cell r="B271" t="str">
            <v>Paterson</v>
          </cell>
          <cell r="C271">
            <v>104.26000000000002</v>
          </cell>
          <cell r="D271">
            <v>1442467.97</v>
          </cell>
          <cell r="E271">
            <v>1375834.16</v>
          </cell>
          <cell r="F271">
            <v>102.15000000000002</v>
          </cell>
          <cell r="G271">
            <v>2.1100000000000003</v>
          </cell>
        </row>
        <row r="272">
          <cell r="A272">
            <v>60</v>
          </cell>
          <cell r="C272">
            <v>14824.55</v>
          </cell>
          <cell r="D272">
            <v>202464072.16000006</v>
          </cell>
          <cell r="E272">
            <v>203645531.91</v>
          </cell>
          <cell r="F272">
            <v>14637.220000000003</v>
          </cell>
          <cell r="G272">
            <v>187.32999999999998</v>
          </cell>
        </row>
        <row r="273">
          <cell r="A273" t="str">
            <v>Under 100</v>
          </cell>
          <cell r="C273"/>
          <cell r="D273"/>
          <cell r="E273"/>
        </row>
        <row r="274">
          <cell r="A274" t="str">
            <v>20203</v>
          </cell>
          <cell r="B274" t="str">
            <v>Bickleton</v>
          </cell>
          <cell r="C274">
            <v>99.65</v>
          </cell>
          <cell r="D274">
            <v>1731725.58</v>
          </cell>
          <cell r="E274">
            <v>1738495.34</v>
          </cell>
          <cell r="F274">
            <v>99.65</v>
          </cell>
          <cell r="G274">
            <v>0</v>
          </cell>
        </row>
        <row r="275">
          <cell r="A275" t="str">
            <v>22204</v>
          </cell>
          <cell r="B275" t="str">
            <v>Harrington</v>
          </cell>
          <cell r="C275">
            <v>97.17</v>
          </cell>
          <cell r="D275">
            <v>2393449.4300000002</v>
          </cell>
          <cell r="E275">
            <v>2402380.86</v>
          </cell>
          <cell r="F275">
            <v>96.5</v>
          </cell>
          <cell r="G275">
            <v>0.67</v>
          </cell>
        </row>
        <row r="276">
          <cell r="A276" t="str">
            <v>20402</v>
          </cell>
          <cell r="B276" t="str">
            <v>Klickitat</v>
          </cell>
          <cell r="C276">
            <v>95.58</v>
          </cell>
          <cell r="D276">
            <v>2176894.9300000002</v>
          </cell>
          <cell r="E276">
            <v>2226908.5499999998</v>
          </cell>
          <cell r="F276">
            <v>95.58</v>
          </cell>
          <cell r="G276">
            <v>0</v>
          </cell>
        </row>
        <row r="277">
          <cell r="A277" t="str">
            <v>09207</v>
          </cell>
          <cell r="B277" t="str">
            <v>Mansfield</v>
          </cell>
          <cell r="C277">
            <v>94.92</v>
          </cell>
          <cell r="D277">
            <v>1900630.36</v>
          </cell>
          <cell r="E277">
            <v>1996546.25</v>
          </cell>
          <cell r="F277">
            <v>92.25</v>
          </cell>
          <cell r="G277">
            <v>2.67</v>
          </cell>
        </row>
        <row r="278">
          <cell r="A278" t="str">
            <v>22073</v>
          </cell>
          <cell r="B278" t="str">
            <v>Creston</v>
          </cell>
          <cell r="C278">
            <v>92.190000000000012</v>
          </cell>
          <cell r="D278">
            <v>2182636.38</v>
          </cell>
          <cell r="E278">
            <v>2110226.0699999998</v>
          </cell>
          <cell r="F278">
            <v>92.190000000000012</v>
          </cell>
          <cell r="G278">
            <v>0</v>
          </cell>
        </row>
        <row r="279">
          <cell r="A279" t="str">
            <v>21234</v>
          </cell>
          <cell r="B279" t="str">
            <v>Boistfort</v>
          </cell>
          <cell r="C279">
            <v>88.690000000000012</v>
          </cell>
          <cell r="D279">
            <v>1237871.83</v>
          </cell>
          <cell r="E279">
            <v>1280058.18</v>
          </cell>
          <cell r="F279">
            <v>83.800000000000011</v>
          </cell>
          <cell r="G279">
            <v>4.8899999999999997</v>
          </cell>
        </row>
        <row r="280">
          <cell r="A280" t="str">
            <v>19028</v>
          </cell>
          <cell r="B280" t="str">
            <v>Easton</v>
          </cell>
          <cell r="C280">
            <v>86.34999999999998</v>
          </cell>
          <cell r="D280">
            <v>1873452.62</v>
          </cell>
          <cell r="E280">
            <v>2047276.28</v>
          </cell>
          <cell r="F280">
            <v>83.579999999999984</v>
          </cell>
          <cell r="G280">
            <v>2.77</v>
          </cell>
        </row>
        <row r="281">
          <cell r="A281" t="str">
            <v>38308</v>
          </cell>
          <cell r="B281" t="str">
            <v>Endicott</v>
          </cell>
          <cell r="C281">
            <v>84.84</v>
          </cell>
          <cell r="D281">
            <v>2138698.69</v>
          </cell>
          <cell r="E281">
            <v>2187141.83</v>
          </cell>
          <cell r="F281">
            <v>83.61</v>
          </cell>
          <cell r="G281">
            <v>1.23</v>
          </cell>
        </row>
        <row r="282">
          <cell r="A282" t="str">
            <v>20094</v>
          </cell>
          <cell r="B282" t="str">
            <v>Wishram</v>
          </cell>
          <cell r="C282">
            <v>82.23</v>
          </cell>
          <cell r="D282">
            <v>1893397.98</v>
          </cell>
          <cell r="E282">
            <v>1875036.4</v>
          </cell>
          <cell r="F282">
            <v>82.23</v>
          </cell>
          <cell r="G282">
            <v>0</v>
          </cell>
        </row>
        <row r="283">
          <cell r="A283" t="str">
            <v>38126</v>
          </cell>
          <cell r="B283" t="str">
            <v>Lacrosse Joint</v>
          </cell>
          <cell r="C283">
            <v>82.12</v>
          </cell>
          <cell r="D283">
            <v>2242561.2000000002</v>
          </cell>
          <cell r="E283">
            <v>2342738.9700000002</v>
          </cell>
          <cell r="F283">
            <v>80.12</v>
          </cell>
          <cell r="G283">
            <v>2</v>
          </cell>
        </row>
        <row r="284">
          <cell r="A284" t="str">
            <v>20215</v>
          </cell>
          <cell r="B284" t="str">
            <v>Centerville</v>
          </cell>
          <cell r="C284">
            <v>77.099999999999994</v>
          </cell>
          <cell r="D284">
            <v>1053735.06</v>
          </cell>
          <cell r="E284">
            <v>1014944.29</v>
          </cell>
          <cell r="F284">
            <v>77.099999999999994</v>
          </cell>
          <cell r="G284">
            <v>0</v>
          </cell>
        </row>
        <row r="285">
          <cell r="A285" t="str">
            <v>22017</v>
          </cell>
          <cell r="B285" t="str">
            <v>Almira</v>
          </cell>
          <cell r="C285">
            <v>76.94</v>
          </cell>
          <cell r="D285">
            <v>2072847.31</v>
          </cell>
          <cell r="E285">
            <v>2131674.2599999998</v>
          </cell>
          <cell r="F285">
            <v>75.05</v>
          </cell>
          <cell r="G285">
            <v>1.8900000000000001</v>
          </cell>
        </row>
        <row r="286">
          <cell r="A286" t="str">
            <v>32123</v>
          </cell>
          <cell r="B286" t="str">
            <v>Orchard Prairie</v>
          </cell>
          <cell r="C286">
            <v>76.75</v>
          </cell>
          <cell r="D286">
            <v>773213.31</v>
          </cell>
          <cell r="E286">
            <v>796555.84</v>
          </cell>
          <cell r="F286">
            <v>76.75</v>
          </cell>
          <cell r="G286">
            <v>0</v>
          </cell>
        </row>
        <row r="287">
          <cell r="A287" t="str">
            <v>33202</v>
          </cell>
          <cell r="B287" t="str">
            <v>Summit Valley</v>
          </cell>
          <cell r="C287">
            <v>74.540000000000006</v>
          </cell>
          <cell r="D287">
            <v>911759.59</v>
          </cell>
          <cell r="E287">
            <v>950461.1</v>
          </cell>
          <cell r="F287">
            <v>74.100000000000009</v>
          </cell>
          <cell r="G287">
            <v>0.44</v>
          </cell>
        </row>
        <row r="288">
          <cell r="A288" t="str">
            <v>30002</v>
          </cell>
          <cell r="B288" t="str">
            <v>Skamania</v>
          </cell>
          <cell r="C288">
            <v>74.399999999999991</v>
          </cell>
          <cell r="D288">
            <v>799438.65</v>
          </cell>
          <cell r="E288">
            <v>873355.11</v>
          </cell>
          <cell r="F288">
            <v>74.399999999999991</v>
          </cell>
          <cell r="G288">
            <v>0</v>
          </cell>
        </row>
        <row r="289">
          <cell r="A289" t="str">
            <v>22008</v>
          </cell>
          <cell r="B289" t="str">
            <v>Sprague</v>
          </cell>
          <cell r="C289">
            <v>71.02</v>
          </cell>
          <cell r="D289">
            <v>1842787.27</v>
          </cell>
          <cell r="E289">
            <v>1889394.94</v>
          </cell>
          <cell r="F289">
            <v>68.91</v>
          </cell>
          <cell r="G289">
            <v>2.1100000000000003</v>
          </cell>
        </row>
        <row r="290">
          <cell r="A290" t="str">
            <v>01109</v>
          </cell>
          <cell r="B290" t="str">
            <v>Washtucna</v>
          </cell>
          <cell r="C290">
            <v>66.97999999999999</v>
          </cell>
          <cell r="D290">
            <v>1880092.79</v>
          </cell>
          <cell r="E290">
            <v>1983477.88</v>
          </cell>
          <cell r="F290">
            <v>66.97999999999999</v>
          </cell>
          <cell r="G290">
            <v>0</v>
          </cell>
        </row>
        <row r="291">
          <cell r="A291" t="str">
            <v>20401</v>
          </cell>
          <cell r="B291" t="str">
            <v>Glenwood</v>
          </cell>
          <cell r="C291">
            <v>60.77000000000001</v>
          </cell>
          <cell r="D291">
            <v>1929801.97</v>
          </cell>
          <cell r="E291">
            <v>1936900.48</v>
          </cell>
          <cell r="F291">
            <v>60.77000000000001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56.949999999999996</v>
          </cell>
          <cell r="D292">
            <v>623216.73</v>
          </cell>
          <cell r="E292">
            <v>666545.15</v>
          </cell>
          <cell r="F292">
            <v>56.4</v>
          </cell>
          <cell r="G292">
            <v>0.55000000000000004</v>
          </cell>
        </row>
        <row r="293">
          <cell r="A293" t="str">
            <v>25200</v>
          </cell>
          <cell r="B293" t="str">
            <v>North River</v>
          </cell>
          <cell r="C293">
            <v>54.38</v>
          </cell>
          <cell r="D293">
            <v>1555920.07</v>
          </cell>
          <cell r="E293">
            <v>1548305.11</v>
          </cell>
          <cell r="F293">
            <v>54.38</v>
          </cell>
          <cell r="G293">
            <v>0</v>
          </cell>
        </row>
        <row r="294">
          <cell r="A294" t="str">
            <v>11056</v>
          </cell>
          <cell r="B294" t="str">
            <v>Kahlotus</v>
          </cell>
          <cell r="C294">
            <v>53</v>
          </cell>
          <cell r="D294">
            <v>1837531.32</v>
          </cell>
          <cell r="E294">
            <v>1941923.7</v>
          </cell>
          <cell r="F294">
            <v>53</v>
          </cell>
          <cell r="G294">
            <v>0</v>
          </cell>
        </row>
        <row r="295">
          <cell r="A295" t="str">
            <v>21036</v>
          </cell>
          <cell r="B295" t="str">
            <v>Evaline</v>
          </cell>
          <cell r="C295">
            <v>45.400000000000006</v>
          </cell>
          <cell r="D295">
            <v>576683.27</v>
          </cell>
          <cell r="E295">
            <v>547670.97</v>
          </cell>
          <cell r="F295">
            <v>45.400000000000006</v>
          </cell>
          <cell r="G295">
            <v>0</v>
          </cell>
        </row>
        <row r="296">
          <cell r="A296" t="str">
            <v>32312</v>
          </cell>
          <cell r="B296" t="str">
            <v>Great Northern</v>
          </cell>
          <cell r="C296">
            <v>43.550000000000004</v>
          </cell>
          <cell r="D296">
            <v>640430.39</v>
          </cell>
          <cell r="E296">
            <v>611046.93000000005</v>
          </cell>
          <cell r="F296">
            <v>41.440000000000005</v>
          </cell>
          <cell r="G296">
            <v>2.11</v>
          </cell>
        </row>
        <row r="297">
          <cell r="A297" t="str">
            <v>19007</v>
          </cell>
          <cell r="B297" t="str">
            <v>Damman</v>
          </cell>
          <cell r="C297">
            <v>41.4</v>
          </cell>
          <cell r="D297">
            <v>434566.04</v>
          </cell>
          <cell r="E297">
            <v>510518.25</v>
          </cell>
          <cell r="F297">
            <v>41.4</v>
          </cell>
          <cell r="G297">
            <v>0</v>
          </cell>
        </row>
        <row r="298">
          <cell r="A298" t="str">
            <v>30029</v>
          </cell>
          <cell r="B298" t="str">
            <v>Mount Pleasant</v>
          </cell>
          <cell r="C298">
            <v>41.349999999999994</v>
          </cell>
          <cell r="D298">
            <v>557796.19999999995</v>
          </cell>
          <cell r="E298">
            <v>544364.25</v>
          </cell>
          <cell r="F298">
            <v>41.349999999999994</v>
          </cell>
          <cell r="G298">
            <v>0</v>
          </cell>
        </row>
        <row r="299">
          <cell r="A299" t="str">
            <v>16046</v>
          </cell>
          <cell r="B299" t="str">
            <v>Brinnon</v>
          </cell>
          <cell r="C299">
            <v>36.730000000000004</v>
          </cell>
          <cell r="D299">
            <v>870470.06</v>
          </cell>
          <cell r="E299">
            <v>907558.23</v>
          </cell>
          <cell r="F299">
            <v>35.950000000000003</v>
          </cell>
          <cell r="G299">
            <v>0.78</v>
          </cell>
        </row>
        <row r="300">
          <cell r="A300" t="str">
            <v>33030</v>
          </cell>
          <cell r="B300" t="str">
            <v>Onion Creek</v>
          </cell>
          <cell r="C300">
            <v>34.4</v>
          </cell>
          <cell r="D300">
            <v>928466.43</v>
          </cell>
          <cell r="E300">
            <v>928125.42</v>
          </cell>
          <cell r="F300">
            <v>34.4</v>
          </cell>
          <cell r="G300">
            <v>0</v>
          </cell>
        </row>
        <row r="301">
          <cell r="A301" t="str">
            <v>17404</v>
          </cell>
          <cell r="B301" t="str">
            <v>Skykomish</v>
          </cell>
          <cell r="C301">
            <v>34.1</v>
          </cell>
          <cell r="D301">
            <v>1789622.04</v>
          </cell>
          <cell r="E301">
            <v>1979963.88</v>
          </cell>
          <cell r="F301">
            <v>34.1</v>
          </cell>
          <cell r="G301">
            <v>0</v>
          </cell>
        </row>
        <row r="302">
          <cell r="A302" t="str">
            <v>36101</v>
          </cell>
          <cell r="B302" t="str">
            <v>Dixie</v>
          </cell>
          <cell r="C302">
            <v>32</v>
          </cell>
          <cell r="D302">
            <v>748869.97</v>
          </cell>
          <cell r="E302">
            <v>740044.36</v>
          </cell>
          <cell r="F302">
            <v>32</v>
          </cell>
          <cell r="G302">
            <v>0</v>
          </cell>
        </row>
        <row r="303">
          <cell r="A303" t="str">
            <v>38304</v>
          </cell>
          <cell r="B303" t="str">
            <v>Steptoe</v>
          </cell>
          <cell r="C303">
            <v>31.709999999999997</v>
          </cell>
          <cell r="D303">
            <v>708158.73</v>
          </cell>
          <cell r="E303">
            <v>702270.06</v>
          </cell>
          <cell r="F303">
            <v>31.599999999999998</v>
          </cell>
          <cell r="G303">
            <v>0.11</v>
          </cell>
        </row>
        <row r="304">
          <cell r="A304" t="str">
            <v>38264</v>
          </cell>
          <cell r="B304" t="str">
            <v>Lamont</v>
          </cell>
          <cell r="C304">
            <v>29.099999999999998</v>
          </cell>
          <cell r="D304">
            <v>667811.41</v>
          </cell>
          <cell r="E304">
            <v>695118.18</v>
          </cell>
          <cell r="F304">
            <v>29.099999999999998</v>
          </cell>
          <cell r="G304">
            <v>0</v>
          </cell>
        </row>
        <row r="305">
          <cell r="A305" t="str">
            <v>20403</v>
          </cell>
          <cell r="B305" t="str">
            <v>Roosevelt</v>
          </cell>
          <cell r="C305">
            <v>28.299999999999997</v>
          </cell>
          <cell r="D305">
            <v>452943.23</v>
          </cell>
          <cell r="E305">
            <v>455005.11</v>
          </cell>
          <cell r="F305">
            <v>28.299999999999997</v>
          </cell>
          <cell r="G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26.9</v>
          </cell>
          <cell r="D306">
            <v>478965.73</v>
          </cell>
          <cell r="E306">
            <v>473024.74</v>
          </cell>
          <cell r="F306">
            <v>26.9</v>
          </cell>
          <cell r="G306">
            <v>0</v>
          </cell>
        </row>
        <row r="307">
          <cell r="A307" t="str">
            <v>30031</v>
          </cell>
          <cell r="B307" t="str">
            <v>Mill A</v>
          </cell>
          <cell r="C307">
            <v>26.6</v>
          </cell>
          <cell r="D307">
            <v>519649.05</v>
          </cell>
          <cell r="E307">
            <v>628458.68000000005</v>
          </cell>
          <cell r="F307">
            <v>26.6</v>
          </cell>
          <cell r="G307">
            <v>0</v>
          </cell>
        </row>
        <row r="308">
          <cell r="A308" t="str">
            <v>10003</v>
          </cell>
          <cell r="B308" t="str">
            <v>Keller</v>
          </cell>
          <cell r="C308">
            <v>25.35</v>
          </cell>
          <cell r="D308">
            <v>1069719.0900000001</v>
          </cell>
          <cell r="E308">
            <v>1153059.6599999999</v>
          </cell>
          <cell r="F308">
            <v>25.35</v>
          </cell>
          <cell r="G308">
            <v>0</v>
          </cell>
        </row>
        <row r="309">
          <cell r="A309" t="str">
            <v>16020</v>
          </cell>
          <cell r="B309" t="str">
            <v>Queets-Clearwater</v>
          </cell>
          <cell r="C309">
            <v>22.400000000000002</v>
          </cell>
          <cell r="D309">
            <v>937509.53</v>
          </cell>
          <cell r="E309">
            <v>879899.55</v>
          </cell>
          <cell r="F309">
            <v>19.400000000000002</v>
          </cell>
          <cell r="G309">
            <v>3</v>
          </cell>
        </row>
        <row r="310">
          <cell r="A310" t="str">
            <v>28010</v>
          </cell>
          <cell r="B310" t="str">
            <v>Shaw</v>
          </cell>
          <cell r="C310">
            <v>22.3</v>
          </cell>
          <cell r="D310">
            <v>382641.26</v>
          </cell>
          <cell r="E310">
            <v>364455.75</v>
          </cell>
          <cell r="F310">
            <v>22.3</v>
          </cell>
          <cell r="G310">
            <v>0</v>
          </cell>
        </row>
        <row r="311">
          <cell r="A311" t="str">
            <v>31063</v>
          </cell>
          <cell r="B311" t="str">
            <v>Index</v>
          </cell>
          <cell r="C311">
            <v>21.34</v>
          </cell>
          <cell r="D311">
            <v>631480.42000000004</v>
          </cell>
          <cell r="E311">
            <v>653285.91</v>
          </cell>
          <cell r="F311">
            <v>20.9</v>
          </cell>
          <cell r="G311">
            <v>0.44</v>
          </cell>
        </row>
        <row r="312">
          <cell r="A312" t="str">
            <v>33205</v>
          </cell>
          <cell r="B312" t="str">
            <v>Evergreen (Stev)</v>
          </cell>
          <cell r="C312">
            <v>19.850000000000001</v>
          </cell>
          <cell r="D312">
            <v>395938.01</v>
          </cell>
          <cell r="E312">
            <v>407459.92</v>
          </cell>
          <cell r="F312">
            <v>19.850000000000001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18.740000000000002</v>
          </cell>
          <cell r="D313">
            <v>574548.19999999995</v>
          </cell>
          <cell r="E313">
            <v>586816.52</v>
          </cell>
          <cell r="F313">
            <v>17.3</v>
          </cell>
          <cell r="G313">
            <v>1.44</v>
          </cell>
        </row>
        <row r="314">
          <cell r="A314" t="str">
            <v>04069</v>
          </cell>
          <cell r="B314" t="str">
            <v>Stehekin</v>
          </cell>
          <cell r="C314">
            <v>12.5</v>
          </cell>
          <cell r="D314">
            <v>204162.97</v>
          </cell>
          <cell r="E314">
            <v>297107.59999999998</v>
          </cell>
          <cell r="F314">
            <v>12.5</v>
          </cell>
          <cell r="G314">
            <v>0</v>
          </cell>
        </row>
        <row r="315">
          <cell r="A315" t="str">
            <v>01122</v>
          </cell>
          <cell r="B315" t="str">
            <v>Benge</v>
          </cell>
          <cell r="C315">
            <v>11</v>
          </cell>
          <cell r="D315">
            <v>426150.71</v>
          </cell>
          <cell r="E315">
            <v>376082.25</v>
          </cell>
          <cell r="F315">
            <v>11</v>
          </cell>
          <cell r="G315">
            <v>0</v>
          </cell>
        </row>
        <row r="316">
          <cell r="A316" t="str">
            <v>11054</v>
          </cell>
          <cell r="B316" t="str">
            <v>Star</v>
          </cell>
          <cell r="C316">
            <v>7.1</v>
          </cell>
          <cell r="D316">
            <v>342399.59</v>
          </cell>
          <cell r="E316">
            <v>284719.99</v>
          </cell>
          <cell r="F316">
            <v>7.1</v>
          </cell>
          <cell r="G316">
            <v>0</v>
          </cell>
        </row>
        <row r="317">
          <cell r="A317">
            <v>43</v>
          </cell>
          <cell r="C317">
            <v>2258.69</v>
          </cell>
          <cell r="D317">
            <v>49390645.399999984</v>
          </cell>
          <cell r="E317">
            <v>50666402.799999997</v>
          </cell>
          <cell r="F317">
            <v>2231.5900000000006</v>
          </cell>
          <cell r="G317">
            <v>27.100000000000005</v>
          </cell>
        </row>
      </sheetData>
      <sheetData sheetId="27"/>
      <sheetData sheetId="28"/>
      <sheetData sheetId="29"/>
      <sheetData sheetId="30"/>
      <sheetData sheetId="31">
        <row r="5">
          <cell r="A5"/>
          <cell r="B5" t="str">
            <v>State Total</v>
          </cell>
          <cell r="C5">
            <v>1074908.9499999988</v>
          </cell>
          <cell r="D5">
            <v>12308143017.119995</v>
          </cell>
          <cell r="E5">
            <v>12634085867.939991</v>
          </cell>
          <cell r="F5">
            <v>2110996.2599999984</v>
          </cell>
          <cell r="G5">
            <v>38821.640000000007</v>
          </cell>
        </row>
        <row r="6">
          <cell r="A6" t="str">
            <v>20,000 and over</v>
          </cell>
          <cell r="C6"/>
          <cell r="D6"/>
          <cell r="E6"/>
          <cell r="F6"/>
          <cell r="G6"/>
        </row>
        <row r="7">
          <cell r="A7" t="str">
            <v>17001</v>
          </cell>
          <cell r="B7" t="str">
            <v>Seattle</v>
          </cell>
          <cell r="C7">
            <v>51908.91</v>
          </cell>
          <cell r="D7">
            <v>710607690.71000004</v>
          </cell>
          <cell r="E7">
            <v>723676132.88</v>
          </cell>
          <cell r="F7">
            <v>50996.18</v>
          </cell>
          <cell r="G7">
            <v>912.73</v>
          </cell>
        </row>
        <row r="8">
          <cell r="A8" t="str">
            <v>32081</v>
          </cell>
          <cell r="B8" t="str">
            <v>Spokane</v>
          </cell>
          <cell r="C8">
            <v>30357.620000000003</v>
          </cell>
          <cell r="D8">
            <v>360926735.48000002</v>
          </cell>
          <cell r="E8">
            <v>369452720.80000001</v>
          </cell>
          <cell r="F8">
            <v>29707.4</v>
          </cell>
          <cell r="G8">
            <v>650.22</v>
          </cell>
        </row>
        <row r="9">
          <cell r="A9" t="str">
            <v>27010</v>
          </cell>
          <cell r="B9" t="str">
            <v>Tacoma</v>
          </cell>
          <cell r="C9">
            <v>28909.200000000004</v>
          </cell>
          <cell r="D9">
            <v>378116107.30000001</v>
          </cell>
          <cell r="E9">
            <v>380611251.98000002</v>
          </cell>
          <cell r="F9">
            <v>28343.580000000005</v>
          </cell>
          <cell r="G9">
            <v>565.62</v>
          </cell>
        </row>
        <row r="10">
          <cell r="A10" t="str">
            <v>17414</v>
          </cell>
          <cell r="B10" t="str">
            <v>Lake Washington</v>
          </cell>
          <cell r="C10">
            <v>27515.849999999995</v>
          </cell>
          <cell r="D10">
            <v>288241774.16000003</v>
          </cell>
          <cell r="E10">
            <v>300827423.16000003</v>
          </cell>
          <cell r="F10">
            <v>27005.189999999995</v>
          </cell>
          <cell r="G10">
            <v>510.65999999999997</v>
          </cell>
        </row>
        <row r="11">
          <cell r="A11" t="str">
            <v>17415</v>
          </cell>
          <cell r="B11" t="str">
            <v>Kent</v>
          </cell>
          <cell r="C11">
            <v>27484.86</v>
          </cell>
          <cell r="D11">
            <v>325746079.02999997</v>
          </cell>
          <cell r="E11">
            <v>315496059.94</v>
          </cell>
          <cell r="F11">
            <v>27088.75</v>
          </cell>
          <cell r="G11">
            <v>396.11</v>
          </cell>
        </row>
        <row r="12">
          <cell r="A12" t="str">
            <v>06114</v>
          </cell>
          <cell r="B12" t="str">
            <v>Evergreen (Clark)</v>
          </cell>
          <cell r="C12">
            <v>26508.34</v>
          </cell>
          <cell r="D12">
            <v>293077460.99000001</v>
          </cell>
          <cell r="E12">
            <v>301968972.11000001</v>
          </cell>
          <cell r="F12">
            <v>26303.56</v>
          </cell>
          <cell r="G12">
            <v>204.78</v>
          </cell>
        </row>
        <row r="13">
          <cell r="A13" t="str">
            <v>06037</v>
          </cell>
          <cell r="B13" t="str">
            <v>Vancouver</v>
          </cell>
          <cell r="C13">
            <v>23206.37</v>
          </cell>
          <cell r="D13">
            <v>261193843.08000001</v>
          </cell>
          <cell r="E13">
            <v>267937107.56999999</v>
          </cell>
          <cell r="F13">
            <v>22948.809999999998</v>
          </cell>
          <cell r="G13">
            <v>257.56</v>
          </cell>
        </row>
        <row r="14">
          <cell r="A14" t="str">
            <v>27003</v>
          </cell>
          <cell r="B14" t="str">
            <v>Puyallup</v>
          </cell>
          <cell r="C14">
            <v>22906.960000000003</v>
          </cell>
          <cell r="D14">
            <v>227028664.36000001</v>
          </cell>
          <cell r="E14">
            <v>248184032.84999999</v>
          </cell>
          <cell r="F14">
            <v>22508.960000000003</v>
          </cell>
          <cell r="G14">
            <v>398</v>
          </cell>
        </row>
        <row r="15">
          <cell r="A15" t="str">
            <v>17210</v>
          </cell>
          <cell r="B15" t="str">
            <v>Federal Way</v>
          </cell>
          <cell r="C15">
            <v>22720.42</v>
          </cell>
          <cell r="D15">
            <v>262934241.25</v>
          </cell>
          <cell r="E15">
            <v>267120422.97</v>
          </cell>
          <cell r="F15">
            <v>22309.19</v>
          </cell>
          <cell r="G15">
            <v>411.23</v>
          </cell>
        </row>
        <row r="16">
          <cell r="A16" t="str">
            <v>17417</v>
          </cell>
          <cell r="B16" t="str">
            <v>Northshore</v>
          </cell>
          <cell r="C16">
            <v>20672.560000000001</v>
          </cell>
          <cell r="D16">
            <v>224393820.65000001</v>
          </cell>
          <cell r="E16">
            <v>232553398.19999999</v>
          </cell>
          <cell r="F16">
            <v>20287.27</v>
          </cell>
          <cell r="G16">
            <v>385.29</v>
          </cell>
        </row>
        <row r="17">
          <cell r="A17" t="str">
            <v>31015</v>
          </cell>
          <cell r="B17" t="str">
            <v>Edmonds</v>
          </cell>
          <cell r="C17">
            <v>20662.66</v>
          </cell>
          <cell r="D17">
            <v>240251683.72999999</v>
          </cell>
          <cell r="E17">
            <v>241207840.28</v>
          </cell>
          <cell r="F17">
            <v>20252.329999999998</v>
          </cell>
          <cell r="G17">
            <v>410.33</v>
          </cell>
        </row>
        <row r="18">
          <cell r="A18">
            <v>11</v>
          </cell>
          <cell r="B18"/>
          <cell r="C18">
            <v>302853.74999999994</v>
          </cell>
          <cell r="D18">
            <v>3572518100.7400002</v>
          </cell>
          <cell r="E18">
            <v>3649035362.7400002</v>
          </cell>
          <cell r="F18">
            <v>297751.22000000003</v>
          </cell>
          <cell r="G18">
            <v>5102.53</v>
          </cell>
        </row>
        <row r="19">
          <cell r="A19" t="str">
            <v>10,000-19,999</v>
          </cell>
          <cell r="C19"/>
          <cell r="D19"/>
          <cell r="E19"/>
          <cell r="F19"/>
          <cell r="G19"/>
        </row>
        <row r="20">
          <cell r="A20" t="str">
            <v>17401</v>
          </cell>
          <cell r="B20" t="str">
            <v>Highline</v>
          </cell>
          <cell r="C20">
            <v>19844.010000000002</v>
          </cell>
          <cell r="D20">
            <v>242907863.87</v>
          </cell>
          <cell r="E20">
            <v>250301521.06</v>
          </cell>
          <cell r="F20">
            <v>19399.350000000002</v>
          </cell>
          <cell r="G20">
            <v>444.66</v>
          </cell>
        </row>
        <row r="21">
          <cell r="A21" t="str">
            <v>17405</v>
          </cell>
          <cell r="B21" t="str">
            <v>Bellevue</v>
          </cell>
          <cell r="C21">
            <v>19654.280000000006</v>
          </cell>
          <cell r="D21">
            <v>248573836.03999999</v>
          </cell>
          <cell r="E21">
            <v>249162047.96000001</v>
          </cell>
          <cell r="F21">
            <v>19330.170000000006</v>
          </cell>
          <cell r="G21">
            <v>324.11</v>
          </cell>
        </row>
        <row r="22">
          <cell r="A22" t="str">
            <v>31002</v>
          </cell>
          <cell r="B22" t="str">
            <v>Everett</v>
          </cell>
          <cell r="C22">
            <v>19603.530000000002</v>
          </cell>
          <cell r="D22">
            <v>228677936.56999999</v>
          </cell>
          <cell r="E22">
            <v>236656304.61000001</v>
          </cell>
          <cell r="F22">
            <v>19297.750000000004</v>
          </cell>
          <cell r="G22">
            <v>305.77999999999997</v>
          </cell>
        </row>
        <row r="23">
          <cell r="A23" t="str">
            <v>27403</v>
          </cell>
          <cell r="B23" t="str">
            <v>Bethel</v>
          </cell>
          <cell r="C23">
            <v>19317.32</v>
          </cell>
          <cell r="D23">
            <v>204529991.08000001</v>
          </cell>
          <cell r="E23">
            <v>219879181.47999999</v>
          </cell>
          <cell r="F23">
            <v>19004.54</v>
          </cell>
          <cell r="G23">
            <v>312.77999999999997</v>
          </cell>
        </row>
        <row r="24">
          <cell r="A24" t="str">
            <v>17411</v>
          </cell>
          <cell r="B24" t="str">
            <v>Issaquah</v>
          </cell>
          <cell r="C24">
            <v>19309.539999999997</v>
          </cell>
          <cell r="D24">
            <v>207405161.94</v>
          </cell>
          <cell r="E24">
            <v>209881839.16</v>
          </cell>
          <cell r="F24">
            <v>18919.039999999997</v>
          </cell>
          <cell r="G24">
            <v>390.5</v>
          </cell>
        </row>
        <row r="25">
          <cell r="A25" t="str">
            <v>03017</v>
          </cell>
          <cell r="B25" t="str">
            <v>Kennewick</v>
          </cell>
          <cell r="C25">
            <v>18090.940000000002</v>
          </cell>
          <cell r="D25">
            <v>187018982.44</v>
          </cell>
          <cell r="E25">
            <v>197407724.00999999</v>
          </cell>
          <cell r="F25">
            <v>17746.63</v>
          </cell>
          <cell r="G25">
            <v>344.31</v>
          </cell>
        </row>
        <row r="26">
          <cell r="A26" t="str">
            <v>11001</v>
          </cell>
          <cell r="B26" t="str">
            <v>Pasco</v>
          </cell>
          <cell r="C26">
            <v>17375.98</v>
          </cell>
          <cell r="D26">
            <v>198673274.74000001</v>
          </cell>
          <cell r="E26">
            <v>194605174.66999999</v>
          </cell>
          <cell r="F26">
            <v>17113.98</v>
          </cell>
          <cell r="G26">
            <v>262</v>
          </cell>
        </row>
        <row r="27">
          <cell r="A27" t="str">
            <v>39007</v>
          </cell>
          <cell r="B27" t="str">
            <v>Yakima</v>
          </cell>
          <cell r="C27">
            <v>16493.869999999995</v>
          </cell>
          <cell r="D27">
            <v>181712068.97</v>
          </cell>
          <cell r="E27">
            <v>192490921.13999999</v>
          </cell>
          <cell r="F27">
            <v>16129.129999999996</v>
          </cell>
          <cell r="G27">
            <v>364.74</v>
          </cell>
        </row>
        <row r="28">
          <cell r="A28" t="str">
            <v>17408</v>
          </cell>
          <cell r="B28" t="str">
            <v>Auburn</v>
          </cell>
          <cell r="C28">
            <v>15752.660000000002</v>
          </cell>
          <cell r="D28">
            <v>184701714.09</v>
          </cell>
          <cell r="E28">
            <v>188577306.93000001</v>
          </cell>
          <cell r="F28">
            <v>15463.990000000002</v>
          </cell>
          <cell r="G28">
            <v>288.66999999999996</v>
          </cell>
        </row>
        <row r="29">
          <cell r="A29" t="str">
            <v>17403</v>
          </cell>
          <cell r="B29" t="str">
            <v>Renton</v>
          </cell>
          <cell r="C29">
            <v>15737.800000000001</v>
          </cell>
          <cell r="D29">
            <v>182475120.61000001</v>
          </cell>
          <cell r="E29">
            <v>186255451.99000001</v>
          </cell>
          <cell r="F29">
            <v>15384.130000000001</v>
          </cell>
          <cell r="G29">
            <v>353.67</v>
          </cell>
        </row>
        <row r="30">
          <cell r="A30" t="str">
            <v>31006</v>
          </cell>
          <cell r="B30" t="str">
            <v>Mukilteo</v>
          </cell>
          <cell r="C30">
            <v>15387.73</v>
          </cell>
          <cell r="D30">
            <v>176795472.43000001</v>
          </cell>
          <cell r="E30">
            <v>181087322.66999999</v>
          </cell>
          <cell r="F30">
            <v>15119.84</v>
          </cell>
          <cell r="G30">
            <v>267.89</v>
          </cell>
        </row>
        <row r="31">
          <cell r="A31" t="str">
            <v>34003</v>
          </cell>
          <cell r="B31" t="str">
            <v>North Thurston</v>
          </cell>
          <cell r="C31">
            <v>14918.66</v>
          </cell>
          <cell r="D31">
            <v>164416564.66999999</v>
          </cell>
          <cell r="E31">
            <v>165329809.88999999</v>
          </cell>
          <cell r="F31">
            <v>14603.88</v>
          </cell>
          <cell r="G31">
            <v>314.77999999999997</v>
          </cell>
        </row>
        <row r="32">
          <cell r="A32" t="str">
            <v>32356</v>
          </cell>
          <cell r="B32" t="str">
            <v>Central Valley</v>
          </cell>
          <cell r="C32">
            <v>13406.650000000001</v>
          </cell>
          <cell r="D32">
            <v>141916714.90000001</v>
          </cell>
          <cell r="E32">
            <v>146268774.77000001</v>
          </cell>
          <cell r="F32">
            <v>13098.320000000002</v>
          </cell>
          <cell r="G32">
            <v>308.33000000000004</v>
          </cell>
        </row>
        <row r="33">
          <cell r="A33" t="str">
            <v>06119</v>
          </cell>
          <cell r="B33" t="str">
            <v>Battle Ground</v>
          </cell>
          <cell r="C33">
            <v>12891.859999999997</v>
          </cell>
          <cell r="D33">
            <v>141183509.5</v>
          </cell>
          <cell r="E33">
            <v>145068036.13999999</v>
          </cell>
          <cell r="F33">
            <v>12762.639999999998</v>
          </cell>
          <cell r="G33">
            <v>129.22</v>
          </cell>
        </row>
        <row r="34">
          <cell r="A34" t="str">
            <v>03400</v>
          </cell>
          <cell r="B34" t="str">
            <v>Richland</v>
          </cell>
          <cell r="C34">
            <v>12871.259999999998</v>
          </cell>
          <cell r="D34">
            <v>132309736.3</v>
          </cell>
          <cell r="E34">
            <v>133697253.94</v>
          </cell>
          <cell r="F34">
            <v>12629.71</v>
          </cell>
          <cell r="G34">
            <v>241.55</v>
          </cell>
        </row>
        <row r="35">
          <cell r="A35" t="str">
            <v>27400</v>
          </cell>
          <cell r="B35" t="str">
            <v>Clover Park</v>
          </cell>
          <cell r="C35">
            <v>12671.419999999998</v>
          </cell>
          <cell r="D35">
            <v>154159242.18000001</v>
          </cell>
          <cell r="E35">
            <v>159536472.09999999</v>
          </cell>
          <cell r="F35">
            <v>12211.039999999999</v>
          </cell>
          <cell r="G35">
            <v>460.37999999999994</v>
          </cell>
        </row>
        <row r="36">
          <cell r="A36" t="str">
            <v>18401</v>
          </cell>
          <cell r="B36" t="str">
            <v>Central Kitsap</v>
          </cell>
          <cell r="C36">
            <v>11073.5</v>
          </cell>
          <cell r="D36">
            <v>125007967.89</v>
          </cell>
          <cell r="E36">
            <v>128828241.31999999</v>
          </cell>
          <cell r="F36">
            <v>10786.05</v>
          </cell>
          <cell r="G36">
            <v>287.45</v>
          </cell>
        </row>
        <row r="37">
          <cell r="A37" t="str">
            <v>31025</v>
          </cell>
          <cell r="B37" t="str">
            <v>Marysville</v>
          </cell>
          <cell r="C37">
            <v>11068.369999999999</v>
          </cell>
          <cell r="D37">
            <v>135280187.13</v>
          </cell>
          <cell r="E37">
            <v>138276375.40000001</v>
          </cell>
          <cell r="F37">
            <v>10835.039999999999</v>
          </cell>
          <cell r="G37">
            <v>233.33</v>
          </cell>
        </row>
        <row r="38">
          <cell r="A38" t="str">
            <v>37501</v>
          </cell>
          <cell r="B38" t="str">
            <v>Bellingham</v>
          </cell>
          <cell r="C38">
            <v>11062.08</v>
          </cell>
          <cell r="D38">
            <v>130639546.45</v>
          </cell>
          <cell r="E38">
            <v>131923670.51000001</v>
          </cell>
          <cell r="F38">
            <v>10866.75</v>
          </cell>
          <cell r="G38">
            <v>195.32999999999998</v>
          </cell>
        </row>
        <row r="39">
          <cell r="A39">
            <v>19</v>
          </cell>
          <cell r="B39"/>
          <cell r="C39">
            <v>296531.46000000002</v>
          </cell>
          <cell r="D39">
            <v>3368384891.7999997</v>
          </cell>
          <cell r="E39">
            <v>3455233429.7500005</v>
          </cell>
          <cell r="F39">
            <v>290701.98</v>
          </cell>
          <cell r="G39">
            <v>5829.4800000000005</v>
          </cell>
        </row>
        <row r="40">
          <cell r="A40" t="str">
            <v>5,000-9,999</v>
          </cell>
          <cell r="C40"/>
          <cell r="D40"/>
          <cell r="E40"/>
          <cell r="F40"/>
          <cell r="G40"/>
        </row>
        <row r="41">
          <cell r="A41" t="str">
            <v>31201</v>
          </cell>
          <cell r="B41" t="str">
            <v>Snohomish</v>
          </cell>
          <cell r="C41">
            <v>9901.41</v>
          </cell>
          <cell r="D41">
            <v>113665393.94</v>
          </cell>
          <cell r="E41">
            <v>115116784.56999999</v>
          </cell>
          <cell r="F41">
            <v>9756.5300000000007</v>
          </cell>
          <cell r="G41">
            <v>144.88</v>
          </cell>
        </row>
        <row r="42">
          <cell r="A42" t="str">
            <v>34111</v>
          </cell>
          <cell r="B42" t="str">
            <v>Olympia</v>
          </cell>
          <cell r="C42">
            <v>9795.6</v>
          </cell>
          <cell r="D42">
            <v>107993882.03</v>
          </cell>
          <cell r="E42">
            <v>108858249.02</v>
          </cell>
          <cell r="F42">
            <v>9603.7900000000009</v>
          </cell>
          <cell r="G42">
            <v>191.81</v>
          </cell>
        </row>
        <row r="43">
          <cell r="A43" t="str">
            <v>18402</v>
          </cell>
          <cell r="B43" t="str">
            <v>South Kitsap</v>
          </cell>
          <cell r="C43">
            <v>9745.84</v>
          </cell>
          <cell r="D43">
            <v>103829140.55</v>
          </cell>
          <cell r="E43">
            <v>110704301.77</v>
          </cell>
          <cell r="F43">
            <v>9518.17</v>
          </cell>
          <cell r="G43">
            <v>227.67000000000002</v>
          </cell>
        </row>
        <row r="44">
          <cell r="A44" t="str">
            <v>32354</v>
          </cell>
          <cell r="B44" t="str">
            <v>Mead</v>
          </cell>
          <cell r="C44">
            <v>9677.5899999999983</v>
          </cell>
          <cell r="D44">
            <v>104651191.91</v>
          </cell>
          <cell r="E44">
            <v>106701847.16</v>
          </cell>
          <cell r="F44">
            <v>9545.2599999999984</v>
          </cell>
          <cell r="G44">
            <v>132.32999999999998</v>
          </cell>
        </row>
        <row r="45">
          <cell r="A45" t="str">
            <v>17412</v>
          </cell>
          <cell r="B45" t="str">
            <v>Shoreline</v>
          </cell>
          <cell r="C45">
            <v>9343.32</v>
          </cell>
          <cell r="D45">
            <v>107937900.84</v>
          </cell>
          <cell r="E45">
            <v>108979067.2</v>
          </cell>
          <cell r="F45">
            <v>9178.85</v>
          </cell>
          <cell r="G45">
            <v>164.47000000000003</v>
          </cell>
        </row>
        <row r="46">
          <cell r="A46" t="str">
            <v>27320</v>
          </cell>
          <cell r="B46" t="str">
            <v>Sumner</v>
          </cell>
          <cell r="C46">
            <v>9098.909999999998</v>
          </cell>
          <cell r="D46">
            <v>102980886.65000001</v>
          </cell>
          <cell r="E46">
            <v>104269325.09999999</v>
          </cell>
          <cell r="F46">
            <v>8960.6799999999985</v>
          </cell>
          <cell r="G46">
            <v>138.23000000000002</v>
          </cell>
        </row>
        <row r="47">
          <cell r="A47" t="str">
            <v>27401</v>
          </cell>
          <cell r="B47" t="str">
            <v>Peninsula</v>
          </cell>
          <cell r="C47">
            <v>8694.7900000000009</v>
          </cell>
          <cell r="D47">
            <v>97048845.969999999</v>
          </cell>
          <cell r="E47">
            <v>98149916.299999997</v>
          </cell>
          <cell r="F47">
            <v>8518.68</v>
          </cell>
          <cell r="G47">
            <v>176.10999999999999</v>
          </cell>
        </row>
        <row r="48">
          <cell r="A48" t="str">
            <v>13161</v>
          </cell>
          <cell r="B48" t="str">
            <v>Moses Lake</v>
          </cell>
          <cell r="C48">
            <v>8463.5500000000011</v>
          </cell>
          <cell r="D48">
            <v>93661735.459999993</v>
          </cell>
          <cell r="E48">
            <v>98630265.260000005</v>
          </cell>
          <cell r="F48">
            <v>8309.11</v>
          </cell>
          <cell r="G48">
            <v>154.44</v>
          </cell>
        </row>
        <row r="49">
          <cell r="A49" t="str">
            <v>31004</v>
          </cell>
          <cell r="B49" t="str">
            <v>Lake Stevens</v>
          </cell>
          <cell r="C49">
            <v>8384.2499999999964</v>
          </cell>
          <cell r="D49">
            <v>88667001.019999996</v>
          </cell>
          <cell r="E49">
            <v>89983356.620000005</v>
          </cell>
          <cell r="F49">
            <v>8201.6899999999969</v>
          </cell>
          <cell r="G49">
            <v>182.56</v>
          </cell>
        </row>
        <row r="50">
          <cell r="A50" t="str">
            <v>04246</v>
          </cell>
          <cell r="B50" t="str">
            <v>Wenatchee</v>
          </cell>
          <cell r="C50">
            <v>8054.2499999999991</v>
          </cell>
          <cell r="D50">
            <v>88876738.480000004</v>
          </cell>
          <cell r="E50">
            <v>90813294.209999993</v>
          </cell>
          <cell r="F50">
            <v>7919.579999999999</v>
          </cell>
          <cell r="G50">
            <v>134.67000000000002</v>
          </cell>
        </row>
        <row r="51">
          <cell r="A51" t="str">
            <v>17409</v>
          </cell>
          <cell r="B51" t="str">
            <v>Tahoma</v>
          </cell>
          <cell r="C51">
            <v>7829.7900000000009</v>
          </cell>
          <cell r="D51">
            <v>79334474.370000005</v>
          </cell>
          <cell r="E51">
            <v>84384991.260000005</v>
          </cell>
          <cell r="F51">
            <v>7681.6800000000012</v>
          </cell>
          <cell r="G51">
            <v>148.11000000000001</v>
          </cell>
        </row>
        <row r="52">
          <cell r="A52" t="str">
            <v>27402</v>
          </cell>
          <cell r="B52" t="str">
            <v>Franklin Pierce</v>
          </cell>
          <cell r="C52">
            <v>7739.739999999998</v>
          </cell>
          <cell r="D52">
            <v>88901410.379999995</v>
          </cell>
          <cell r="E52">
            <v>96819842.829999998</v>
          </cell>
          <cell r="F52">
            <v>7588.2999999999984</v>
          </cell>
          <cell r="G52">
            <v>151.44</v>
          </cell>
        </row>
        <row r="53">
          <cell r="A53" t="str">
            <v>34033</v>
          </cell>
          <cell r="B53" t="str">
            <v>Tumwater</v>
          </cell>
          <cell r="C53">
            <v>6838.1100000000006</v>
          </cell>
          <cell r="D53">
            <v>73008918.209999993</v>
          </cell>
          <cell r="E53">
            <v>73174956.659999996</v>
          </cell>
          <cell r="F53">
            <v>6719.1500000000005</v>
          </cell>
          <cell r="G53">
            <v>118.96000000000001</v>
          </cell>
        </row>
        <row r="54">
          <cell r="A54" t="str">
            <v>29320</v>
          </cell>
          <cell r="B54" t="str">
            <v>Mt Vernon</v>
          </cell>
          <cell r="C54">
            <v>6811.31</v>
          </cell>
          <cell r="D54">
            <v>80572417.030000001</v>
          </cell>
          <cell r="E54">
            <v>81604334.040000007</v>
          </cell>
          <cell r="F54">
            <v>6695.8600000000006</v>
          </cell>
          <cell r="G54">
            <v>115.45</v>
          </cell>
        </row>
        <row r="55">
          <cell r="A55" t="str">
            <v>08122</v>
          </cell>
          <cell r="B55" t="str">
            <v>Longview</v>
          </cell>
          <cell r="C55">
            <v>6786.91</v>
          </cell>
          <cell r="D55">
            <v>75293853.989999995</v>
          </cell>
          <cell r="E55">
            <v>78829240.109999999</v>
          </cell>
          <cell r="F55">
            <v>6607.14</v>
          </cell>
          <cell r="G55">
            <v>179.76999999999998</v>
          </cell>
        </row>
        <row r="56">
          <cell r="A56" t="str">
            <v>39201</v>
          </cell>
          <cell r="B56" t="str">
            <v>Sunnyside</v>
          </cell>
          <cell r="C56">
            <v>6760.82</v>
          </cell>
          <cell r="D56">
            <v>71766399.200000003</v>
          </cell>
          <cell r="E56">
            <v>79867049.420000002</v>
          </cell>
          <cell r="F56">
            <v>6645.9299999999994</v>
          </cell>
          <cell r="G56">
            <v>114.89</v>
          </cell>
        </row>
        <row r="57">
          <cell r="A57" t="str">
            <v>31103</v>
          </cell>
          <cell r="B57" t="str">
            <v>Monroe</v>
          </cell>
          <cell r="C57">
            <v>6669.04</v>
          </cell>
          <cell r="D57">
            <v>73536979.069999993</v>
          </cell>
          <cell r="E57">
            <v>72540912.709999993</v>
          </cell>
          <cell r="F57">
            <v>6585.04</v>
          </cell>
          <cell r="G57">
            <v>84</v>
          </cell>
        </row>
        <row r="58">
          <cell r="A58" t="str">
            <v>06117</v>
          </cell>
          <cell r="B58" t="str">
            <v>Camas</v>
          </cell>
          <cell r="C58">
            <v>6667.2099999999991</v>
          </cell>
          <cell r="D58">
            <v>68821766.870000005</v>
          </cell>
          <cell r="E58">
            <v>68852286.189999998</v>
          </cell>
          <cell r="F58">
            <v>6593.7699999999995</v>
          </cell>
          <cell r="G58">
            <v>73.44</v>
          </cell>
        </row>
        <row r="59">
          <cell r="A59" t="str">
            <v>17410</v>
          </cell>
          <cell r="B59" t="str">
            <v>Snoqualmie Valley</v>
          </cell>
          <cell r="C59">
            <v>6643.17</v>
          </cell>
          <cell r="D59">
            <v>69414073.329999998</v>
          </cell>
          <cell r="E59">
            <v>70282817.75</v>
          </cell>
          <cell r="F59">
            <v>6514.95</v>
          </cell>
          <cell r="G59">
            <v>128.22</v>
          </cell>
        </row>
        <row r="60">
          <cell r="A60" t="str">
            <v>18400</v>
          </cell>
          <cell r="B60" t="str">
            <v>North Kitsap</v>
          </cell>
          <cell r="C60">
            <v>6013.880000000001</v>
          </cell>
          <cell r="D60">
            <v>70558504.670000002</v>
          </cell>
          <cell r="E60">
            <v>70903347.819999993</v>
          </cell>
          <cell r="F60">
            <v>5898.4300000000012</v>
          </cell>
          <cell r="G60">
            <v>115.45</v>
          </cell>
        </row>
        <row r="61">
          <cell r="A61" t="str">
            <v>36140</v>
          </cell>
          <cell r="B61" t="str">
            <v>Walla Walla</v>
          </cell>
          <cell r="C61">
            <v>5956.94</v>
          </cell>
          <cell r="D61">
            <v>70291960.180000007</v>
          </cell>
          <cell r="E61">
            <v>71473046.200000003</v>
          </cell>
          <cell r="F61">
            <v>5865.32</v>
          </cell>
          <cell r="G61">
            <v>91.62</v>
          </cell>
        </row>
        <row r="62">
          <cell r="A62" t="str">
            <v>09206</v>
          </cell>
          <cell r="B62" t="str">
            <v>Eastmont</v>
          </cell>
          <cell r="C62">
            <v>5901.82</v>
          </cell>
          <cell r="D62">
            <v>61092157.640000001</v>
          </cell>
          <cell r="E62">
            <v>64761831.530000001</v>
          </cell>
          <cell r="F62">
            <v>5802</v>
          </cell>
          <cell r="G62">
            <v>99.82</v>
          </cell>
        </row>
        <row r="63">
          <cell r="A63" t="str">
            <v>15201</v>
          </cell>
          <cell r="B63" t="str">
            <v>Oak Harbor</v>
          </cell>
          <cell r="C63">
            <v>5781.4700000000021</v>
          </cell>
          <cell r="D63">
            <v>60189717.579999998</v>
          </cell>
          <cell r="E63">
            <v>62248578.140000001</v>
          </cell>
          <cell r="F63">
            <v>5625.9100000000017</v>
          </cell>
          <cell r="G63">
            <v>155.56</v>
          </cell>
        </row>
        <row r="64">
          <cell r="A64" t="str">
            <v>34002</v>
          </cell>
          <cell r="B64" t="str">
            <v>Yelm</v>
          </cell>
          <cell r="C64">
            <v>5660.2500000000009</v>
          </cell>
          <cell r="D64">
            <v>57543208.729999997</v>
          </cell>
          <cell r="E64">
            <v>61509023.229999997</v>
          </cell>
          <cell r="F64">
            <v>5566.3600000000006</v>
          </cell>
          <cell r="G64">
            <v>93.89</v>
          </cell>
        </row>
        <row r="65">
          <cell r="A65" t="str">
            <v>27083</v>
          </cell>
          <cell r="B65" t="str">
            <v>University Place</v>
          </cell>
          <cell r="C65">
            <v>5626.7999999999993</v>
          </cell>
          <cell r="D65">
            <v>59374151.329999998</v>
          </cell>
          <cell r="E65">
            <v>61322766.409999996</v>
          </cell>
          <cell r="F65">
            <v>5546.2499999999991</v>
          </cell>
          <cell r="G65">
            <v>80.55</v>
          </cell>
        </row>
        <row r="66">
          <cell r="A66" t="str">
            <v>31016</v>
          </cell>
          <cell r="B66" t="str">
            <v>Arlington</v>
          </cell>
          <cell r="C66">
            <v>5430.7700000000013</v>
          </cell>
          <cell r="D66">
            <v>59695353.030000001</v>
          </cell>
          <cell r="E66">
            <v>60274740.549999997</v>
          </cell>
          <cell r="F66">
            <v>5345.880000000001</v>
          </cell>
          <cell r="G66">
            <v>84.89</v>
          </cell>
        </row>
        <row r="67">
          <cell r="A67" t="str">
            <v>18100</v>
          </cell>
          <cell r="B67" t="str">
            <v>Bremerton</v>
          </cell>
          <cell r="C67">
            <v>5373.1699999999992</v>
          </cell>
          <cell r="D67">
            <v>62200655.280000001</v>
          </cell>
          <cell r="E67">
            <v>64178556.979999997</v>
          </cell>
          <cell r="F67">
            <v>5206.829999999999</v>
          </cell>
          <cell r="G67">
            <v>166.34</v>
          </cell>
        </row>
        <row r="68">
          <cell r="A68" t="str">
            <v>24019</v>
          </cell>
          <cell r="B68" t="str">
            <v>Omak</v>
          </cell>
          <cell r="C68">
            <v>5327.78</v>
          </cell>
          <cell r="D68">
            <v>48325305.729999997</v>
          </cell>
          <cell r="E68">
            <v>50928062.799999997</v>
          </cell>
          <cell r="F68">
            <v>5264.33</v>
          </cell>
          <cell r="G68">
            <v>63.45</v>
          </cell>
        </row>
        <row r="69">
          <cell r="A69">
            <v>28</v>
          </cell>
          <cell r="B69"/>
          <cell r="C69">
            <v>204978.49</v>
          </cell>
          <cell r="D69">
            <v>2239234023.4699998</v>
          </cell>
          <cell r="E69">
            <v>2306162791.8400006</v>
          </cell>
          <cell r="F69">
            <v>201265.47000000003</v>
          </cell>
          <cell r="G69">
            <v>3713.0199999999995</v>
          </cell>
        </row>
        <row r="70">
          <cell r="A70" t="str">
            <v>3,000-4,999</v>
          </cell>
          <cell r="C70"/>
          <cell r="D70"/>
          <cell r="E70"/>
          <cell r="F70"/>
          <cell r="G70"/>
        </row>
        <row r="71">
          <cell r="A71" t="str">
            <v>39208</v>
          </cell>
          <cell r="B71" t="str">
            <v>West Valley (Yak)</v>
          </cell>
          <cell r="C71">
            <v>4980.47</v>
          </cell>
          <cell r="D71">
            <v>50139514.560000002</v>
          </cell>
          <cell r="E71">
            <v>52285886.869999997</v>
          </cell>
          <cell r="F71">
            <v>4903.8</v>
          </cell>
          <cell r="G71">
            <v>76.67</v>
          </cell>
        </row>
        <row r="72">
          <cell r="A72" t="str">
            <v>08458</v>
          </cell>
          <cell r="B72" t="str">
            <v>Kelso</v>
          </cell>
          <cell r="C72">
            <v>4972.21</v>
          </cell>
          <cell r="D72">
            <v>53862465.700000003</v>
          </cell>
          <cell r="E72">
            <v>55204988.590000004</v>
          </cell>
          <cell r="F72">
            <v>4934.43</v>
          </cell>
          <cell r="G72">
            <v>37.78</v>
          </cell>
        </row>
        <row r="73">
          <cell r="A73" t="str">
            <v>37502</v>
          </cell>
          <cell r="B73" t="str">
            <v>Ferndale</v>
          </cell>
          <cell r="C73">
            <v>4763.2099999999991</v>
          </cell>
          <cell r="D73">
            <v>55421946.719999999</v>
          </cell>
          <cell r="E73">
            <v>57649200.530000001</v>
          </cell>
          <cell r="F73">
            <v>4679.6599999999989</v>
          </cell>
          <cell r="G73">
            <v>83.55</v>
          </cell>
        </row>
        <row r="74">
          <cell r="A74" t="str">
            <v>32360</v>
          </cell>
          <cell r="B74" t="str">
            <v>Cheney</v>
          </cell>
          <cell r="C74">
            <v>4525.51</v>
          </cell>
          <cell r="D74">
            <v>48870136.530000001</v>
          </cell>
          <cell r="E74">
            <v>50135221.299999997</v>
          </cell>
          <cell r="F74">
            <v>4391.18</v>
          </cell>
          <cell r="G74">
            <v>134.32999999999998</v>
          </cell>
        </row>
        <row r="75">
          <cell r="A75" t="str">
            <v>31401</v>
          </cell>
          <cell r="B75" t="str">
            <v>Stanwood</v>
          </cell>
          <cell r="C75">
            <v>4402.88</v>
          </cell>
          <cell r="D75">
            <v>49346221.25</v>
          </cell>
          <cell r="E75">
            <v>49086841.829999998</v>
          </cell>
          <cell r="F75">
            <v>4324.55</v>
          </cell>
          <cell r="G75">
            <v>78.33</v>
          </cell>
        </row>
        <row r="76">
          <cell r="A76" t="str">
            <v>23309</v>
          </cell>
          <cell r="B76" t="str">
            <v>Shelton</v>
          </cell>
          <cell r="C76">
            <v>4379.58</v>
          </cell>
          <cell r="D76">
            <v>51198668.009999998</v>
          </cell>
          <cell r="E76">
            <v>52655537.630000003</v>
          </cell>
          <cell r="F76">
            <v>4264.87</v>
          </cell>
          <cell r="G76">
            <v>114.71</v>
          </cell>
        </row>
        <row r="77">
          <cell r="A77" t="str">
            <v>17400</v>
          </cell>
          <cell r="B77" t="str">
            <v>Mercer Island</v>
          </cell>
          <cell r="C77">
            <v>4286.3500000000004</v>
          </cell>
          <cell r="D77">
            <v>50608353.079999998</v>
          </cell>
          <cell r="E77">
            <v>51376006.689999998</v>
          </cell>
          <cell r="F77">
            <v>4243.68</v>
          </cell>
          <cell r="G77">
            <v>42.67</v>
          </cell>
        </row>
        <row r="78">
          <cell r="A78" t="str">
            <v>01147</v>
          </cell>
          <cell r="B78" t="str">
            <v>Othello</v>
          </cell>
          <cell r="C78">
            <v>4279.5499999999993</v>
          </cell>
          <cell r="D78">
            <v>43787288.780000001</v>
          </cell>
          <cell r="E78">
            <v>46489950.240000002</v>
          </cell>
          <cell r="F78">
            <v>4168.32</v>
          </cell>
          <cell r="G78">
            <v>111.23</v>
          </cell>
        </row>
        <row r="79">
          <cell r="A79" t="str">
            <v>32361</v>
          </cell>
          <cell r="B79" t="str">
            <v>East Valley (Spok</v>
          </cell>
          <cell r="C79">
            <v>4267.37</v>
          </cell>
          <cell r="D79">
            <v>50070414.960000001</v>
          </cell>
          <cell r="E79">
            <v>51780553.659999996</v>
          </cell>
          <cell r="F79">
            <v>4166.4799999999996</v>
          </cell>
          <cell r="G79">
            <v>100.89</v>
          </cell>
        </row>
        <row r="80">
          <cell r="A80" t="str">
            <v>29101</v>
          </cell>
          <cell r="B80" t="str">
            <v>Sedro Woolley</v>
          </cell>
          <cell r="C80">
            <v>4238.8999999999996</v>
          </cell>
          <cell r="D80">
            <v>49212541.060000002</v>
          </cell>
          <cell r="E80">
            <v>50833758.07</v>
          </cell>
          <cell r="F80">
            <v>4160.67</v>
          </cell>
          <cell r="G80">
            <v>78.23</v>
          </cell>
        </row>
        <row r="81">
          <cell r="A81" t="str">
            <v>39202</v>
          </cell>
          <cell r="B81" t="str">
            <v>Toppenish</v>
          </cell>
          <cell r="C81">
            <v>4140.7299999999996</v>
          </cell>
          <cell r="D81">
            <v>44146646.719999999</v>
          </cell>
          <cell r="E81">
            <v>45799300.539999999</v>
          </cell>
          <cell r="F81">
            <v>4076.5099999999998</v>
          </cell>
          <cell r="G81">
            <v>64.22</v>
          </cell>
        </row>
        <row r="82">
          <cell r="A82" t="str">
            <v>17216</v>
          </cell>
          <cell r="B82" t="str">
            <v>Enumclaw</v>
          </cell>
          <cell r="C82">
            <v>4033.6099999999997</v>
          </cell>
          <cell r="D82">
            <v>47201587.619999997</v>
          </cell>
          <cell r="E82">
            <v>47266347.450000003</v>
          </cell>
          <cell r="F82">
            <v>3981.9399999999996</v>
          </cell>
          <cell r="G82">
            <v>51.67</v>
          </cell>
        </row>
        <row r="83">
          <cell r="A83" t="str">
            <v>05121</v>
          </cell>
          <cell r="B83" t="str">
            <v>Port Angeles</v>
          </cell>
          <cell r="C83">
            <v>3858.1800000000003</v>
          </cell>
          <cell r="D83">
            <v>43160372.170000002</v>
          </cell>
          <cell r="E83">
            <v>44774279.350000001</v>
          </cell>
          <cell r="F83">
            <v>3798.4</v>
          </cell>
          <cell r="G83">
            <v>59.78</v>
          </cell>
        </row>
        <row r="84">
          <cell r="A84" t="str">
            <v>18303</v>
          </cell>
          <cell r="B84" t="str">
            <v>Bainbridge</v>
          </cell>
          <cell r="C84">
            <v>3769.74</v>
          </cell>
          <cell r="D84">
            <v>42544306.670000002</v>
          </cell>
          <cell r="E84">
            <v>42786295.93</v>
          </cell>
          <cell r="F84">
            <v>3708.85</v>
          </cell>
          <cell r="G84">
            <v>60.89</v>
          </cell>
        </row>
        <row r="85">
          <cell r="A85" t="str">
            <v>32363</v>
          </cell>
          <cell r="B85" t="str">
            <v>West Valley (Spok</v>
          </cell>
          <cell r="C85">
            <v>3708.4700000000003</v>
          </cell>
          <cell r="D85">
            <v>41921355.240000002</v>
          </cell>
          <cell r="E85">
            <v>42889209.729999997</v>
          </cell>
          <cell r="F85">
            <v>3643.36</v>
          </cell>
          <cell r="G85">
            <v>65.11</v>
          </cell>
        </row>
        <row r="86">
          <cell r="A86" t="str">
            <v>39200</v>
          </cell>
          <cell r="B86" t="str">
            <v>Grandview</v>
          </cell>
          <cell r="C86">
            <v>3694.87</v>
          </cell>
          <cell r="D86">
            <v>38153412.210000001</v>
          </cell>
          <cell r="E86">
            <v>40574180.25</v>
          </cell>
          <cell r="F86">
            <v>3623.2</v>
          </cell>
          <cell r="G86">
            <v>71.67</v>
          </cell>
        </row>
        <row r="87">
          <cell r="A87" t="str">
            <v>29100</v>
          </cell>
          <cell r="B87" t="str">
            <v>Burlington Edison</v>
          </cell>
          <cell r="C87">
            <v>3685.41</v>
          </cell>
          <cell r="D87">
            <v>44539696.960000001</v>
          </cell>
          <cell r="E87">
            <v>44496862.530000001</v>
          </cell>
          <cell r="F87">
            <v>3637.08</v>
          </cell>
          <cell r="G87">
            <v>48.33</v>
          </cell>
        </row>
        <row r="88">
          <cell r="A88" t="str">
            <v>27417</v>
          </cell>
          <cell r="B88" t="str">
            <v>Fife</v>
          </cell>
          <cell r="C88">
            <v>3676.2200000000003</v>
          </cell>
          <cell r="D88">
            <v>38945406.030000001</v>
          </cell>
          <cell r="E88">
            <v>40987780.520000003</v>
          </cell>
          <cell r="F88">
            <v>3609.44</v>
          </cell>
          <cell r="G88">
            <v>66.78</v>
          </cell>
        </row>
        <row r="89">
          <cell r="A89" t="str">
            <v>21401</v>
          </cell>
          <cell r="B89" t="str">
            <v>Centralia</v>
          </cell>
          <cell r="C89">
            <v>3654.68</v>
          </cell>
          <cell r="D89">
            <v>41179978.159999996</v>
          </cell>
          <cell r="E89">
            <v>43446302.350000001</v>
          </cell>
          <cell r="F89">
            <v>3563.8999999999996</v>
          </cell>
          <cell r="G89">
            <v>90.78</v>
          </cell>
        </row>
        <row r="90">
          <cell r="A90" t="str">
            <v>39119</v>
          </cell>
          <cell r="B90" t="str">
            <v>Selah</v>
          </cell>
          <cell r="C90">
            <v>3599.8300000000004</v>
          </cell>
          <cell r="D90">
            <v>38805813.850000001</v>
          </cell>
          <cell r="E90">
            <v>40466490</v>
          </cell>
          <cell r="F90">
            <v>3558.3600000000006</v>
          </cell>
          <cell r="G90">
            <v>41.47</v>
          </cell>
        </row>
        <row r="91">
          <cell r="A91" t="str">
            <v>27416</v>
          </cell>
          <cell r="B91" t="str">
            <v>White River</v>
          </cell>
          <cell r="C91">
            <v>3567.0899999999997</v>
          </cell>
          <cell r="D91">
            <v>38508584.140000001</v>
          </cell>
          <cell r="E91">
            <v>40638301.469999999</v>
          </cell>
          <cell r="F91">
            <v>3514.1899999999996</v>
          </cell>
          <cell r="G91">
            <v>52.900000000000006</v>
          </cell>
        </row>
        <row r="92">
          <cell r="A92" t="str">
            <v>39207</v>
          </cell>
          <cell r="B92" t="str">
            <v>Wapato</v>
          </cell>
          <cell r="C92">
            <v>3421.0600000000004</v>
          </cell>
          <cell r="D92">
            <v>37726204.479999997</v>
          </cell>
          <cell r="E92">
            <v>40292713.770000003</v>
          </cell>
          <cell r="F92">
            <v>3351.5000000000005</v>
          </cell>
          <cell r="G92">
            <v>69.56</v>
          </cell>
        </row>
        <row r="93">
          <cell r="A93" t="str">
            <v>14005</v>
          </cell>
          <cell r="B93" t="str">
            <v>Aberdeen</v>
          </cell>
          <cell r="C93">
            <v>3346.8000000000006</v>
          </cell>
          <cell r="D93">
            <v>41164409.409999996</v>
          </cell>
          <cell r="E93">
            <v>42484435.710000001</v>
          </cell>
          <cell r="F93">
            <v>3250.5100000000007</v>
          </cell>
          <cell r="G93">
            <v>96.289999999999992</v>
          </cell>
        </row>
        <row r="94">
          <cell r="A94" t="str">
            <v>19401</v>
          </cell>
          <cell r="B94" t="str">
            <v>Ellensburg</v>
          </cell>
          <cell r="C94">
            <v>3274.9199999999996</v>
          </cell>
          <cell r="D94">
            <v>32807481.82</v>
          </cell>
          <cell r="E94">
            <v>36093604.810000002</v>
          </cell>
          <cell r="F94">
            <v>3203.1399999999994</v>
          </cell>
          <cell r="G94">
            <v>71.78</v>
          </cell>
        </row>
        <row r="95">
          <cell r="A95" t="str">
            <v>17407</v>
          </cell>
          <cell r="B95" t="str">
            <v>Riverview</v>
          </cell>
          <cell r="C95">
            <v>3159.6400000000003</v>
          </cell>
          <cell r="D95">
            <v>35272899.68</v>
          </cell>
          <cell r="E95">
            <v>35868496.799999997</v>
          </cell>
          <cell r="F95">
            <v>3085.6400000000003</v>
          </cell>
          <cell r="G95">
            <v>74</v>
          </cell>
        </row>
        <row r="96">
          <cell r="A96" t="str">
            <v>06112</v>
          </cell>
          <cell r="B96" t="str">
            <v>Washougal</v>
          </cell>
          <cell r="C96">
            <v>3143.5400000000009</v>
          </cell>
          <cell r="D96">
            <v>31953812.07</v>
          </cell>
          <cell r="E96">
            <v>34377015.859999999</v>
          </cell>
          <cell r="F96">
            <v>3114.1000000000008</v>
          </cell>
          <cell r="G96">
            <v>29.44</v>
          </cell>
        </row>
        <row r="97">
          <cell r="A97" t="str">
            <v>39090</v>
          </cell>
          <cell r="B97" t="str">
            <v>East Valley (Yak)</v>
          </cell>
          <cell r="C97">
            <v>3123.98</v>
          </cell>
          <cell r="D97">
            <v>33487164.960000001</v>
          </cell>
          <cell r="E97">
            <v>33995019.109999999</v>
          </cell>
          <cell r="F97">
            <v>3079.65</v>
          </cell>
          <cell r="G97">
            <v>44.33</v>
          </cell>
        </row>
        <row r="98">
          <cell r="A98" t="str">
            <v>27001</v>
          </cell>
          <cell r="B98" t="str">
            <v>Steilacoom Hist.</v>
          </cell>
          <cell r="C98">
            <v>3092.01</v>
          </cell>
          <cell r="D98">
            <v>33087403.489999998</v>
          </cell>
          <cell r="E98">
            <v>33606955.259999998</v>
          </cell>
          <cell r="F98">
            <v>3031.4500000000003</v>
          </cell>
          <cell r="G98">
            <v>60.56</v>
          </cell>
        </row>
        <row r="99">
          <cell r="A99" t="str">
            <v>37504</v>
          </cell>
          <cell r="B99" t="str">
            <v>Lynden</v>
          </cell>
          <cell r="C99">
            <v>3063.5699999999997</v>
          </cell>
          <cell r="D99">
            <v>31415839.690000001</v>
          </cell>
          <cell r="E99">
            <v>32845253.559999999</v>
          </cell>
          <cell r="F99">
            <v>2989.4599999999996</v>
          </cell>
          <cell r="G99">
            <v>74.11</v>
          </cell>
        </row>
        <row r="100">
          <cell r="A100" t="str">
            <v>21302</v>
          </cell>
          <cell r="B100" t="str">
            <v>Chehalis</v>
          </cell>
          <cell r="C100">
            <v>3015.2599999999993</v>
          </cell>
          <cell r="D100">
            <v>33994117.710000001</v>
          </cell>
          <cell r="E100">
            <v>35918343.219999999</v>
          </cell>
          <cell r="F100">
            <v>2806.6399999999994</v>
          </cell>
          <cell r="G100">
            <v>208.62</v>
          </cell>
        </row>
        <row r="101">
          <cell r="A101">
            <v>30</v>
          </cell>
          <cell r="B101"/>
          <cell r="C101">
            <v>115125.63999999997</v>
          </cell>
          <cell r="D101">
            <v>1272534043.73</v>
          </cell>
          <cell r="E101">
            <v>1317105133.6299996</v>
          </cell>
          <cell r="F101">
            <v>112864.96000000001</v>
          </cell>
          <cell r="G101">
            <v>2260.6799999999998</v>
          </cell>
        </row>
        <row r="102">
          <cell r="A102" t="str">
            <v>2,000-2,999</v>
          </cell>
          <cell r="C102"/>
          <cell r="D102"/>
          <cell r="E102"/>
          <cell r="F102"/>
          <cell r="G102"/>
        </row>
        <row r="103">
          <cell r="A103" t="str">
            <v>17406</v>
          </cell>
          <cell r="B103" t="str">
            <v>Tukwila</v>
          </cell>
          <cell r="C103">
            <v>2981.2899999999991</v>
          </cell>
          <cell r="D103">
            <v>43805141.649999999</v>
          </cell>
          <cell r="E103">
            <v>41966046.280000001</v>
          </cell>
          <cell r="F103">
            <v>2937.0699999999993</v>
          </cell>
          <cell r="G103">
            <v>44.22</v>
          </cell>
        </row>
        <row r="104">
          <cell r="A104" t="str">
            <v>05402</v>
          </cell>
          <cell r="B104" t="str">
            <v>Quillayute Valley</v>
          </cell>
          <cell r="C104">
            <v>2958.9199999999996</v>
          </cell>
          <cell r="D104">
            <v>27847119.649999999</v>
          </cell>
          <cell r="E104">
            <v>27474266.25</v>
          </cell>
          <cell r="F104">
            <v>2942.0299999999997</v>
          </cell>
          <cell r="G104">
            <v>16.89</v>
          </cell>
        </row>
        <row r="105">
          <cell r="A105" t="str">
            <v>13144</v>
          </cell>
          <cell r="B105" t="str">
            <v>Quincy</v>
          </cell>
          <cell r="C105">
            <v>2904.1099999999997</v>
          </cell>
          <cell r="D105">
            <v>32933369.789999999</v>
          </cell>
          <cell r="E105">
            <v>35163866.549999997</v>
          </cell>
          <cell r="F105">
            <v>2850.9999999999995</v>
          </cell>
          <cell r="G105">
            <v>53.11</v>
          </cell>
        </row>
        <row r="106">
          <cell r="A106" t="str">
            <v>05323</v>
          </cell>
          <cell r="B106" t="str">
            <v>Sequim</v>
          </cell>
          <cell r="C106">
            <v>2794.2999999999997</v>
          </cell>
          <cell r="D106">
            <v>29931145.149999999</v>
          </cell>
          <cell r="E106">
            <v>29991671.260000002</v>
          </cell>
          <cell r="F106">
            <v>2746.97</v>
          </cell>
          <cell r="G106">
            <v>47.33</v>
          </cell>
        </row>
        <row r="107">
          <cell r="A107" t="str">
            <v>03116</v>
          </cell>
          <cell r="B107" t="str">
            <v>Prosser</v>
          </cell>
          <cell r="C107">
            <v>2770.2599999999998</v>
          </cell>
          <cell r="D107">
            <v>32422192.800000001</v>
          </cell>
          <cell r="E107">
            <v>32493453.940000001</v>
          </cell>
          <cell r="F107">
            <v>2717.49</v>
          </cell>
          <cell r="G107">
            <v>52.769999999999996</v>
          </cell>
        </row>
        <row r="108">
          <cell r="A108" t="str">
            <v>29103</v>
          </cell>
          <cell r="B108" t="str">
            <v>Anacortes</v>
          </cell>
          <cell r="C108">
            <v>2749.3999999999996</v>
          </cell>
          <cell r="D108">
            <v>31504865.640000001</v>
          </cell>
          <cell r="E108">
            <v>32300280.16</v>
          </cell>
          <cell r="F108">
            <v>2697.5099999999998</v>
          </cell>
          <cell r="G108">
            <v>51.89</v>
          </cell>
        </row>
        <row r="109">
          <cell r="A109" t="str">
            <v>38267</v>
          </cell>
          <cell r="B109" t="str">
            <v>Pullman</v>
          </cell>
          <cell r="C109">
            <v>2727.79</v>
          </cell>
          <cell r="D109">
            <v>24822500.800000001</v>
          </cell>
          <cell r="E109">
            <v>27100610.510000002</v>
          </cell>
          <cell r="F109">
            <v>2650.23</v>
          </cell>
          <cell r="G109">
            <v>77.56</v>
          </cell>
        </row>
        <row r="110">
          <cell r="A110" t="str">
            <v>02250</v>
          </cell>
          <cell r="B110" t="str">
            <v>Clarkston</v>
          </cell>
          <cell r="C110">
            <v>2675.5500000000006</v>
          </cell>
          <cell r="D110">
            <v>30263633.440000001</v>
          </cell>
          <cell r="E110">
            <v>30901791.329999998</v>
          </cell>
          <cell r="F110">
            <v>2630.0000000000005</v>
          </cell>
          <cell r="G110">
            <v>45.55</v>
          </cell>
        </row>
        <row r="111">
          <cell r="A111" t="str">
            <v>27344</v>
          </cell>
          <cell r="B111" t="str">
            <v>Orting</v>
          </cell>
          <cell r="C111">
            <v>2486.33</v>
          </cell>
          <cell r="D111">
            <v>24960798.59</v>
          </cell>
          <cell r="E111">
            <v>25680562.59</v>
          </cell>
          <cell r="F111">
            <v>2439.33</v>
          </cell>
          <cell r="G111">
            <v>47</v>
          </cell>
        </row>
        <row r="112">
          <cell r="A112" t="str">
            <v>32414</v>
          </cell>
          <cell r="B112" t="str">
            <v>Deer Park</v>
          </cell>
          <cell r="C112">
            <v>2458.25</v>
          </cell>
          <cell r="D112">
            <v>24392078.719999999</v>
          </cell>
          <cell r="E112">
            <v>25552176.07</v>
          </cell>
          <cell r="F112">
            <v>2424.91</v>
          </cell>
          <cell r="G112">
            <v>33.340000000000003</v>
          </cell>
        </row>
        <row r="113">
          <cell r="A113" t="str">
            <v>06122</v>
          </cell>
          <cell r="B113" t="str">
            <v>Ridgefield</v>
          </cell>
          <cell r="C113">
            <v>2423.5300000000002</v>
          </cell>
          <cell r="D113">
            <v>23178231.949999999</v>
          </cell>
          <cell r="E113">
            <v>24665533.120000001</v>
          </cell>
          <cell r="F113">
            <v>2423.5300000000002</v>
          </cell>
          <cell r="G113">
            <v>0</v>
          </cell>
        </row>
        <row r="114">
          <cell r="A114" t="str">
            <v>13165</v>
          </cell>
          <cell r="B114" t="str">
            <v>Ephrata</v>
          </cell>
          <cell r="C114">
            <v>2373.2500000000005</v>
          </cell>
          <cell r="D114">
            <v>25542441.75</v>
          </cell>
          <cell r="E114">
            <v>27255007.039999999</v>
          </cell>
          <cell r="F114">
            <v>2340.3200000000006</v>
          </cell>
          <cell r="G114">
            <v>32.930000000000007</v>
          </cell>
        </row>
        <row r="115">
          <cell r="A115" t="str">
            <v>08404</v>
          </cell>
          <cell r="B115" t="str">
            <v>Woodland</v>
          </cell>
          <cell r="C115">
            <v>2309.5699999999997</v>
          </cell>
          <cell r="D115">
            <v>28140732.239999998</v>
          </cell>
          <cell r="E115">
            <v>28275817.039999999</v>
          </cell>
          <cell r="F115">
            <v>2279.8999999999996</v>
          </cell>
          <cell r="G115">
            <v>29.67</v>
          </cell>
        </row>
        <row r="116">
          <cell r="A116" t="str">
            <v>13073</v>
          </cell>
          <cell r="B116" t="str">
            <v>Wahluke</v>
          </cell>
          <cell r="C116">
            <v>2297.5299999999997</v>
          </cell>
          <cell r="D116">
            <v>25271335.870000001</v>
          </cell>
          <cell r="E116">
            <v>26998476.489999998</v>
          </cell>
          <cell r="F116">
            <v>2265.5299999999997</v>
          </cell>
          <cell r="G116">
            <v>32</v>
          </cell>
        </row>
        <row r="117">
          <cell r="A117" t="str">
            <v>31306</v>
          </cell>
          <cell r="B117" t="str">
            <v>Lakewood</v>
          </cell>
          <cell r="C117">
            <v>2294.2399999999998</v>
          </cell>
          <cell r="D117">
            <v>24323335.460000001</v>
          </cell>
          <cell r="E117">
            <v>26126310.940000001</v>
          </cell>
          <cell r="F117">
            <v>2262.8999999999996</v>
          </cell>
          <cell r="G117">
            <v>31.340000000000003</v>
          </cell>
        </row>
        <row r="118">
          <cell r="A118" t="str">
            <v>34401</v>
          </cell>
          <cell r="B118" t="str">
            <v>Rochester</v>
          </cell>
          <cell r="C118">
            <v>2196.4900000000002</v>
          </cell>
          <cell r="D118">
            <v>25006298.010000002</v>
          </cell>
          <cell r="E118">
            <v>25560166.050000001</v>
          </cell>
          <cell r="F118">
            <v>2148.94</v>
          </cell>
          <cell r="G118">
            <v>47.55</v>
          </cell>
        </row>
        <row r="119">
          <cell r="A119" t="str">
            <v>23403</v>
          </cell>
          <cell r="B119" t="str">
            <v>North Mason</v>
          </cell>
          <cell r="C119">
            <v>2166.36</v>
          </cell>
          <cell r="D119">
            <v>24453734.32</v>
          </cell>
          <cell r="E119">
            <v>24924781.190000001</v>
          </cell>
          <cell r="F119">
            <v>2103.69</v>
          </cell>
          <cell r="G119">
            <v>62.67</v>
          </cell>
        </row>
        <row r="120">
          <cell r="A120" t="str">
            <v>37503</v>
          </cell>
          <cell r="B120" t="str">
            <v>Blaine</v>
          </cell>
          <cell r="C120">
            <v>2120.9499999999998</v>
          </cell>
          <cell r="D120">
            <v>25662881.710000001</v>
          </cell>
          <cell r="E120">
            <v>25688488.77</v>
          </cell>
          <cell r="F120">
            <v>2057.2799999999997</v>
          </cell>
          <cell r="G120">
            <v>63.67</v>
          </cell>
        </row>
        <row r="121">
          <cell r="A121" t="str">
            <v>31332</v>
          </cell>
          <cell r="B121" t="str">
            <v>Granite Falls</v>
          </cell>
          <cell r="C121">
            <v>2086.2799999999997</v>
          </cell>
          <cell r="D121">
            <v>23989765.32</v>
          </cell>
          <cell r="E121">
            <v>23962972.82</v>
          </cell>
          <cell r="F121">
            <v>2043.0499999999997</v>
          </cell>
          <cell r="G121">
            <v>43.23</v>
          </cell>
        </row>
        <row r="122">
          <cell r="A122" t="str">
            <v>11051</v>
          </cell>
          <cell r="B122" t="str">
            <v>North Franklin</v>
          </cell>
          <cell r="C122">
            <v>2078.27</v>
          </cell>
          <cell r="D122">
            <v>23332503.010000002</v>
          </cell>
          <cell r="E122">
            <v>23916297.010000002</v>
          </cell>
          <cell r="F122">
            <v>2029.9399999999998</v>
          </cell>
          <cell r="G122">
            <v>48.33</v>
          </cell>
        </row>
        <row r="123">
          <cell r="A123" t="str">
            <v>31311</v>
          </cell>
          <cell r="B123" t="str">
            <v>Sultan</v>
          </cell>
          <cell r="C123">
            <v>2003.2699999999998</v>
          </cell>
          <cell r="D123">
            <v>22584010.809999999</v>
          </cell>
          <cell r="E123">
            <v>23390837.329999998</v>
          </cell>
          <cell r="F123">
            <v>1974.7099999999998</v>
          </cell>
          <cell r="G123">
            <v>28.56</v>
          </cell>
        </row>
        <row r="124">
          <cell r="A124">
            <v>21</v>
          </cell>
          <cell r="B124"/>
          <cell r="C124">
            <v>51855.939999999981</v>
          </cell>
          <cell r="D124">
            <v>574368116.67999995</v>
          </cell>
          <cell r="E124">
            <v>589389412.74000001</v>
          </cell>
          <cell r="F124">
            <v>50966.33</v>
          </cell>
          <cell r="G124">
            <v>889.6099999999999</v>
          </cell>
        </row>
        <row r="125">
          <cell r="A125" t="str">
            <v>1,000-1,999</v>
          </cell>
          <cell r="D125"/>
          <cell r="E125"/>
        </row>
        <row r="126">
          <cell r="A126" t="str">
            <v>27404</v>
          </cell>
          <cell r="B126" t="str">
            <v>Eatonville</v>
          </cell>
          <cell r="C126">
            <v>1965.67</v>
          </cell>
          <cell r="D126">
            <v>21840578.420000002</v>
          </cell>
          <cell r="E126">
            <v>21281969.43</v>
          </cell>
          <cell r="F126">
            <v>1935.89</v>
          </cell>
          <cell r="G126">
            <v>29.78</v>
          </cell>
        </row>
        <row r="127">
          <cell r="A127" t="str">
            <v>37507</v>
          </cell>
          <cell r="B127" t="str">
            <v>Mount Baker</v>
          </cell>
          <cell r="C127">
            <v>1895.8999999999999</v>
          </cell>
          <cell r="D127">
            <v>23782797.879999999</v>
          </cell>
          <cell r="E127">
            <v>24101277.760000002</v>
          </cell>
          <cell r="F127">
            <v>1859.4499999999998</v>
          </cell>
          <cell r="G127">
            <v>36.450000000000003</v>
          </cell>
        </row>
        <row r="128">
          <cell r="A128" t="str">
            <v>32326</v>
          </cell>
          <cell r="B128" t="str">
            <v>Medical Lake</v>
          </cell>
          <cell r="C128">
            <v>1844.7799999999997</v>
          </cell>
          <cell r="D128">
            <v>19988822.710000001</v>
          </cell>
          <cell r="E128">
            <v>20428245.859999999</v>
          </cell>
          <cell r="F128">
            <v>1807.3399999999997</v>
          </cell>
          <cell r="G128">
            <v>37.44</v>
          </cell>
        </row>
        <row r="129">
          <cell r="A129" t="str">
            <v>33115</v>
          </cell>
          <cell r="B129" t="str">
            <v>Colville</v>
          </cell>
          <cell r="C129">
            <v>1811.87</v>
          </cell>
          <cell r="D129">
            <v>20063948.309999999</v>
          </cell>
          <cell r="E129">
            <v>20571835.940000001</v>
          </cell>
          <cell r="F129">
            <v>1764.31</v>
          </cell>
          <cell r="G129">
            <v>47.56</v>
          </cell>
        </row>
        <row r="130">
          <cell r="A130" t="str">
            <v>06098</v>
          </cell>
          <cell r="B130" t="str">
            <v>Hockinson</v>
          </cell>
          <cell r="C130">
            <v>1787.3</v>
          </cell>
          <cell r="D130">
            <v>18515972.260000002</v>
          </cell>
          <cell r="E130">
            <v>18393716.649999999</v>
          </cell>
          <cell r="F130">
            <v>1772.86</v>
          </cell>
          <cell r="G130">
            <v>14.44</v>
          </cell>
        </row>
        <row r="131">
          <cell r="A131" t="str">
            <v>37505</v>
          </cell>
          <cell r="B131" t="str">
            <v>Meridian</v>
          </cell>
          <cell r="C131">
            <v>1739.1299999999999</v>
          </cell>
          <cell r="D131">
            <v>18761915.129999999</v>
          </cell>
          <cell r="E131">
            <v>19666723.859999999</v>
          </cell>
          <cell r="F131">
            <v>1714.1299999999999</v>
          </cell>
          <cell r="G131">
            <v>25</v>
          </cell>
        </row>
        <row r="132">
          <cell r="A132" t="str">
            <v>13160</v>
          </cell>
          <cell r="B132" t="str">
            <v>Royal</v>
          </cell>
          <cell r="C132">
            <v>1716.3999999999999</v>
          </cell>
          <cell r="D132">
            <v>17655620.469999999</v>
          </cell>
          <cell r="E132">
            <v>18890658.48</v>
          </cell>
          <cell r="F132">
            <v>1698.07</v>
          </cell>
          <cell r="G132">
            <v>18.329999999999998</v>
          </cell>
        </row>
        <row r="133">
          <cell r="A133" t="str">
            <v>14028</v>
          </cell>
          <cell r="B133" t="str">
            <v>Hoquiam</v>
          </cell>
          <cell r="C133">
            <v>1685.14</v>
          </cell>
          <cell r="D133">
            <v>20149390.109999999</v>
          </cell>
          <cell r="E133">
            <v>20723939.100000001</v>
          </cell>
          <cell r="F133">
            <v>1660.8100000000002</v>
          </cell>
          <cell r="G133">
            <v>24.33</v>
          </cell>
        </row>
        <row r="134">
          <cell r="A134" t="str">
            <v>37506</v>
          </cell>
          <cell r="B134" t="str">
            <v>Nooksack Valley</v>
          </cell>
          <cell r="C134">
            <v>1631.4</v>
          </cell>
          <cell r="D134">
            <v>19527468.25</v>
          </cell>
          <cell r="E134">
            <v>20171062.609999999</v>
          </cell>
          <cell r="F134">
            <v>1579.73</v>
          </cell>
          <cell r="G134">
            <v>51.67</v>
          </cell>
        </row>
        <row r="135">
          <cell r="A135" t="str">
            <v>06101</v>
          </cell>
          <cell r="B135" t="str">
            <v>Lacenter</v>
          </cell>
          <cell r="C135">
            <v>1626.69</v>
          </cell>
          <cell r="D135">
            <v>16457369.869999999</v>
          </cell>
          <cell r="E135">
            <v>16609574.65</v>
          </cell>
          <cell r="F135">
            <v>1616.13</v>
          </cell>
          <cell r="G135">
            <v>10.56</v>
          </cell>
        </row>
        <row r="136">
          <cell r="A136" t="str">
            <v>04222</v>
          </cell>
          <cell r="B136" t="str">
            <v>Cashmere</v>
          </cell>
          <cell r="C136">
            <v>1549.41</v>
          </cell>
          <cell r="D136">
            <v>16575978.640000001</v>
          </cell>
          <cell r="E136">
            <v>17188936.280000001</v>
          </cell>
          <cell r="F136">
            <v>1536.0700000000002</v>
          </cell>
          <cell r="G136">
            <v>13.34</v>
          </cell>
        </row>
        <row r="137">
          <cell r="A137" t="str">
            <v>17402</v>
          </cell>
          <cell r="B137" t="str">
            <v>Vashon Island</v>
          </cell>
          <cell r="C137">
            <v>1537.4899999999996</v>
          </cell>
          <cell r="D137">
            <v>19091444.23</v>
          </cell>
          <cell r="E137">
            <v>18777927</v>
          </cell>
          <cell r="F137">
            <v>1521.7099999999996</v>
          </cell>
          <cell r="G137">
            <v>15.780000000000001</v>
          </cell>
        </row>
        <row r="138">
          <cell r="A138" t="str">
            <v>39204</v>
          </cell>
          <cell r="B138" t="str">
            <v>Granger</v>
          </cell>
          <cell r="C138">
            <v>1527.1800000000003</v>
          </cell>
          <cell r="D138">
            <v>17597039.510000002</v>
          </cell>
          <cell r="E138">
            <v>18300688.75</v>
          </cell>
          <cell r="F138">
            <v>1504.9600000000003</v>
          </cell>
          <cell r="G138">
            <v>22.22</v>
          </cell>
        </row>
        <row r="139">
          <cell r="A139" t="str">
            <v>27343</v>
          </cell>
          <cell r="B139" t="str">
            <v>Dieringer</v>
          </cell>
          <cell r="C139">
            <v>1496.48</v>
          </cell>
          <cell r="D139">
            <v>18420929.640000001</v>
          </cell>
          <cell r="E139">
            <v>18740492.739999998</v>
          </cell>
          <cell r="F139">
            <v>1476.7</v>
          </cell>
          <cell r="G139">
            <v>19.78</v>
          </cell>
        </row>
        <row r="140">
          <cell r="A140" t="str">
            <v>32416</v>
          </cell>
          <cell r="B140" t="str">
            <v>Riverside</v>
          </cell>
          <cell r="C140">
            <v>1464.9899999999998</v>
          </cell>
          <cell r="D140">
            <v>17714984.199999999</v>
          </cell>
          <cell r="E140">
            <v>18265307.629999999</v>
          </cell>
          <cell r="F140">
            <v>1438.2099999999998</v>
          </cell>
          <cell r="G140">
            <v>26.78</v>
          </cell>
        </row>
        <row r="141">
          <cell r="A141" t="str">
            <v>03052</v>
          </cell>
          <cell r="B141" t="str">
            <v>Kiona Benton</v>
          </cell>
          <cell r="C141">
            <v>1459.9099999999999</v>
          </cell>
          <cell r="D141">
            <v>17332759.629999999</v>
          </cell>
          <cell r="E141">
            <v>17931331.699999999</v>
          </cell>
          <cell r="F141">
            <v>1447.9099999999999</v>
          </cell>
          <cell r="G141">
            <v>12</v>
          </cell>
        </row>
        <row r="142">
          <cell r="A142" t="str">
            <v>04129</v>
          </cell>
          <cell r="B142" t="str">
            <v>Lake Chelan</v>
          </cell>
          <cell r="C142">
            <v>1453.7899999999997</v>
          </cell>
          <cell r="D142">
            <v>17394224.07</v>
          </cell>
          <cell r="E142">
            <v>17379982.579999998</v>
          </cell>
          <cell r="F142">
            <v>1439.0199999999998</v>
          </cell>
          <cell r="G142">
            <v>14.77</v>
          </cell>
        </row>
        <row r="143">
          <cell r="A143" t="str">
            <v>14068</v>
          </cell>
          <cell r="B143" t="str">
            <v>Elma</v>
          </cell>
          <cell r="C143">
            <v>1445.8700000000001</v>
          </cell>
          <cell r="D143">
            <v>16971752.760000002</v>
          </cell>
          <cell r="E143">
            <v>18005234.809999999</v>
          </cell>
          <cell r="F143">
            <v>1409.8700000000001</v>
          </cell>
          <cell r="G143">
            <v>36</v>
          </cell>
        </row>
        <row r="144">
          <cell r="A144" t="str">
            <v>32325</v>
          </cell>
          <cell r="B144" t="str">
            <v>Nine Mile Falls</v>
          </cell>
          <cell r="C144">
            <v>1439.66</v>
          </cell>
          <cell r="D144">
            <v>15937707.82</v>
          </cell>
          <cell r="E144">
            <v>16180427.51</v>
          </cell>
          <cell r="F144">
            <v>1412.44</v>
          </cell>
          <cell r="G144">
            <v>27.22</v>
          </cell>
        </row>
        <row r="145">
          <cell r="A145" t="str">
            <v>15206</v>
          </cell>
          <cell r="B145" t="str">
            <v>South Whidbey</v>
          </cell>
          <cell r="C145">
            <v>1379.96</v>
          </cell>
          <cell r="D145">
            <v>16096675.83</v>
          </cell>
          <cell r="E145">
            <v>16286619.789999999</v>
          </cell>
          <cell r="F145">
            <v>1370.63</v>
          </cell>
          <cell r="G145">
            <v>9.33</v>
          </cell>
        </row>
        <row r="146">
          <cell r="A146" t="str">
            <v>14066</v>
          </cell>
          <cell r="B146" t="str">
            <v>Montesano</v>
          </cell>
          <cell r="C146">
            <v>1377.1200000000001</v>
          </cell>
          <cell r="D146">
            <v>14078881.59</v>
          </cell>
          <cell r="E146">
            <v>14965285.609999999</v>
          </cell>
          <cell r="F146">
            <v>1342.3400000000001</v>
          </cell>
          <cell r="G146">
            <v>34.78</v>
          </cell>
        </row>
        <row r="147">
          <cell r="A147" t="str">
            <v>04228</v>
          </cell>
          <cell r="B147" t="str">
            <v>Cascade</v>
          </cell>
          <cell r="C147">
            <v>1329.2900000000002</v>
          </cell>
          <cell r="D147">
            <v>14960668.439999999</v>
          </cell>
          <cell r="E147">
            <v>15331378.57</v>
          </cell>
          <cell r="F147">
            <v>1318.7300000000002</v>
          </cell>
          <cell r="G147">
            <v>10.56</v>
          </cell>
        </row>
        <row r="148">
          <cell r="A148" t="str">
            <v>39205</v>
          </cell>
          <cell r="B148" t="str">
            <v>Zillah</v>
          </cell>
          <cell r="C148">
            <v>1324.36</v>
          </cell>
          <cell r="D148">
            <v>13936927.91</v>
          </cell>
          <cell r="E148">
            <v>13905607.939999999</v>
          </cell>
          <cell r="F148">
            <v>1312.02</v>
          </cell>
          <cell r="G148">
            <v>12.34</v>
          </cell>
        </row>
        <row r="149">
          <cell r="A149" t="str">
            <v>39003</v>
          </cell>
          <cell r="B149" t="str">
            <v>Naches Valley</v>
          </cell>
          <cell r="C149">
            <v>1317.1100000000001</v>
          </cell>
          <cell r="D149">
            <v>14461570.300000001</v>
          </cell>
          <cell r="E149">
            <v>14749365.91</v>
          </cell>
          <cell r="F149">
            <v>1302.6600000000001</v>
          </cell>
          <cell r="G149">
            <v>14.45</v>
          </cell>
        </row>
        <row r="150">
          <cell r="A150" t="str">
            <v>20405</v>
          </cell>
          <cell r="B150" t="str">
            <v>White Salmon</v>
          </cell>
          <cell r="C150">
            <v>1253.4599999999998</v>
          </cell>
          <cell r="D150">
            <v>14672845.609999999</v>
          </cell>
          <cell r="E150">
            <v>15123237.5</v>
          </cell>
          <cell r="F150">
            <v>1253.4599999999998</v>
          </cell>
          <cell r="G150">
            <v>0</v>
          </cell>
        </row>
        <row r="151">
          <cell r="A151" t="str">
            <v>08401</v>
          </cell>
          <cell r="B151" t="str">
            <v>Castle Rock</v>
          </cell>
          <cell r="C151">
            <v>1234.45</v>
          </cell>
          <cell r="D151">
            <v>13429835.48</v>
          </cell>
          <cell r="E151">
            <v>13370076.4</v>
          </cell>
          <cell r="F151">
            <v>1211.23</v>
          </cell>
          <cell r="G151">
            <v>23.22</v>
          </cell>
        </row>
        <row r="152">
          <cell r="A152" t="str">
            <v>36250</v>
          </cell>
          <cell r="B152" t="str">
            <v>College Place</v>
          </cell>
          <cell r="C152">
            <v>1219.03</v>
          </cell>
          <cell r="D152">
            <v>13801962.09</v>
          </cell>
          <cell r="E152">
            <v>14261038.619999999</v>
          </cell>
          <cell r="F152">
            <v>1197.47</v>
          </cell>
          <cell r="G152">
            <v>21.560000000000002</v>
          </cell>
        </row>
        <row r="153">
          <cell r="A153" t="str">
            <v>34402</v>
          </cell>
          <cell r="B153" t="str">
            <v>Tenino</v>
          </cell>
          <cell r="C153">
            <v>1197.94</v>
          </cell>
          <cell r="D153">
            <v>13668946.710000001</v>
          </cell>
          <cell r="E153">
            <v>13598614.439999999</v>
          </cell>
          <cell r="F153">
            <v>1172.3900000000001</v>
          </cell>
          <cell r="G153">
            <v>25.549999999999997</v>
          </cell>
        </row>
        <row r="154">
          <cell r="A154" t="str">
            <v>39203</v>
          </cell>
          <cell r="B154" t="str">
            <v>Highland</v>
          </cell>
          <cell r="C154">
            <v>1171.7600000000002</v>
          </cell>
          <cell r="D154">
            <v>13513595.85</v>
          </cell>
          <cell r="E154">
            <v>14118790.279999999</v>
          </cell>
          <cell r="F154">
            <v>1147.5400000000002</v>
          </cell>
          <cell r="G154">
            <v>24.22</v>
          </cell>
        </row>
        <row r="155">
          <cell r="A155" t="str">
            <v>16050</v>
          </cell>
          <cell r="B155" t="str">
            <v>Port Townsend</v>
          </cell>
          <cell r="C155">
            <v>1167.4499999999998</v>
          </cell>
          <cell r="D155">
            <v>14839944.289999999</v>
          </cell>
          <cell r="E155">
            <v>15072426.73</v>
          </cell>
          <cell r="F155">
            <v>1147.2299999999998</v>
          </cell>
          <cell r="G155">
            <v>20.22</v>
          </cell>
        </row>
        <row r="156">
          <cell r="A156" t="str">
            <v>24105</v>
          </cell>
          <cell r="B156" t="str">
            <v>Okanogan</v>
          </cell>
          <cell r="C156">
            <v>1162.3500000000004</v>
          </cell>
          <cell r="D156">
            <v>12200415.029999999</v>
          </cell>
          <cell r="E156">
            <v>12821991.300000001</v>
          </cell>
          <cell r="F156">
            <v>1126.7100000000003</v>
          </cell>
          <cell r="G156">
            <v>35.64</v>
          </cell>
        </row>
        <row r="157">
          <cell r="A157" t="str">
            <v>24404</v>
          </cell>
          <cell r="B157" t="str">
            <v>Tonasket</v>
          </cell>
          <cell r="C157">
            <v>1144.1099999999997</v>
          </cell>
          <cell r="D157">
            <v>12632667.279999999</v>
          </cell>
          <cell r="E157">
            <v>13072892.07</v>
          </cell>
          <cell r="F157">
            <v>1126.9999999999998</v>
          </cell>
          <cell r="G157">
            <v>17.11</v>
          </cell>
        </row>
        <row r="158">
          <cell r="A158" t="str">
            <v>26056</v>
          </cell>
          <cell r="B158" t="str">
            <v>Newport</v>
          </cell>
          <cell r="C158">
            <v>1109.77</v>
          </cell>
          <cell r="D158">
            <v>12673576.49</v>
          </cell>
          <cell r="E158">
            <v>13423837.710000001</v>
          </cell>
          <cell r="F158">
            <v>1090.55</v>
          </cell>
          <cell r="G158">
            <v>19.22</v>
          </cell>
        </row>
        <row r="159">
          <cell r="A159" t="str">
            <v>16049</v>
          </cell>
          <cell r="B159" t="str">
            <v>Chimacum</v>
          </cell>
          <cell r="C159">
            <v>1065.6099999999999</v>
          </cell>
          <cell r="D159">
            <v>12574260.050000001</v>
          </cell>
          <cell r="E159">
            <v>13177607.76</v>
          </cell>
          <cell r="F159">
            <v>1046.83</v>
          </cell>
          <cell r="G159">
            <v>18.78</v>
          </cell>
        </row>
        <row r="160">
          <cell r="A160">
            <v>34</v>
          </cell>
          <cell r="B160"/>
          <cell r="C160">
            <v>49532.829999999987</v>
          </cell>
          <cell r="D160">
            <v>561323476.8599999</v>
          </cell>
          <cell r="E160">
            <v>574888103.97000003</v>
          </cell>
          <cell r="F160">
            <v>48762.400000000009</v>
          </cell>
          <cell r="G160">
            <v>770.43000000000006</v>
          </cell>
        </row>
        <row r="161">
          <cell r="A161" t="str">
            <v>500-999</v>
          </cell>
          <cell r="C161"/>
          <cell r="D161"/>
          <cell r="E161"/>
          <cell r="F161"/>
          <cell r="G161"/>
        </row>
        <row r="162">
          <cell r="A162" t="str">
            <v>25101</v>
          </cell>
          <cell r="B162" t="str">
            <v>Ocean Beach</v>
          </cell>
          <cell r="C162">
            <v>996.19999999999993</v>
          </cell>
          <cell r="D162">
            <v>13587017.65</v>
          </cell>
          <cell r="E162">
            <v>13665340.75</v>
          </cell>
          <cell r="F162">
            <v>996.19999999999993</v>
          </cell>
          <cell r="G162">
            <v>0</v>
          </cell>
        </row>
        <row r="163">
          <cell r="A163" t="str">
            <v>13146</v>
          </cell>
          <cell r="B163" t="str">
            <v>Warden</v>
          </cell>
          <cell r="C163">
            <v>982.63999999999987</v>
          </cell>
          <cell r="D163">
            <v>10566422.310000001</v>
          </cell>
          <cell r="E163">
            <v>11288069.119999999</v>
          </cell>
          <cell r="F163">
            <v>964.74999999999989</v>
          </cell>
          <cell r="G163">
            <v>17.89</v>
          </cell>
        </row>
        <row r="164">
          <cell r="A164" t="str">
            <v>24111</v>
          </cell>
          <cell r="B164" t="str">
            <v>Brewster</v>
          </cell>
          <cell r="C164">
            <v>981.38000000000011</v>
          </cell>
          <cell r="D164">
            <v>11589264.09</v>
          </cell>
          <cell r="E164">
            <v>12274303.9</v>
          </cell>
          <cell r="F164">
            <v>949.05000000000007</v>
          </cell>
          <cell r="G164">
            <v>32.33</v>
          </cell>
        </row>
        <row r="165">
          <cell r="A165" t="str">
            <v>15204</v>
          </cell>
          <cell r="B165" t="str">
            <v>Coupeville</v>
          </cell>
          <cell r="C165">
            <v>974.79</v>
          </cell>
          <cell r="D165">
            <v>10481484.439999999</v>
          </cell>
          <cell r="E165">
            <v>10647080.539999999</v>
          </cell>
          <cell r="F165">
            <v>954.44999999999993</v>
          </cell>
          <cell r="G165">
            <v>20.34</v>
          </cell>
        </row>
        <row r="166">
          <cell r="A166" t="str">
            <v>39120</v>
          </cell>
          <cell r="B166" t="str">
            <v>Mabton</v>
          </cell>
          <cell r="C166">
            <v>948.33000000000015</v>
          </cell>
          <cell r="D166">
            <v>10818437.84</v>
          </cell>
          <cell r="E166">
            <v>11227742.380000001</v>
          </cell>
          <cell r="F166">
            <v>939.00000000000011</v>
          </cell>
          <cell r="G166">
            <v>9.33</v>
          </cell>
        </row>
        <row r="167">
          <cell r="A167" t="str">
            <v>33207</v>
          </cell>
          <cell r="B167" t="str">
            <v>Mary Walker</v>
          </cell>
          <cell r="C167">
            <v>935.4899999999999</v>
          </cell>
          <cell r="D167">
            <v>10156714.9</v>
          </cell>
          <cell r="E167">
            <v>10916898.039999999</v>
          </cell>
          <cell r="F167">
            <v>934.70999999999992</v>
          </cell>
          <cell r="G167">
            <v>0.78</v>
          </cell>
        </row>
        <row r="168">
          <cell r="A168" t="str">
            <v>39209</v>
          </cell>
          <cell r="B168" t="str">
            <v>Mount Adams</v>
          </cell>
          <cell r="C168">
            <v>932.42</v>
          </cell>
          <cell r="D168">
            <v>13870510.08</v>
          </cell>
          <cell r="E168">
            <v>13968740.98</v>
          </cell>
          <cell r="F168">
            <v>918.31</v>
          </cell>
          <cell r="G168">
            <v>14.110000000000001</v>
          </cell>
        </row>
        <row r="169">
          <cell r="A169" t="str">
            <v>08402</v>
          </cell>
          <cell r="B169" t="str">
            <v>Kalama</v>
          </cell>
          <cell r="C169">
            <v>919.37999999999988</v>
          </cell>
          <cell r="D169">
            <v>9087143.3300000001</v>
          </cell>
          <cell r="E169">
            <v>9590024.9800000004</v>
          </cell>
          <cell r="F169">
            <v>919.37999999999988</v>
          </cell>
          <cell r="G169">
            <v>0</v>
          </cell>
        </row>
        <row r="170">
          <cell r="A170" t="str">
            <v>20404</v>
          </cell>
          <cell r="B170" t="str">
            <v>Goldendale</v>
          </cell>
          <cell r="C170">
            <v>914.51</v>
          </cell>
          <cell r="D170">
            <v>11767137.630000001</v>
          </cell>
          <cell r="E170">
            <v>11996036.01</v>
          </cell>
          <cell r="F170">
            <v>914.51</v>
          </cell>
          <cell r="G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898.61</v>
          </cell>
          <cell r="D171">
            <v>10054097.24</v>
          </cell>
          <cell r="E171">
            <v>10100815.66</v>
          </cell>
          <cell r="F171">
            <v>884.39</v>
          </cell>
          <cell r="G171">
            <v>14.219999999999999</v>
          </cell>
        </row>
        <row r="172">
          <cell r="A172" t="str">
            <v>03053</v>
          </cell>
          <cell r="B172" t="str">
            <v>Finley</v>
          </cell>
          <cell r="C172">
            <v>896.2</v>
          </cell>
          <cell r="D172">
            <v>11209875.26</v>
          </cell>
          <cell r="E172">
            <v>11356548.210000001</v>
          </cell>
          <cell r="F172">
            <v>887.42000000000007</v>
          </cell>
          <cell r="G172">
            <v>8.7799999999999994</v>
          </cell>
        </row>
        <row r="173">
          <cell r="A173" t="str">
            <v>33212</v>
          </cell>
          <cell r="B173" t="str">
            <v>Kettle Falls</v>
          </cell>
          <cell r="C173">
            <v>895.16000000000008</v>
          </cell>
          <cell r="D173">
            <v>9738151.9199999999</v>
          </cell>
          <cell r="E173">
            <v>10103432</v>
          </cell>
          <cell r="F173">
            <v>882.72</v>
          </cell>
          <cell r="G173">
            <v>12.440000000000001</v>
          </cell>
        </row>
        <row r="174">
          <cell r="A174" t="str">
            <v>30303</v>
          </cell>
          <cell r="B174" t="str">
            <v>Stevenson-Carson</v>
          </cell>
          <cell r="C174">
            <v>892.25000000000011</v>
          </cell>
          <cell r="D174">
            <v>11684711.529999999</v>
          </cell>
          <cell r="E174">
            <v>11316873.220000001</v>
          </cell>
          <cell r="F174">
            <v>892.25000000000011</v>
          </cell>
          <cell r="G174">
            <v>0</v>
          </cell>
        </row>
        <row r="175">
          <cell r="A175" t="str">
            <v>32358</v>
          </cell>
          <cell r="B175" t="str">
            <v>Freeman</v>
          </cell>
          <cell r="C175">
            <v>871.08999999999992</v>
          </cell>
          <cell r="D175">
            <v>9788637.2599999998</v>
          </cell>
          <cell r="E175">
            <v>9893236.3900000006</v>
          </cell>
          <cell r="F175">
            <v>865.19999999999993</v>
          </cell>
          <cell r="G175">
            <v>5.89</v>
          </cell>
        </row>
        <row r="176">
          <cell r="A176" t="str">
            <v>09075</v>
          </cell>
          <cell r="B176" t="str">
            <v>Bridgeport</v>
          </cell>
          <cell r="C176">
            <v>868.4</v>
          </cell>
          <cell r="D176">
            <v>9522476.9499999993</v>
          </cell>
          <cell r="E176">
            <v>9669911.4399999995</v>
          </cell>
          <cell r="F176">
            <v>852.95999999999992</v>
          </cell>
          <cell r="G176">
            <v>15.44</v>
          </cell>
        </row>
        <row r="177">
          <cell r="A177" t="str">
            <v>33036</v>
          </cell>
          <cell r="B177" t="str">
            <v>Chewelah</v>
          </cell>
          <cell r="C177">
            <v>814.1400000000001</v>
          </cell>
          <cell r="D177">
            <v>9282741.3399999999</v>
          </cell>
          <cell r="E177">
            <v>9309277.9399999995</v>
          </cell>
          <cell r="F177">
            <v>801.81000000000006</v>
          </cell>
          <cell r="G177">
            <v>12.33</v>
          </cell>
        </row>
        <row r="178">
          <cell r="A178" t="str">
            <v>36400</v>
          </cell>
          <cell r="B178" t="str">
            <v>Columbia (Walla)</v>
          </cell>
          <cell r="C178">
            <v>812.46</v>
          </cell>
          <cell r="D178">
            <v>9792195.6899999995</v>
          </cell>
          <cell r="E178">
            <v>9960572.2599999998</v>
          </cell>
          <cell r="F178">
            <v>788.79000000000008</v>
          </cell>
          <cell r="G178">
            <v>23.67</v>
          </cell>
        </row>
        <row r="179">
          <cell r="A179" t="str">
            <v>34307</v>
          </cell>
          <cell r="B179" t="str">
            <v>Rainier</v>
          </cell>
          <cell r="C179">
            <v>804.01999999999987</v>
          </cell>
          <cell r="D179">
            <v>9267085.5399999991</v>
          </cell>
          <cell r="E179">
            <v>9304211.8699999992</v>
          </cell>
          <cell r="F179">
            <v>792.79999999999984</v>
          </cell>
          <cell r="G179">
            <v>11.219999999999999</v>
          </cell>
        </row>
        <row r="180">
          <cell r="A180" t="str">
            <v>28137</v>
          </cell>
          <cell r="B180" t="str">
            <v>Orcas</v>
          </cell>
          <cell r="C180">
            <v>796.23</v>
          </cell>
          <cell r="D180">
            <v>8927098.4800000004</v>
          </cell>
          <cell r="E180">
            <v>9392874.4299999997</v>
          </cell>
          <cell r="F180">
            <v>789.78</v>
          </cell>
          <cell r="G180">
            <v>6.45</v>
          </cell>
        </row>
        <row r="181">
          <cell r="A181" t="str">
            <v>28149</v>
          </cell>
          <cell r="B181" t="str">
            <v>San Juan</v>
          </cell>
          <cell r="C181">
            <v>793.76</v>
          </cell>
          <cell r="D181">
            <v>10099487.779999999</v>
          </cell>
          <cell r="E181">
            <v>10395056.34</v>
          </cell>
          <cell r="F181">
            <v>785.76</v>
          </cell>
          <cell r="G181">
            <v>8</v>
          </cell>
        </row>
        <row r="182">
          <cell r="A182" t="str">
            <v>21014</v>
          </cell>
          <cell r="B182" t="str">
            <v>Napavine</v>
          </cell>
          <cell r="C182">
            <v>793.39999999999986</v>
          </cell>
          <cell r="D182">
            <v>8243797.5899999999</v>
          </cell>
          <cell r="E182">
            <v>8664456.0600000005</v>
          </cell>
          <cell r="F182">
            <v>788.61999999999989</v>
          </cell>
          <cell r="G182">
            <v>4.78</v>
          </cell>
        </row>
        <row r="183">
          <cell r="A183" t="str">
            <v>21300</v>
          </cell>
          <cell r="B183" t="str">
            <v>Onalaska</v>
          </cell>
          <cell r="C183">
            <v>755.04999999999984</v>
          </cell>
          <cell r="D183">
            <v>8439578.4900000002</v>
          </cell>
          <cell r="E183">
            <v>8710989.9100000001</v>
          </cell>
          <cell r="F183">
            <v>740.04999999999984</v>
          </cell>
          <cell r="G183">
            <v>15</v>
          </cell>
        </row>
        <row r="184">
          <cell r="A184" t="str">
            <v>21237</v>
          </cell>
          <cell r="B184" t="str">
            <v>Toledo</v>
          </cell>
          <cell r="C184">
            <v>754.43</v>
          </cell>
          <cell r="D184">
            <v>7988547.8099999996</v>
          </cell>
          <cell r="E184">
            <v>8506496.5600000005</v>
          </cell>
          <cell r="F184">
            <v>747.54</v>
          </cell>
          <cell r="G184">
            <v>6.89</v>
          </cell>
        </row>
        <row r="185">
          <cell r="A185" t="str">
            <v>33070</v>
          </cell>
          <cell r="B185" t="str">
            <v>Valley</v>
          </cell>
          <cell r="C185">
            <v>710.32</v>
          </cell>
          <cell r="D185">
            <v>9447337.7300000004</v>
          </cell>
          <cell r="E185">
            <v>9385192.3900000006</v>
          </cell>
          <cell r="F185">
            <v>704.87</v>
          </cell>
          <cell r="G185">
            <v>5.45</v>
          </cell>
        </row>
        <row r="186">
          <cell r="A186" t="str">
            <v>13301</v>
          </cell>
          <cell r="B186" t="str">
            <v>Grand Coulee Dam</v>
          </cell>
          <cell r="C186">
            <v>705.70999999999992</v>
          </cell>
          <cell r="D186">
            <v>10133384.189999999</v>
          </cell>
          <cell r="E186">
            <v>10129104.5</v>
          </cell>
          <cell r="F186">
            <v>689.16</v>
          </cell>
          <cell r="G186">
            <v>16.55</v>
          </cell>
        </row>
        <row r="187">
          <cell r="A187" t="str">
            <v>23402</v>
          </cell>
          <cell r="B187" t="str">
            <v>Pioneer</v>
          </cell>
          <cell r="C187">
            <v>701.15</v>
          </cell>
          <cell r="D187">
            <v>8965868.8800000008</v>
          </cell>
          <cell r="E187">
            <v>9709696.0399999991</v>
          </cell>
          <cell r="F187">
            <v>666.15</v>
          </cell>
          <cell r="G187">
            <v>35</v>
          </cell>
        </row>
        <row r="188">
          <cell r="A188" t="str">
            <v>14064</v>
          </cell>
          <cell r="B188" t="str">
            <v>North Beach</v>
          </cell>
          <cell r="C188">
            <v>679.4</v>
          </cell>
          <cell r="D188">
            <v>8090027.6799999997</v>
          </cell>
          <cell r="E188">
            <v>8329600.2199999997</v>
          </cell>
          <cell r="F188">
            <v>669.84</v>
          </cell>
          <cell r="G188">
            <v>9.5599999999999987</v>
          </cell>
        </row>
        <row r="189">
          <cell r="A189" t="str">
            <v>04019</v>
          </cell>
          <cell r="B189" t="str">
            <v>Manson</v>
          </cell>
          <cell r="C189">
            <v>673.05</v>
          </cell>
          <cell r="D189">
            <v>8982404.2200000007</v>
          </cell>
          <cell r="E189">
            <v>8877492.6799999997</v>
          </cell>
          <cell r="F189">
            <v>660.27</v>
          </cell>
          <cell r="G189">
            <v>12.780000000000001</v>
          </cell>
        </row>
        <row r="190">
          <cell r="A190" t="str">
            <v>21232</v>
          </cell>
          <cell r="B190" t="str">
            <v>Winlock</v>
          </cell>
          <cell r="C190">
            <v>670.18</v>
          </cell>
          <cell r="D190">
            <v>8161074.1500000004</v>
          </cell>
          <cell r="E190">
            <v>8184813.29</v>
          </cell>
          <cell r="F190">
            <v>656.4</v>
          </cell>
          <cell r="G190">
            <v>13.78</v>
          </cell>
        </row>
        <row r="191">
          <cell r="A191" t="str">
            <v>39002</v>
          </cell>
          <cell r="B191" t="str">
            <v>Union Gap</v>
          </cell>
          <cell r="C191">
            <v>663.76</v>
          </cell>
          <cell r="D191">
            <v>7107445.71</v>
          </cell>
          <cell r="E191">
            <v>7847284.2400000002</v>
          </cell>
          <cell r="F191">
            <v>650.54</v>
          </cell>
          <cell r="G191">
            <v>13.219999999999999</v>
          </cell>
        </row>
        <row r="192">
          <cell r="A192" t="str">
            <v>02420</v>
          </cell>
          <cell r="B192" t="str">
            <v>Asotin-Anatone</v>
          </cell>
          <cell r="C192">
            <v>658.05000000000007</v>
          </cell>
          <cell r="D192">
            <v>7510040.2999999998</v>
          </cell>
          <cell r="E192">
            <v>7572580.04</v>
          </cell>
          <cell r="F192">
            <v>647.71</v>
          </cell>
          <cell r="G192">
            <v>10.34</v>
          </cell>
        </row>
        <row r="193">
          <cell r="A193" t="str">
            <v>19403</v>
          </cell>
          <cell r="B193" t="str">
            <v>Kittitas</v>
          </cell>
          <cell r="C193">
            <v>655.08000000000015</v>
          </cell>
          <cell r="D193">
            <v>7354335.3899999997</v>
          </cell>
          <cell r="E193">
            <v>7526741.1600000001</v>
          </cell>
          <cell r="F193">
            <v>633.83000000000015</v>
          </cell>
          <cell r="G193">
            <v>21.25</v>
          </cell>
        </row>
        <row r="194">
          <cell r="A194" t="str">
            <v>08130</v>
          </cell>
          <cell r="B194" t="str">
            <v>Toutle Lake</v>
          </cell>
          <cell r="C194">
            <v>631.66999999999985</v>
          </cell>
          <cell r="D194">
            <v>6804046.0599999996</v>
          </cell>
          <cell r="E194">
            <v>7343067.3499999996</v>
          </cell>
          <cell r="F194">
            <v>631.66999999999985</v>
          </cell>
          <cell r="G194">
            <v>0</v>
          </cell>
        </row>
        <row r="195">
          <cell r="A195" t="str">
            <v>34324</v>
          </cell>
          <cell r="B195" t="str">
            <v>Griffin</v>
          </cell>
          <cell r="C195">
            <v>630.15</v>
          </cell>
          <cell r="D195">
            <v>7853768.96</v>
          </cell>
          <cell r="E195">
            <v>8152054.7000000002</v>
          </cell>
          <cell r="F195">
            <v>610.26</v>
          </cell>
          <cell r="G195">
            <v>19.89</v>
          </cell>
        </row>
        <row r="196">
          <cell r="A196" t="str">
            <v>25118</v>
          </cell>
          <cell r="B196" t="str">
            <v>South Bend</v>
          </cell>
          <cell r="C196">
            <v>624.7399999999999</v>
          </cell>
          <cell r="D196">
            <v>8094641.8499999996</v>
          </cell>
          <cell r="E196">
            <v>8338087.96</v>
          </cell>
          <cell r="F196">
            <v>596.59999999999991</v>
          </cell>
          <cell r="G196">
            <v>28.14</v>
          </cell>
        </row>
        <row r="197">
          <cell r="A197" t="str">
            <v>14172</v>
          </cell>
          <cell r="B197" t="str">
            <v>Ocosta</v>
          </cell>
          <cell r="C197">
            <v>621.54999999999995</v>
          </cell>
          <cell r="D197">
            <v>8501615.4600000009</v>
          </cell>
          <cell r="E197">
            <v>8657210.3499999996</v>
          </cell>
          <cell r="F197">
            <v>611.66</v>
          </cell>
          <cell r="G197">
            <v>9.89</v>
          </cell>
        </row>
        <row r="198">
          <cell r="A198" t="str">
            <v>25116</v>
          </cell>
          <cell r="B198" t="str">
            <v>Raymond</v>
          </cell>
          <cell r="C198">
            <v>618.39</v>
          </cell>
          <cell r="D198">
            <v>7678610.6399999997</v>
          </cell>
          <cell r="E198">
            <v>7827663.3300000001</v>
          </cell>
          <cell r="F198">
            <v>610.5</v>
          </cell>
          <cell r="G198">
            <v>7.89</v>
          </cell>
        </row>
        <row r="199">
          <cell r="A199" t="str">
            <v>29311</v>
          </cell>
          <cell r="B199" t="str">
            <v>La Conner</v>
          </cell>
          <cell r="C199">
            <v>617.65</v>
          </cell>
          <cell r="D199">
            <v>10241263</v>
          </cell>
          <cell r="E199">
            <v>10447764.949999999</v>
          </cell>
          <cell r="F199">
            <v>612.31999999999994</v>
          </cell>
          <cell r="G199">
            <v>5.33</v>
          </cell>
        </row>
        <row r="200">
          <cell r="A200" t="str">
            <v>21226</v>
          </cell>
          <cell r="B200" t="str">
            <v>Adna</v>
          </cell>
          <cell r="C200">
            <v>616.99</v>
          </cell>
          <cell r="D200">
            <v>6445541.9000000004</v>
          </cell>
          <cell r="E200">
            <v>6594187.0499999998</v>
          </cell>
          <cell r="F200">
            <v>612.77</v>
          </cell>
          <cell r="G200">
            <v>4.22</v>
          </cell>
        </row>
        <row r="201">
          <cell r="A201" t="str">
            <v>22207</v>
          </cell>
          <cell r="B201" t="str">
            <v>Davenport</v>
          </cell>
          <cell r="C201">
            <v>602.3599999999999</v>
          </cell>
          <cell r="D201">
            <v>7403821.3799999999</v>
          </cell>
          <cell r="E201">
            <v>7464769.2599999998</v>
          </cell>
          <cell r="F201">
            <v>597.3599999999999</v>
          </cell>
          <cell r="G201">
            <v>5</v>
          </cell>
        </row>
        <row r="202">
          <cell r="A202" t="str">
            <v>38300</v>
          </cell>
          <cell r="B202" t="str">
            <v>Colfax</v>
          </cell>
          <cell r="C202">
            <v>596.71999999999991</v>
          </cell>
          <cell r="D202">
            <v>6724803.4699999997</v>
          </cell>
          <cell r="E202">
            <v>6964375.8399999999</v>
          </cell>
          <cell r="F202">
            <v>590.82999999999993</v>
          </cell>
          <cell r="G202">
            <v>5.89</v>
          </cell>
        </row>
        <row r="203">
          <cell r="A203" t="str">
            <v>24350</v>
          </cell>
          <cell r="B203" t="str">
            <v>Methow Valley</v>
          </cell>
          <cell r="C203">
            <v>595.84999999999991</v>
          </cell>
          <cell r="D203">
            <v>7803602.8099999996</v>
          </cell>
          <cell r="E203">
            <v>7773863.5999999996</v>
          </cell>
          <cell r="F203">
            <v>595.84999999999991</v>
          </cell>
          <cell r="G203">
            <v>0</v>
          </cell>
        </row>
        <row r="204">
          <cell r="A204" t="str">
            <v>16048</v>
          </cell>
          <cell r="B204" t="str">
            <v>Quilcene</v>
          </cell>
          <cell r="C204">
            <v>585.05999999999995</v>
          </cell>
          <cell r="D204">
            <v>5873638.4400000004</v>
          </cell>
          <cell r="E204">
            <v>5966012.8099999996</v>
          </cell>
          <cell r="F204">
            <v>583.94999999999993</v>
          </cell>
          <cell r="G204">
            <v>1.1100000000000001</v>
          </cell>
        </row>
        <row r="205">
          <cell r="A205" t="str">
            <v>24410</v>
          </cell>
          <cell r="B205" t="str">
            <v>Oroville</v>
          </cell>
          <cell r="C205">
            <v>554.43999999999994</v>
          </cell>
          <cell r="D205">
            <v>7200919.0700000003</v>
          </cell>
          <cell r="E205">
            <v>7260418.4299999997</v>
          </cell>
          <cell r="F205">
            <v>537.1099999999999</v>
          </cell>
          <cell r="G205">
            <v>17.329999999999998</v>
          </cell>
        </row>
        <row r="206">
          <cell r="A206" t="str">
            <v>22009</v>
          </cell>
          <cell r="B206" t="str">
            <v>Reardan</v>
          </cell>
          <cell r="C206">
            <v>550.06000000000006</v>
          </cell>
          <cell r="D206">
            <v>6890546.4400000004</v>
          </cell>
          <cell r="E206">
            <v>6981466.0099999998</v>
          </cell>
          <cell r="F206">
            <v>539.95000000000005</v>
          </cell>
          <cell r="G206">
            <v>10.11</v>
          </cell>
        </row>
        <row r="207">
          <cell r="A207" t="str">
            <v>29011</v>
          </cell>
          <cell r="B207" t="str">
            <v>Concrete</v>
          </cell>
          <cell r="C207">
            <v>530.43999999999994</v>
          </cell>
          <cell r="D207">
            <v>7057980.8600000003</v>
          </cell>
          <cell r="E207">
            <v>7539651</v>
          </cell>
          <cell r="F207">
            <v>522.9899999999999</v>
          </cell>
          <cell r="G207">
            <v>7.45</v>
          </cell>
        </row>
        <row r="208">
          <cell r="A208" t="str">
            <v>21206</v>
          </cell>
          <cell r="B208" t="str">
            <v>Mossyrock</v>
          </cell>
          <cell r="C208">
            <v>523.23000000000013</v>
          </cell>
          <cell r="D208">
            <v>6324672.3700000001</v>
          </cell>
          <cell r="E208">
            <v>6589364.6900000004</v>
          </cell>
          <cell r="F208">
            <v>517.90000000000009</v>
          </cell>
          <cell r="G208">
            <v>5.33</v>
          </cell>
        </row>
        <row r="209">
          <cell r="A209" t="str">
            <v>13156</v>
          </cell>
          <cell r="B209" t="str">
            <v>Soap Lake</v>
          </cell>
          <cell r="C209">
            <v>506.73</v>
          </cell>
          <cell r="D209">
            <v>6493699.6200000001</v>
          </cell>
          <cell r="E209">
            <v>6704153.9299999997</v>
          </cell>
          <cell r="F209">
            <v>496.51</v>
          </cell>
          <cell r="G209">
            <v>10.219999999999999</v>
          </cell>
        </row>
        <row r="210">
          <cell r="A210">
            <v>48</v>
          </cell>
          <cell r="B210"/>
          <cell r="C210">
            <v>35753.070000000014</v>
          </cell>
          <cell r="D210">
            <v>429107705.7299999</v>
          </cell>
          <cell r="E210">
            <v>440425604.81000012</v>
          </cell>
          <cell r="F210">
            <v>35237.44999999999</v>
          </cell>
          <cell r="G210">
            <v>515.61999999999989</v>
          </cell>
        </row>
        <row r="211">
          <cell r="A211" t="str">
            <v>100-499</v>
          </cell>
          <cell r="C211"/>
          <cell r="D211"/>
          <cell r="E211"/>
          <cell r="F211"/>
          <cell r="G211"/>
        </row>
        <row r="212">
          <cell r="A212" t="str">
            <v>05401</v>
          </cell>
          <cell r="B212" t="str">
            <v>Cape Flattery</v>
          </cell>
          <cell r="C212">
            <v>473.38</v>
          </cell>
          <cell r="D212">
            <v>8344559.8300000001</v>
          </cell>
          <cell r="E212">
            <v>8729791.5199999996</v>
          </cell>
          <cell r="F212">
            <v>462.6</v>
          </cell>
          <cell r="G212">
            <v>10.78</v>
          </cell>
        </row>
        <row r="213">
          <cell r="A213" t="str">
            <v>35200</v>
          </cell>
          <cell r="B213" t="str">
            <v>Wahkiakum</v>
          </cell>
          <cell r="C213">
            <v>454.50999999999993</v>
          </cell>
          <cell r="D213">
            <v>5569027.0700000003</v>
          </cell>
          <cell r="E213">
            <v>6089315.5</v>
          </cell>
          <cell r="F213">
            <v>454.50999999999993</v>
          </cell>
          <cell r="G213">
            <v>0</v>
          </cell>
        </row>
        <row r="214">
          <cell r="A214" t="str">
            <v>32362</v>
          </cell>
          <cell r="B214" t="str">
            <v>Liberty</v>
          </cell>
          <cell r="C214">
            <v>448.75000000000006</v>
          </cell>
          <cell r="D214">
            <v>5720302.1699999999</v>
          </cell>
          <cell r="E214">
            <v>6080691.8499999996</v>
          </cell>
          <cell r="F214">
            <v>441.64000000000004</v>
          </cell>
          <cell r="G214">
            <v>7.1099999999999994</v>
          </cell>
        </row>
        <row r="215">
          <cell r="A215" t="str">
            <v>33049</v>
          </cell>
          <cell r="B215" t="str">
            <v>Wellpinit</v>
          </cell>
          <cell r="C215">
            <v>448.25999999999993</v>
          </cell>
          <cell r="D215">
            <v>7475582.9699999997</v>
          </cell>
          <cell r="E215">
            <v>8272657.1399999997</v>
          </cell>
          <cell r="F215">
            <v>444.36999999999995</v>
          </cell>
          <cell r="G215">
            <v>3.89</v>
          </cell>
        </row>
        <row r="216">
          <cell r="A216" t="str">
            <v>21303</v>
          </cell>
          <cell r="B216" t="str">
            <v>White Pass</v>
          </cell>
          <cell r="C216">
            <v>444.50999999999993</v>
          </cell>
          <cell r="D216">
            <v>5897751.29</v>
          </cell>
          <cell r="E216">
            <v>5876660.0099999998</v>
          </cell>
          <cell r="F216">
            <v>442.61999999999995</v>
          </cell>
          <cell r="G216">
            <v>1.89</v>
          </cell>
        </row>
        <row r="217">
          <cell r="A217" t="str">
            <v>25155</v>
          </cell>
          <cell r="B217" t="str">
            <v>Naselle Grays Riv</v>
          </cell>
          <cell r="C217">
            <v>425.71999999999997</v>
          </cell>
          <cell r="D217">
            <v>5663351</v>
          </cell>
          <cell r="E217">
            <v>6028623.7000000002</v>
          </cell>
          <cell r="F217">
            <v>346.9</v>
          </cell>
          <cell r="G217">
            <v>78.819999999999993</v>
          </cell>
        </row>
        <row r="218">
          <cell r="A218" t="str">
            <v>29317</v>
          </cell>
          <cell r="B218" t="str">
            <v>Conway</v>
          </cell>
          <cell r="C218">
            <v>419.33</v>
          </cell>
          <cell r="D218">
            <v>4942145.2699999996</v>
          </cell>
          <cell r="E218">
            <v>5019900.99</v>
          </cell>
          <cell r="F218">
            <v>413.09999999999997</v>
          </cell>
          <cell r="G218">
            <v>6.23</v>
          </cell>
        </row>
        <row r="219">
          <cell r="A219" t="str">
            <v>17903</v>
          </cell>
          <cell r="B219" t="str">
            <v>Muckleshoot Tribal</v>
          </cell>
          <cell r="C219">
            <v>416.69</v>
          </cell>
          <cell r="D219">
            <v>2945734.98</v>
          </cell>
          <cell r="E219">
            <v>3079779.63</v>
          </cell>
          <cell r="F219">
            <v>416.69</v>
          </cell>
          <cell r="G219">
            <v>0</v>
          </cell>
        </row>
        <row r="220">
          <cell r="A220" t="str">
            <v>31330</v>
          </cell>
          <cell r="B220" t="str">
            <v>Darrington</v>
          </cell>
          <cell r="C220">
            <v>414.89000000000004</v>
          </cell>
          <cell r="D220">
            <v>6122167.5599999996</v>
          </cell>
          <cell r="E220">
            <v>6228054.5999999996</v>
          </cell>
          <cell r="F220">
            <v>412.00000000000006</v>
          </cell>
          <cell r="G220">
            <v>2.89</v>
          </cell>
        </row>
        <row r="221">
          <cell r="A221" t="str">
            <v>07002</v>
          </cell>
          <cell r="B221" t="str">
            <v>Dayton</v>
          </cell>
          <cell r="C221">
            <v>392.54</v>
          </cell>
          <cell r="D221">
            <v>5730552.21</v>
          </cell>
          <cell r="E221">
            <v>5638742.9500000002</v>
          </cell>
          <cell r="F221">
            <v>392.54</v>
          </cell>
          <cell r="G221">
            <v>0</v>
          </cell>
        </row>
        <row r="222">
          <cell r="A222" t="str">
            <v>12110</v>
          </cell>
          <cell r="B222" t="str">
            <v>Pomeroy</v>
          </cell>
          <cell r="C222">
            <v>356.47999999999996</v>
          </cell>
          <cell r="D222">
            <v>4795258.76</v>
          </cell>
          <cell r="E222">
            <v>4987565.92</v>
          </cell>
          <cell r="F222">
            <v>349.47999999999996</v>
          </cell>
          <cell r="G222">
            <v>7</v>
          </cell>
        </row>
        <row r="223">
          <cell r="A223" t="str">
            <v>01160</v>
          </cell>
          <cell r="B223" t="str">
            <v>Ritzville</v>
          </cell>
          <cell r="C223">
            <v>350.43999999999994</v>
          </cell>
          <cell r="D223">
            <v>4508547</v>
          </cell>
          <cell r="E223">
            <v>4391174.49</v>
          </cell>
          <cell r="F223">
            <v>338.43999999999994</v>
          </cell>
          <cell r="G223">
            <v>12</v>
          </cell>
        </row>
        <row r="224">
          <cell r="A224" t="str">
            <v>36402</v>
          </cell>
          <cell r="B224" t="str">
            <v>Prescott</v>
          </cell>
          <cell r="C224">
            <v>350.13000000000005</v>
          </cell>
          <cell r="D224">
            <v>4440646.3600000003</v>
          </cell>
          <cell r="E224">
            <v>4662740.76</v>
          </cell>
          <cell r="F224">
            <v>345.58000000000004</v>
          </cell>
          <cell r="G224">
            <v>4.5500000000000007</v>
          </cell>
        </row>
        <row r="225">
          <cell r="A225" t="str">
            <v>04127</v>
          </cell>
          <cell r="B225" t="str">
            <v>Entiat</v>
          </cell>
          <cell r="C225">
            <v>341.96000000000004</v>
          </cell>
          <cell r="D225">
            <v>4562284.46</v>
          </cell>
          <cell r="E225">
            <v>4814278.87</v>
          </cell>
          <cell r="F225">
            <v>336.41</v>
          </cell>
          <cell r="G225">
            <v>5.5500000000000007</v>
          </cell>
        </row>
        <row r="226">
          <cell r="A226" t="str">
            <v>10309</v>
          </cell>
          <cell r="B226" t="str">
            <v>Republic</v>
          </cell>
          <cell r="C226">
            <v>335.04</v>
          </cell>
          <cell r="D226">
            <v>4338515.66</v>
          </cell>
          <cell r="E226">
            <v>4661334.38</v>
          </cell>
          <cell r="F226">
            <v>331.93</v>
          </cell>
          <cell r="G226">
            <v>3.11</v>
          </cell>
        </row>
        <row r="227">
          <cell r="A227" t="str">
            <v>25160</v>
          </cell>
          <cell r="B227" t="str">
            <v>Willapa Valley</v>
          </cell>
          <cell r="C227">
            <v>334.36</v>
          </cell>
          <cell r="D227">
            <v>4521538.8499999996</v>
          </cell>
          <cell r="E227">
            <v>4772132.24</v>
          </cell>
          <cell r="F227">
            <v>331.8</v>
          </cell>
          <cell r="G227">
            <v>2.56</v>
          </cell>
        </row>
        <row r="228">
          <cell r="A228" t="str">
            <v>21214</v>
          </cell>
          <cell r="B228" t="str">
            <v>Morton</v>
          </cell>
          <cell r="C228">
            <v>319.44000000000005</v>
          </cell>
          <cell r="D228">
            <v>4354637.5199999996</v>
          </cell>
          <cell r="E228">
            <v>4344946.4400000004</v>
          </cell>
          <cell r="F228">
            <v>315.44000000000005</v>
          </cell>
          <cell r="G228">
            <v>4</v>
          </cell>
        </row>
        <row r="229">
          <cell r="A229" t="str">
            <v>23404</v>
          </cell>
          <cell r="B229" t="str">
            <v>Hood Canal</v>
          </cell>
          <cell r="C229">
            <v>313.79000000000002</v>
          </cell>
          <cell r="D229">
            <v>5347959.47</v>
          </cell>
          <cell r="E229">
            <v>5557703.4199999999</v>
          </cell>
          <cell r="F229">
            <v>299.35000000000002</v>
          </cell>
          <cell r="G229">
            <v>14.44</v>
          </cell>
        </row>
        <row r="230">
          <cell r="A230" t="str">
            <v>14065</v>
          </cell>
          <cell r="B230" t="str">
            <v>Mc Cleary</v>
          </cell>
          <cell r="C230">
            <v>313.73</v>
          </cell>
          <cell r="D230">
            <v>3565550.24</v>
          </cell>
          <cell r="E230">
            <v>3815170.82</v>
          </cell>
          <cell r="F230">
            <v>307.73</v>
          </cell>
          <cell r="G230">
            <v>6</v>
          </cell>
        </row>
        <row r="231">
          <cell r="A231" t="str">
            <v>37903</v>
          </cell>
          <cell r="B231" t="str">
            <v>Lummi Tribal</v>
          </cell>
          <cell r="C231">
            <v>300.88</v>
          </cell>
          <cell r="D231">
            <v>2978228.91</v>
          </cell>
          <cell r="E231">
            <v>2978228.91</v>
          </cell>
          <cell r="F231">
            <v>268.65999999999997</v>
          </cell>
          <cell r="G231">
            <v>32.22</v>
          </cell>
        </row>
        <row r="232">
          <cell r="A232" t="str">
            <v>24122</v>
          </cell>
          <cell r="B232" t="str">
            <v>Pateros</v>
          </cell>
          <cell r="C232">
            <v>291.67999999999989</v>
          </cell>
          <cell r="D232">
            <v>4352263.7300000004</v>
          </cell>
          <cell r="E232">
            <v>4530445</v>
          </cell>
          <cell r="F232">
            <v>287.89999999999992</v>
          </cell>
          <cell r="G232">
            <v>3.78</v>
          </cell>
        </row>
        <row r="233">
          <cell r="A233" t="str">
            <v>05313</v>
          </cell>
          <cell r="B233" t="str">
            <v>Crescent</v>
          </cell>
          <cell r="C233">
            <v>281.30999999999995</v>
          </cell>
          <cell r="D233">
            <v>3668157.31</v>
          </cell>
          <cell r="E233">
            <v>3735262.33</v>
          </cell>
          <cell r="F233">
            <v>280.52999999999997</v>
          </cell>
          <cell r="G233">
            <v>0.78</v>
          </cell>
        </row>
        <row r="234">
          <cell r="A234" t="str">
            <v>36401</v>
          </cell>
          <cell r="B234" t="str">
            <v>Waitsburg</v>
          </cell>
          <cell r="C234">
            <v>278.73</v>
          </cell>
          <cell r="D234">
            <v>4085326.4</v>
          </cell>
          <cell r="E234">
            <v>4073659.73</v>
          </cell>
          <cell r="F234">
            <v>277.29000000000002</v>
          </cell>
          <cell r="G234">
            <v>1.44</v>
          </cell>
        </row>
        <row r="235">
          <cell r="A235" t="str">
            <v>21301</v>
          </cell>
          <cell r="B235" t="str">
            <v>Pe Ell</v>
          </cell>
          <cell r="C235">
            <v>276.66000000000003</v>
          </cell>
          <cell r="D235">
            <v>3841689.66</v>
          </cell>
          <cell r="E235">
            <v>4165565.43</v>
          </cell>
          <cell r="F235">
            <v>275.33000000000004</v>
          </cell>
          <cell r="G235">
            <v>1.33</v>
          </cell>
        </row>
        <row r="236">
          <cell r="A236" t="str">
            <v>22200</v>
          </cell>
          <cell r="B236" t="str">
            <v>Wilbur</v>
          </cell>
          <cell r="C236">
            <v>274.57000000000005</v>
          </cell>
          <cell r="D236">
            <v>4067793.56</v>
          </cell>
          <cell r="E236">
            <v>4166503.81</v>
          </cell>
          <cell r="F236">
            <v>273.90000000000003</v>
          </cell>
          <cell r="G236">
            <v>0.67</v>
          </cell>
        </row>
        <row r="237">
          <cell r="A237" t="str">
            <v>09209</v>
          </cell>
          <cell r="B237" t="str">
            <v>Waterville</v>
          </cell>
          <cell r="C237">
            <v>269.19999999999993</v>
          </cell>
          <cell r="D237">
            <v>4151830.39</v>
          </cell>
          <cell r="E237">
            <v>4114318.56</v>
          </cell>
          <cell r="F237">
            <v>269.19999999999993</v>
          </cell>
          <cell r="G237">
            <v>0</v>
          </cell>
        </row>
        <row r="238">
          <cell r="A238" t="str">
            <v>26070</v>
          </cell>
          <cell r="B238" t="str">
            <v>Selkirk</v>
          </cell>
          <cell r="C238">
            <v>253.82</v>
          </cell>
          <cell r="D238">
            <v>3965379.45</v>
          </cell>
          <cell r="E238">
            <v>4418385.24</v>
          </cell>
          <cell r="F238">
            <v>243.48999999999998</v>
          </cell>
          <cell r="G238">
            <v>10.33</v>
          </cell>
        </row>
        <row r="239">
          <cell r="A239" t="str">
            <v>20406</v>
          </cell>
          <cell r="B239" t="str">
            <v>Lyle</v>
          </cell>
          <cell r="C239">
            <v>240.54</v>
          </cell>
          <cell r="D239">
            <v>3993843.13</v>
          </cell>
          <cell r="E239">
            <v>4015334.06</v>
          </cell>
          <cell r="F239">
            <v>240.54</v>
          </cell>
          <cell r="G239">
            <v>0</v>
          </cell>
        </row>
        <row r="240">
          <cell r="A240" t="str">
            <v>26059</v>
          </cell>
          <cell r="B240" t="str">
            <v>Cusick</v>
          </cell>
          <cell r="C240">
            <v>234.48000000000005</v>
          </cell>
          <cell r="D240">
            <v>3494782.46</v>
          </cell>
          <cell r="E240">
            <v>3664687.58</v>
          </cell>
          <cell r="F240">
            <v>233.48000000000005</v>
          </cell>
          <cell r="G240">
            <v>1</v>
          </cell>
        </row>
        <row r="241">
          <cell r="A241" t="str">
            <v>28144</v>
          </cell>
          <cell r="B241" t="str">
            <v>Lopez</v>
          </cell>
          <cell r="C241">
            <v>233.97</v>
          </cell>
          <cell r="D241">
            <v>3879082.54</v>
          </cell>
          <cell r="E241">
            <v>4095657.59</v>
          </cell>
          <cell r="F241">
            <v>227.64</v>
          </cell>
          <cell r="G241">
            <v>6.33</v>
          </cell>
        </row>
        <row r="242">
          <cell r="A242" t="str">
            <v>22105</v>
          </cell>
          <cell r="B242" t="str">
            <v>Odessa</v>
          </cell>
          <cell r="C242">
            <v>230.97000000000006</v>
          </cell>
          <cell r="D242">
            <v>3714207.33</v>
          </cell>
          <cell r="E242">
            <v>3743826.64</v>
          </cell>
          <cell r="F242">
            <v>225.86000000000004</v>
          </cell>
          <cell r="G242">
            <v>5.1100000000000003</v>
          </cell>
        </row>
        <row r="243">
          <cell r="A243" t="str">
            <v>14400</v>
          </cell>
          <cell r="B243" t="str">
            <v>Oakville</v>
          </cell>
          <cell r="C243">
            <v>230.61999999999998</v>
          </cell>
          <cell r="D243">
            <v>4044847.57</v>
          </cell>
          <cell r="E243">
            <v>3534727.32</v>
          </cell>
          <cell r="F243">
            <v>214.39</v>
          </cell>
          <cell r="G243">
            <v>16.23</v>
          </cell>
        </row>
        <row r="244">
          <cell r="A244" t="str">
            <v>36300</v>
          </cell>
          <cell r="B244" t="str">
            <v>Touchet</v>
          </cell>
          <cell r="C244">
            <v>227.75</v>
          </cell>
          <cell r="D244">
            <v>3534270.01</v>
          </cell>
          <cell r="E244">
            <v>3739162.78</v>
          </cell>
          <cell r="F244">
            <v>224.97</v>
          </cell>
          <cell r="G244">
            <v>2.7800000000000002</v>
          </cell>
        </row>
        <row r="245">
          <cell r="A245" t="str">
            <v>23054</v>
          </cell>
          <cell r="B245" t="str">
            <v>Grapeview</v>
          </cell>
          <cell r="C245">
            <v>222.39000000000001</v>
          </cell>
          <cell r="D245">
            <v>2306578.85</v>
          </cell>
          <cell r="E245">
            <v>2461820.23</v>
          </cell>
          <cell r="F245">
            <v>220.28</v>
          </cell>
          <cell r="G245">
            <v>2.11</v>
          </cell>
        </row>
        <row r="246">
          <cell r="A246" t="str">
            <v>20400</v>
          </cell>
          <cell r="B246" t="str">
            <v>Trout Lake</v>
          </cell>
          <cell r="C246">
            <v>216.10999999999999</v>
          </cell>
          <cell r="D246">
            <v>3093023.1</v>
          </cell>
          <cell r="E246">
            <v>3132145.3</v>
          </cell>
          <cell r="F246">
            <v>216.10999999999999</v>
          </cell>
          <cell r="G246">
            <v>0</v>
          </cell>
        </row>
        <row r="247">
          <cell r="A247" t="str">
            <v>33211</v>
          </cell>
          <cell r="B247" t="str">
            <v>Northport</v>
          </cell>
          <cell r="C247">
            <v>215.86999999999998</v>
          </cell>
          <cell r="D247">
            <v>3174936.21</v>
          </cell>
          <cell r="E247">
            <v>3414200.74</v>
          </cell>
          <cell r="F247">
            <v>214.08999999999997</v>
          </cell>
          <cell r="G247">
            <v>1.78</v>
          </cell>
        </row>
        <row r="248">
          <cell r="A248" t="str">
            <v>10070</v>
          </cell>
          <cell r="B248" t="str">
            <v>Inchelium</v>
          </cell>
          <cell r="C248">
            <v>214.88000000000002</v>
          </cell>
          <cell r="D248">
            <v>4150423.72</v>
          </cell>
          <cell r="E248">
            <v>4556004.72</v>
          </cell>
          <cell r="F248">
            <v>212.10000000000002</v>
          </cell>
          <cell r="G248">
            <v>2.78</v>
          </cell>
        </row>
        <row r="249">
          <cell r="A249" t="str">
            <v>38265</v>
          </cell>
          <cell r="B249" t="str">
            <v>Tekoa</v>
          </cell>
          <cell r="C249">
            <v>214.68000000000004</v>
          </cell>
          <cell r="D249">
            <v>3350635.09</v>
          </cell>
          <cell r="E249">
            <v>3454940.7</v>
          </cell>
          <cell r="F249">
            <v>212.35000000000002</v>
          </cell>
          <cell r="G249">
            <v>2.33</v>
          </cell>
        </row>
        <row r="250">
          <cell r="A250" t="str">
            <v>13151</v>
          </cell>
          <cell r="B250" t="str">
            <v>Coulee/Hartline</v>
          </cell>
          <cell r="C250">
            <v>201.29</v>
          </cell>
          <cell r="D250">
            <v>3078929.79</v>
          </cell>
          <cell r="E250">
            <v>3375801.95</v>
          </cell>
          <cell r="F250">
            <v>200.4</v>
          </cell>
          <cell r="G250">
            <v>0.89</v>
          </cell>
        </row>
        <row r="251">
          <cell r="A251" t="str">
            <v>33183</v>
          </cell>
          <cell r="B251" t="str">
            <v>Loon Lake</v>
          </cell>
          <cell r="C251">
            <v>200.79</v>
          </cell>
          <cell r="D251">
            <v>1848980.67</v>
          </cell>
          <cell r="E251">
            <v>1937670.43</v>
          </cell>
          <cell r="F251">
            <v>197.57</v>
          </cell>
          <cell r="G251">
            <v>3.22</v>
          </cell>
        </row>
        <row r="252">
          <cell r="A252" t="str">
            <v>01158</v>
          </cell>
          <cell r="B252" t="str">
            <v>Lind</v>
          </cell>
          <cell r="C252">
            <v>196.24</v>
          </cell>
          <cell r="D252">
            <v>3935671.9</v>
          </cell>
          <cell r="E252">
            <v>3964326.51</v>
          </cell>
          <cell r="F252">
            <v>193.24</v>
          </cell>
          <cell r="G252">
            <v>3</v>
          </cell>
        </row>
        <row r="253">
          <cell r="A253" t="str">
            <v>23042</v>
          </cell>
          <cell r="B253" t="str">
            <v>Southside</v>
          </cell>
          <cell r="C253">
            <v>191.7</v>
          </cell>
          <cell r="D253">
            <v>2213899.87</v>
          </cell>
          <cell r="E253">
            <v>2389105.17</v>
          </cell>
          <cell r="F253">
            <v>191.7</v>
          </cell>
          <cell r="G253">
            <v>0</v>
          </cell>
        </row>
        <row r="254">
          <cell r="A254" t="str">
            <v>14077</v>
          </cell>
          <cell r="B254" t="str">
            <v>Taholah</v>
          </cell>
          <cell r="C254">
            <v>182.07000000000002</v>
          </cell>
          <cell r="D254">
            <v>4287727.79</v>
          </cell>
          <cell r="E254">
            <v>4636129.04</v>
          </cell>
          <cell r="F254">
            <v>176.07000000000002</v>
          </cell>
          <cell r="G254">
            <v>6</v>
          </cell>
        </row>
        <row r="255">
          <cell r="A255" t="str">
            <v>38301</v>
          </cell>
          <cell r="B255" t="str">
            <v>Palouse</v>
          </cell>
          <cell r="C255">
            <v>180.95</v>
          </cell>
          <cell r="D255">
            <v>2771342.19</v>
          </cell>
          <cell r="E255">
            <v>2991907.46</v>
          </cell>
          <cell r="F255">
            <v>178.06</v>
          </cell>
          <cell r="G255">
            <v>2.89</v>
          </cell>
        </row>
        <row r="256">
          <cell r="A256" t="str">
            <v>38322</v>
          </cell>
          <cell r="B256" t="str">
            <v>St John</v>
          </cell>
          <cell r="C256">
            <v>175.25999999999996</v>
          </cell>
          <cell r="D256">
            <v>2825195.11</v>
          </cell>
          <cell r="E256">
            <v>2913790.01</v>
          </cell>
          <cell r="F256">
            <v>174.25999999999996</v>
          </cell>
          <cell r="G256">
            <v>1</v>
          </cell>
        </row>
        <row r="257">
          <cell r="A257" t="str">
            <v>38320</v>
          </cell>
          <cell r="B257" t="str">
            <v>Rosalia</v>
          </cell>
          <cell r="C257">
            <v>174.98</v>
          </cell>
          <cell r="D257">
            <v>3348643.59</v>
          </cell>
          <cell r="E257">
            <v>3405143.82</v>
          </cell>
          <cell r="F257">
            <v>173.98</v>
          </cell>
          <cell r="G257">
            <v>1</v>
          </cell>
        </row>
        <row r="258">
          <cell r="A258" t="str">
            <v>10050</v>
          </cell>
          <cell r="B258" t="str">
            <v>Curlew</v>
          </cell>
          <cell r="C258">
            <v>171.35999999999999</v>
          </cell>
          <cell r="D258">
            <v>2915334.97</v>
          </cell>
          <cell r="E258">
            <v>2984671.73</v>
          </cell>
          <cell r="F258">
            <v>170.02999999999997</v>
          </cell>
          <cell r="G258">
            <v>1.33</v>
          </cell>
        </row>
        <row r="259">
          <cell r="A259" t="str">
            <v>27019</v>
          </cell>
          <cell r="B259" t="str">
            <v>Carbonado</v>
          </cell>
          <cell r="C259">
            <v>170.11</v>
          </cell>
          <cell r="D259">
            <v>2147404.71</v>
          </cell>
          <cell r="E259">
            <v>2248039.04</v>
          </cell>
          <cell r="F259">
            <v>168.78</v>
          </cell>
          <cell r="G259">
            <v>1.33</v>
          </cell>
        </row>
        <row r="260">
          <cell r="A260" t="str">
            <v>14097</v>
          </cell>
          <cell r="B260" t="str">
            <v>Quinault</v>
          </cell>
          <cell r="C260">
            <v>168.04</v>
          </cell>
          <cell r="D260">
            <v>3149625.93</v>
          </cell>
          <cell r="E260">
            <v>3585774</v>
          </cell>
          <cell r="F260">
            <v>168.04</v>
          </cell>
          <cell r="G260">
            <v>0</v>
          </cell>
        </row>
        <row r="261">
          <cell r="A261" t="str">
            <v>06103</v>
          </cell>
          <cell r="B261" t="str">
            <v>Green Mountain</v>
          </cell>
          <cell r="C261">
            <v>158.79999999999998</v>
          </cell>
          <cell r="D261">
            <v>1780771.97</v>
          </cell>
          <cell r="E261">
            <v>1787702.98</v>
          </cell>
          <cell r="F261">
            <v>158.79999999999998</v>
          </cell>
          <cell r="G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158.00999999999996</v>
          </cell>
          <cell r="D262">
            <v>2893623.83</v>
          </cell>
          <cell r="E262">
            <v>3016506.98</v>
          </cell>
          <cell r="F262">
            <v>157.00999999999996</v>
          </cell>
          <cell r="G262">
            <v>1</v>
          </cell>
        </row>
        <row r="263">
          <cell r="A263" t="str">
            <v>23311</v>
          </cell>
          <cell r="B263" t="str">
            <v>Mary M Knight</v>
          </cell>
          <cell r="C263">
            <v>157.53</v>
          </cell>
          <cell r="D263">
            <v>2944403.63</v>
          </cell>
          <cell r="E263">
            <v>3157172.83</v>
          </cell>
          <cell r="F263">
            <v>152.75</v>
          </cell>
          <cell r="G263">
            <v>4.78</v>
          </cell>
        </row>
        <row r="264">
          <cell r="A264" t="str">
            <v>09013</v>
          </cell>
          <cell r="B264" t="str">
            <v>Orondo</v>
          </cell>
          <cell r="C264">
            <v>152.94999999999999</v>
          </cell>
          <cell r="D264">
            <v>3324373.81</v>
          </cell>
          <cell r="E264">
            <v>3339664.01</v>
          </cell>
          <cell r="F264">
            <v>152.94999999999999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151.60000000000002</v>
          </cell>
          <cell r="D265">
            <v>2789303.38</v>
          </cell>
          <cell r="E265">
            <v>2949431.19</v>
          </cell>
          <cell r="F265">
            <v>151.27000000000001</v>
          </cell>
          <cell r="G265">
            <v>0.33</v>
          </cell>
        </row>
        <row r="266">
          <cell r="A266" t="str">
            <v>14117</v>
          </cell>
          <cell r="B266" t="str">
            <v>Wishkah Valley</v>
          </cell>
          <cell r="C266">
            <v>150.51000000000002</v>
          </cell>
          <cell r="D266">
            <v>2471522.21</v>
          </cell>
          <cell r="E266">
            <v>2245837.0699999998</v>
          </cell>
          <cell r="F266">
            <v>150.51000000000002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146.57999999999998</v>
          </cell>
          <cell r="D267">
            <v>2027186.37</v>
          </cell>
          <cell r="E267">
            <v>2314682.36</v>
          </cell>
          <cell r="F267">
            <v>141.91</v>
          </cell>
          <cell r="G267">
            <v>4.67</v>
          </cell>
        </row>
        <row r="268">
          <cell r="A268" t="str">
            <v>38306</v>
          </cell>
          <cell r="B268" t="str">
            <v>Colton</v>
          </cell>
          <cell r="C268">
            <v>141.04</v>
          </cell>
          <cell r="D268">
            <v>2688622.68</v>
          </cell>
          <cell r="E268">
            <v>2795504.96</v>
          </cell>
          <cell r="F268">
            <v>137.48999999999998</v>
          </cell>
          <cell r="G268">
            <v>3.5500000000000003</v>
          </cell>
        </row>
        <row r="269">
          <cell r="A269" t="str">
            <v>03050</v>
          </cell>
          <cell r="B269" t="str">
            <v>Paterson</v>
          </cell>
          <cell r="C269">
            <v>134.1</v>
          </cell>
          <cell r="D269">
            <v>1728815.53</v>
          </cell>
          <cell r="E269">
            <v>1729676.57</v>
          </cell>
          <cell r="F269">
            <v>133.1</v>
          </cell>
          <cell r="G269">
            <v>1</v>
          </cell>
        </row>
        <row r="270">
          <cell r="A270" t="str">
            <v>19400</v>
          </cell>
          <cell r="B270" t="str">
            <v>Thorp</v>
          </cell>
          <cell r="C270">
            <v>120.62</v>
          </cell>
          <cell r="D270">
            <v>2830002.64</v>
          </cell>
          <cell r="E270">
            <v>2673429.5499999998</v>
          </cell>
          <cell r="F270">
            <v>116.51</v>
          </cell>
          <cell r="G270">
            <v>4.1100000000000003</v>
          </cell>
        </row>
        <row r="271">
          <cell r="A271" t="str">
            <v>24014</v>
          </cell>
          <cell r="B271" t="str">
            <v>Nespelem</v>
          </cell>
          <cell r="C271">
            <v>120.43</v>
          </cell>
          <cell r="D271">
            <v>3400750.15</v>
          </cell>
          <cell r="E271">
            <v>3387971.06</v>
          </cell>
          <cell r="F271">
            <v>117.10000000000001</v>
          </cell>
          <cell r="G271">
            <v>3.33</v>
          </cell>
        </row>
        <row r="272">
          <cell r="A272" t="str">
            <v>38302</v>
          </cell>
          <cell r="B272" t="str">
            <v>Garfield</v>
          </cell>
          <cell r="C272">
            <v>108.96</v>
          </cell>
          <cell r="D272">
            <v>2532906.2799999998</v>
          </cell>
          <cell r="E272">
            <v>2561235.66</v>
          </cell>
          <cell r="F272">
            <v>108.17999999999999</v>
          </cell>
          <cell r="G272">
            <v>0.78</v>
          </cell>
        </row>
        <row r="273">
          <cell r="A273" t="str">
            <v>19028</v>
          </cell>
          <cell r="B273" t="str">
            <v>Easton</v>
          </cell>
          <cell r="C273">
            <v>107.10000000000001</v>
          </cell>
          <cell r="D273">
            <v>2426275.33</v>
          </cell>
          <cell r="E273">
            <v>2461767.9900000002</v>
          </cell>
          <cell r="F273">
            <v>106.99000000000001</v>
          </cell>
          <cell r="G273">
            <v>0.11</v>
          </cell>
        </row>
        <row r="274">
          <cell r="A274">
            <v>62</v>
          </cell>
          <cell r="B274"/>
          <cell r="C274">
            <v>15884.080000000007</v>
          </cell>
          <cell r="D274">
            <v>235054726.41999999</v>
          </cell>
          <cell r="E274">
            <v>243899084.26999995</v>
          </cell>
          <cell r="F274">
            <v>15577.940000000002</v>
          </cell>
          <cell r="G274">
            <v>306.14</v>
          </cell>
        </row>
        <row r="275">
          <cell r="A275" t="str">
            <v>Under 100</v>
          </cell>
          <cell r="C275"/>
          <cell r="D275"/>
          <cell r="E275"/>
          <cell r="F275"/>
          <cell r="G275"/>
        </row>
        <row r="276">
          <cell r="A276" t="str">
            <v>38324</v>
          </cell>
          <cell r="B276" t="str">
            <v>Oakesdale</v>
          </cell>
          <cell r="C276">
            <v>99.379999999999981</v>
          </cell>
          <cell r="D276">
            <v>2506087.63</v>
          </cell>
          <cell r="E276">
            <v>2609657.7599999998</v>
          </cell>
          <cell r="F276">
            <v>98.379999999999981</v>
          </cell>
          <cell r="G276">
            <v>1</v>
          </cell>
        </row>
        <row r="277">
          <cell r="A277" t="str">
            <v>22204</v>
          </cell>
          <cell r="B277" t="str">
            <v>Harrington</v>
          </cell>
          <cell r="C277">
            <v>93.86</v>
          </cell>
          <cell r="D277">
            <v>2649679.4700000002</v>
          </cell>
          <cell r="E277">
            <v>2656342.5299999998</v>
          </cell>
          <cell r="F277">
            <v>90.42</v>
          </cell>
          <cell r="G277">
            <v>3.4400000000000004</v>
          </cell>
        </row>
        <row r="278">
          <cell r="A278" t="str">
            <v>09207</v>
          </cell>
          <cell r="B278" t="str">
            <v>Mansfield</v>
          </cell>
          <cell r="C278">
            <v>92.759999999999991</v>
          </cell>
          <cell r="D278">
            <v>2151915.87</v>
          </cell>
          <cell r="E278">
            <v>2184393.37</v>
          </cell>
          <cell r="F278">
            <v>92.1</v>
          </cell>
          <cell r="G278">
            <v>0.66</v>
          </cell>
        </row>
        <row r="279">
          <cell r="A279" t="str">
            <v>21234</v>
          </cell>
          <cell r="B279" t="str">
            <v>Boistfort</v>
          </cell>
          <cell r="C279">
            <v>92.749999999999986</v>
          </cell>
          <cell r="D279">
            <v>1308947.52</v>
          </cell>
          <cell r="E279">
            <v>1487606.23</v>
          </cell>
          <cell r="F279">
            <v>88.859999999999985</v>
          </cell>
          <cell r="G279">
            <v>3.89</v>
          </cell>
        </row>
        <row r="280">
          <cell r="A280" t="str">
            <v>22073</v>
          </cell>
          <cell r="B280" t="str">
            <v>Creston</v>
          </cell>
          <cell r="C280">
            <v>86.02</v>
          </cell>
          <cell r="D280">
            <v>2354849.5499999998</v>
          </cell>
          <cell r="E280">
            <v>2367554.0299999998</v>
          </cell>
          <cell r="F280">
            <v>86.02</v>
          </cell>
          <cell r="G280">
            <v>0</v>
          </cell>
        </row>
        <row r="281">
          <cell r="A281" t="str">
            <v>38308</v>
          </cell>
          <cell r="B281" t="str">
            <v>Endicott</v>
          </cell>
          <cell r="C281">
            <v>84.75</v>
          </cell>
          <cell r="D281">
            <v>2326425.46</v>
          </cell>
          <cell r="E281">
            <v>2409918.21</v>
          </cell>
          <cell r="F281">
            <v>81.09</v>
          </cell>
          <cell r="G281">
            <v>3.66</v>
          </cell>
        </row>
        <row r="282">
          <cell r="A282" t="str">
            <v>20203</v>
          </cell>
          <cell r="B282" t="str">
            <v>Bickleton</v>
          </cell>
          <cell r="C282">
            <v>83.149999999999991</v>
          </cell>
          <cell r="D282">
            <v>1771993.13</v>
          </cell>
          <cell r="E282">
            <v>1975903.77</v>
          </cell>
          <cell r="F282">
            <v>83.149999999999991</v>
          </cell>
          <cell r="G282">
            <v>0</v>
          </cell>
        </row>
        <row r="283">
          <cell r="A283" t="str">
            <v>20215</v>
          </cell>
          <cell r="B283" t="str">
            <v>Centerville</v>
          </cell>
          <cell r="C283">
            <v>80.3</v>
          </cell>
          <cell r="D283">
            <v>1224484.6200000001</v>
          </cell>
          <cell r="E283">
            <v>1265759.6599999999</v>
          </cell>
          <cell r="F283">
            <v>80.3</v>
          </cell>
          <cell r="G283">
            <v>0</v>
          </cell>
        </row>
        <row r="284">
          <cell r="A284" t="str">
            <v>18902</v>
          </cell>
          <cell r="B284" t="str">
            <v>Suquamish Tribal</v>
          </cell>
          <cell r="C284">
            <v>78.52000000000001</v>
          </cell>
          <cell r="D284">
            <v>1696147</v>
          </cell>
          <cell r="E284">
            <v>1740281.51</v>
          </cell>
          <cell r="F284">
            <v>78.52000000000001</v>
          </cell>
          <cell r="G284">
            <v>0</v>
          </cell>
        </row>
        <row r="285">
          <cell r="A285" t="str">
            <v>20094</v>
          </cell>
          <cell r="B285" t="str">
            <v>Wishram</v>
          </cell>
          <cell r="C285">
            <v>76.899999999999991</v>
          </cell>
          <cell r="D285">
            <v>1826340.77</v>
          </cell>
          <cell r="E285">
            <v>1926637.6</v>
          </cell>
          <cell r="F285">
            <v>76.899999999999991</v>
          </cell>
          <cell r="G285">
            <v>0</v>
          </cell>
        </row>
        <row r="286">
          <cell r="A286" t="str">
            <v>32123</v>
          </cell>
          <cell r="B286" t="str">
            <v>Orchard Prairie</v>
          </cell>
          <cell r="C286">
            <v>75.400000000000006</v>
          </cell>
          <cell r="D286">
            <v>854206.56</v>
          </cell>
          <cell r="E286">
            <v>886786.37</v>
          </cell>
          <cell r="F286">
            <v>75.400000000000006</v>
          </cell>
          <cell r="G286">
            <v>0</v>
          </cell>
        </row>
        <row r="287">
          <cell r="A287" t="str">
            <v>30002</v>
          </cell>
          <cell r="B287" t="str">
            <v>Skamania</v>
          </cell>
          <cell r="C287">
            <v>73.56</v>
          </cell>
          <cell r="D287">
            <v>1073190.3400000001</v>
          </cell>
          <cell r="E287">
            <v>1125551.5</v>
          </cell>
          <cell r="F287">
            <v>73.56</v>
          </cell>
          <cell r="G287">
            <v>0</v>
          </cell>
        </row>
        <row r="288">
          <cell r="A288" t="str">
            <v>22017</v>
          </cell>
          <cell r="B288" t="str">
            <v>Almira</v>
          </cell>
          <cell r="C288">
            <v>72.719999999999985</v>
          </cell>
          <cell r="D288">
            <v>2128477.0099999998</v>
          </cell>
          <cell r="E288">
            <v>2320048.11</v>
          </cell>
          <cell r="F288">
            <v>70.719999999999985</v>
          </cell>
          <cell r="G288">
            <v>2</v>
          </cell>
        </row>
        <row r="289">
          <cell r="A289" t="str">
            <v>10065</v>
          </cell>
          <cell r="B289" t="str">
            <v>Orient</v>
          </cell>
          <cell r="C289">
            <v>71.94</v>
          </cell>
          <cell r="D289">
            <v>1101738.3799999999</v>
          </cell>
          <cell r="E289">
            <v>1136047.3999999999</v>
          </cell>
          <cell r="F289">
            <v>71.94</v>
          </cell>
          <cell r="G289">
            <v>0</v>
          </cell>
        </row>
        <row r="290">
          <cell r="A290" t="str">
            <v>20402</v>
          </cell>
          <cell r="B290" t="str">
            <v>Klickitat</v>
          </cell>
          <cell r="C290">
            <v>69.010000000000019</v>
          </cell>
          <cell r="D290">
            <v>2099007.16</v>
          </cell>
          <cell r="E290">
            <v>2243731.67</v>
          </cell>
          <cell r="F290">
            <v>69.010000000000019</v>
          </cell>
          <cell r="G290">
            <v>0</v>
          </cell>
        </row>
        <row r="291">
          <cell r="A291" t="str">
            <v>38126</v>
          </cell>
          <cell r="B291" t="str">
            <v>Lacrosse Joint</v>
          </cell>
          <cell r="C291">
            <v>68.63</v>
          </cell>
          <cell r="D291">
            <v>2385490.33</v>
          </cell>
          <cell r="E291">
            <v>2374176.94</v>
          </cell>
          <cell r="F291">
            <v>68.63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68.599999999999994</v>
          </cell>
          <cell r="D292">
            <v>685098.34</v>
          </cell>
          <cell r="E292">
            <v>828815.65</v>
          </cell>
          <cell r="F292">
            <v>68.599999999999994</v>
          </cell>
          <cell r="G292">
            <v>0</v>
          </cell>
        </row>
        <row r="293">
          <cell r="A293" t="str">
            <v>20401</v>
          </cell>
          <cell r="B293" t="str">
            <v>Glenwood</v>
          </cell>
          <cell r="C293">
            <v>66.349999999999994</v>
          </cell>
          <cell r="D293">
            <v>1941584.76</v>
          </cell>
          <cell r="E293">
            <v>2073275.75</v>
          </cell>
          <cell r="F293">
            <v>66.349999999999994</v>
          </cell>
          <cell r="G293">
            <v>0</v>
          </cell>
        </row>
        <row r="294">
          <cell r="A294" t="str">
            <v>25200</v>
          </cell>
          <cell r="B294" t="str">
            <v>North River</v>
          </cell>
          <cell r="C294">
            <v>65.549999999999983</v>
          </cell>
          <cell r="D294">
            <v>1603996.77</v>
          </cell>
          <cell r="E294">
            <v>1727854.92</v>
          </cell>
          <cell r="F294">
            <v>65.549999999999983</v>
          </cell>
          <cell r="G294">
            <v>0</v>
          </cell>
        </row>
        <row r="295">
          <cell r="A295" t="str">
            <v>33202</v>
          </cell>
          <cell r="B295" t="str">
            <v>Summit Valley</v>
          </cell>
          <cell r="C295">
            <v>64.110000000000014</v>
          </cell>
          <cell r="D295">
            <v>963412.78</v>
          </cell>
          <cell r="E295">
            <v>928346.05</v>
          </cell>
          <cell r="F295">
            <v>63.000000000000007</v>
          </cell>
          <cell r="G295">
            <v>1.1100000000000001</v>
          </cell>
        </row>
        <row r="296">
          <cell r="A296" t="str">
            <v>22008</v>
          </cell>
          <cell r="B296" t="str">
            <v>Sprague</v>
          </cell>
          <cell r="C296">
            <v>62</v>
          </cell>
          <cell r="D296">
            <v>1817037.79</v>
          </cell>
          <cell r="E296">
            <v>1941303.46</v>
          </cell>
          <cell r="F296">
            <v>62</v>
          </cell>
          <cell r="G296">
            <v>0</v>
          </cell>
        </row>
        <row r="297">
          <cell r="A297" t="str">
            <v>30029</v>
          </cell>
          <cell r="B297" t="str">
            <v>Mount Pleasant</v>
          </cell>
          <cell r="C297">
            <v>52.650000000000006</v>
          </cell>
          <cell r="D297">
            <v>749906.66</v>
          </cell>
          <cell r="E297">
            <v>780864.3</v>
          </cell>
          <cell r="F297">
            <v>52.650000000000006</v>
          </cell>
          <cell r="G297">
            <v>0</v>
          </cell>
        </row>
        <row r="298">
          <cell r="A298" t="str">
            <v>16046</v>
          </cell>
          <cell r="B298" t="str">
            <v>Brinnon</v>
          </cell>
          <cell r="C298">
            <v>51.18</v>
          </cell>
          <cell r="D298">
            <v>983160.89</v>
          </cell>
          <cell r="E298">
            <v>1066592.92</v>
          </cell>
          <cell r="F298">
            <v>51.18</v>
          </cell>
          <cell r="G298">
            <v>0</v>
          </cell>
        </row>
        <row r="299">
          <cell r="A299" t="str">
            <v>21036</v>
          </cell>
          <cell r="B299" t="str">
            <v>Evaline</v>
          </cell>
          <cell r="C299">
            <v>48.82</v>
          </cell>
          <cell r="D299">
            <v>613392.23</v>
          </cell>
          <cell r="E299">
            <v>701074.38</v>
          </cell>
          <cell r="F299">
            <v>48.15</v>
          </cell>
          <cell r="G299">
            <v>0.67</v>
          </cell>
        </row>
        <row r="300">
          <cell r="A300" t="str">
            <v>11056</v>
          </cell>
          <cell r="B300" t="str">
            <v>Kahlotus</v>
          </cell>
          <cell r="C300">
            <v>46.999999999999993</v>
          </cell>
          <cell r="D300">
            <v>1985239.7</v>
          </cell>
          <cell r="E300">
            <v>1971252.82</v>
          </cell>
          <cell r="F300">
            <v>46.999999999999993</v>
          </cell>
          <cell r="G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45.69</v>
          </cell>
          <cell r="D301">
            <v>1854713.02</v>
          </cell>
          <cell r="E301">
            <v>2104676.84</v>
          </cell>
          <cell r="F301">
            <v>43.8</v>
          </cell>
          <cell r="G301">
            <v>1.89</v>
          </cell>
        </row>
        <row r="302">
          <cell r="A302" t="str">
            <v>17404</v>
          </cell>
          <cell r="B302" t="str">
            <v>Skykomish</v>
          </cell>
          <cell r="C302">
            <v>42.53</v>
          </cell>
          <cell r="D302">
            <v>2108780.19</v>
          </cell>
          <cell r="E302">
            <v>2014696.12</v>
          </cell>
          <cell r="F302">
            <v>41.64</v>
          </cell>
          <cell r="G302">
            <v>0.89</v>
          </cell>
        </row>
        <row r="303">
          <cell r="A303" t="str">
            <v>32312</v>
          </cell>
          <cell r="B303" t="str">
            <v>Great Northern</v>
          </cell>
          <cell r="C303">
            <v>42.089999999999996</v>
          </cell>
          <cell r="D303">
            <v>631298.56000000006</v>
          </cell>
          <cell r="E303">
            <v>703589.63</v>
          </cell>
          <cell r="F303">
            <v>41.65</v>
          </cell>
          <cell r="G303">
            <v>0.44</v>
          </cell>
        </row>
        <row r="304">
          <cell r="A304" t="str">
            <v>33030</v>
          </cell>
          <cell r="B304" t="str">
            <v>Onion Creek</v>
          </cell>
          <cell r="C304">
            <v>40.9</v>
          </cell>
          <cell r="D304">
            <v>841100.81</v>
          </cell>
          <cell r="E304">
            <v>904294.15</v>
          </cell>
          <cell r="F304">
            <v>40.9</v>
          </cell>
          <cell r="G304">
            <v>0</v>
          </cell>
        </row>
        <row r="305">
          <cell r="A305" t="str">
            <v>31063</v>
          </cell>
          <cell r="B305" t="str">
            <v>Index</v>
          </cell>
          <cell r="C305">
            <v>40.809999999999995</v>
          </cell>
          <cell r="D305">
            <v>837711.49</v>
          </cell>
          <cell r="E305">
            <v>851931.51</v>
          </cell>
          <cell r="F305">
            <v>39.699999999999996</v>
          </cell>
          <cell r="G305">
            <v>1.1100000000000001</v>
          </cell>
        </row>
        <row r="306">
          <cell r="A306" t="str">
            <v>38304</v>
          </cell>
          <cell r="B306" t="str">
            <v>Steptoe</v>
          </cell>
          <cell r="C306">
            <v>40.209999999999994</v>
          </cell>
          <cell r="D306">
            <v>725273.28</v>
          </cell>
          <cell r="E306">
            <v>723803.64</v>
          </cell>
          <cell r="F306">
            <v>40.099999999999994</v>
          </cell>
          <cell r="G306">
            <v>0.11</v>
          </cell>
        </row>
        <row r="307">
          <cell r="A307" t="str">
            <v>09102</v>
          </cell>
          <cell r="B307" t="str">
            <v>Palisades</v>
          </cell>
          <cell r="C307">
            <v>35.44</v>
          </cell>
          <cell r="D307">
            <v>631802.14</v>
          </cell>
          <cell r="E307">
            <v>624699.06999999995</v>
          </cell>
          <cell r="F307">
            <v>35</v>
          </cell>
          <cell r="G307">
            <v>0.44</v>
          </cell>
        </row>
        <row r="308">
          <cell r="A308" t="str">
            <v>19007</v>
          </cell>
          <cell r="B308" t="str">
            <v>Damman</v>
          </cell>
          <cell r="C308">
            <v>34.82</v>
          </cell>
          <cell r="D308">
            <v>508262.2</v>
          </cell>
          <cell r="E308">
            <v>675199.39</v>
          </cell>
          <cell r="F308">
            <v>33.82</v>
          </cell>
          <cell r="G308">
            <v>1</v>
          </cell>
        </row>
        <row r="309">
          <cell r="A309" t="str">
            <v>38264</v>
          </cell>
          <cell r="B309" t="str">
            <v>Lamont</v>
          </cell>
          <cell r="C309">
            <v>31.1</v>
          </cell>
          <cell r="D309">
            <v>737141.89</v>
          </cell>
          <cell r="E309">
            <v>773284.81</v>
          </cell>
          <cell r="F309">
            <v>31.1</v>
          </cell>
          <cell r="G309">
            <v>0</v>
          </cell>
        </row>
        <row r="310">
          <cell r="A310" t="str">
            <v>36101</v>
          </cell>
          <cell r="B310" t="str">
            <v>Dixie</v>
          </cell>
          <cell r="C310">
            <v>28</v>
          </cell>
          <cell r="D310">
            <v>707653.42</v>
          </cell>
          <cell r="E310">
            <v>726558.94</v>
          </cell>
          <cell r="F310">
            <v>28</v>
          </cell>
          <cell r="G310">
            <v>0</v>
          </cell>
        </row>
        <row r="311">
          <cell r="A311" t="str">
            <v>07035</v>
          </cell>
          <cell r="B311" t="str">
            <v>Starbuck</v>
          </cell>
          <cell r="C311">
            <v>27.4</v>
          </cell>
          <cell r="D311">
            <v>541334.42000000004</v>
          </cell>
          <cell r="E311">
            <v>544439.63</v>
          </cell>
          <cell r="F311">
            <v>27.4</v>
          </cell>
          <cell r="G311">
            <v>0</v>
          </cell>
        </row>
        <row r="312">
          <cell r="A312" t="str">
            <v>10003</v>
          </cell>
          <cell r="B312" t="str">
            <v>Keller</v>
          </cell>
          <cell r="C312">
            <v>27.150000000000002</v>
          </cell>
          <cell r="D312">
            <v>1024800.67</v>
          </cell>
          <cell r="E312">
            <v>1063558.45</v>
          </cell>
          <cell r="F312">
            <v>27.150000000000002</v>
          </cell>
          <cell r="G312">
            <v>0</v>
          </cell>
        </row>
        <row r="313">
          <cell r="A313" t="str">
            <v>33205</v>
          </cell>
          <cell r="B313" t="str">
            <v>Evergreen (Stev)</v>
          </cell>
          <cell r="C313">
            <v>26.5</v>
          </cell>
          <cell r="D313">
            <v>464096.37</v>
          </cell>
          <cell r="E313">
            <v>519060.74</v>
          </cell>
          <cell r="F313">
            <v>25.5</v>
          </cell>
          <cell r="G313">
            <v>1</v>
          </cell>
        </row>
        <row r="314">
          <cell r="A314" t="str">
            <v>20403</v>
          </cell>
          <cell r="B314" t="str">
            <v>Roosevelt</v>
          </cell>
          <cell r="C314">
            <v>26.1</v>
          </cell>
          <cell r="D314">
            <v>483542.54</v>
          </cell>
          <cell r="E314">
            <v>446202.3</v>
          </cell>
          <cell r="F314">
            <v>26.1</v>
          </cell>
          <cell r="G314">
            <v>0</v>
          </cell>
        </row>
        <row r="315">
          <cell r="A315" t="str">
            <v>30031</v>
          </cell>
          <cell r="B315" t="str">
            <v>Mill A</v>
          </cell>
          <cell r="C315">
            <v>19.940000000000001</v>
          </cell>
          <cell r="D315">
            <v>541928.68000000005</v>
          </cell>
          <cell r="E315">
            <v>537625.35</v>
          </cell>
          <cell r="F315">
            <v>19.940000000000001</v>
          </cell>
          <cell r="G315">
            <v>0</v>
          </cell>
        </row>
        <row r="316">
          <cell r="A316" t="str">
            <v>16020</v>
          </cell>
          <cell r="B316" t="str">
            <v>Queets-Clearwater</v>
          </cell>
          <cell r="C316">
            <v>19.399999999999999</v>
          </cell>
          <cell r="D316">
            <v>904190.47</v>
          </cell>
          <cell r="E316">
            <v>845723.81</v>
          </cell>
          <cell r="F316">
            <v>19.399999999999999</v>
          </cell>
          <cell r="G316">
            <v>0</v>
          </cell>
        </row>
        <row r="317">
          <cell r="A317" t="str">
            <v>01122</v>
          </cell>
          <cell r="B317" t="str">
            <v>Benge</v>
          </cell>
          <cell r="C317">
            <v>12.7</v>
          </cell>
          <cell r="D317">
            <v>365397.25</v>
          </cell>
          <cell r="E317">
            <v>417951.2</v>
          </cell>
          <cell r="F317">
            <v>12.7</v>
          </cell>
          <cell r="G317">
            <v>0</v>
          </cell>
        </row>
        <row r="318">
          <cell r="A318" t="str">
            <v>28010</v>
          </cell>
          <cell r="B318" t="str">
            <v>Shaw</v>
          </cell>
          <cell r="C318">
            <v>10.75</v>
          </cell>
          <cell r="D318">
            <v>336744.71</v>
          </cell>
          <cell r="E318">
            <v>316088.8</v>
          </cell>
          <cell r="F318">
            <v>10.75</v>
          </cell>
          <cell r="G318">
            <v>0</v>
          </cell>
        </row>
        <row r="319">
          <cell r="A319" t="str">
            <v>11054</v>
          </cell>
          <cell r="B319" t="str">
            <v>Star</v>
          </cell>
          <cell r="C319">
            <v>8.85</v>
          </cell>
          <cell r="D319">
            <v>361492.96</v>
          </cell>
          <cell r="E319">
            <v>356705.32</v>
          </cell>
          <cell r="F319">
            <v>8.85</v>
          </cell>
          <cell r="G319">
            <v>0</v>
          </cell>
        </row>
        <row r="320">
          <cell r="A320" t="str">
            <v>04069</v>
          </cell>
          <cell r="B320" t="str">
            <v>Stehekin</v>
          </cell>
          <cell r="C320">
            <v>7.4</v>
          </cell>
          <cell r="D320">
            <v>208855.9</v>
          </cell>
          <cell r="E320">
            <v>67077.58</v>
          </cell>
          <cell r="F320">
            <v>7.4</v>
          </cell>
          <cell r="G320">
            <v>0</v>
          </cell>
        </row>
        <row r="321">
          <cell r="A321">
            <v>45</v>
          </cell>
          <cell r="B321"/>
          <cell r="C321">
            <v>2393.69</v>
          </cell>
          <cell r="D321">
            <v>55617931.690000013</v>
          </cell>
          <cell r="E321">
            <v>57946944.190000005</v>
          </cell>
          <cell r="F321">
            <v>2370.3800000000006</v>
          </cell>
          <cell r="G321">
            <v>23.310000000000002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I421"/>
  <sheetViews>
    <sheetView tabSelected="1" zoomScaleNormal="100" zoomScaleSheetLayoutView="100" workbookViewId="0">
      <pane ySplit="5" topLeftCell="A6" activePane="bottomLeft" state="frozen"/>
      <selection pane="bottomLeft" activeCell="A2" sqref="A2"/>
    </sheetView>
  </sheetViews>
  <sheetFormatPr defaultColWidth="9.140625" defaultRowHeight="12" x14ac:dyDescent="0.2"/>
  <cols>
    <col min="1" max="1" width="13.7109375" style="19" customWidth="1"/>
    <col min="2" max="2" width="6.42578125" style="19" hidden="1" customWidth="1"/>
    <col min="3" max="3" width="16.85546875" style="19" bestFit="1" customWidth="1"/>
    <col min="4" max="4" width="12.42578125" style="76" hidden="1" customWidth="1"/>
    <col min="5" max="5" width="17" style="48" hidden="1" customWidth="1"/>
    <col min="6" max="8" width="13.5703125" style="48" hidden="1" customWidth="1"/>
    <col min="9" max="9" width="16" style="48" bestFit="1" customWidth="1"/>
    <col min="10" max="10" width="10.7109375" style="106" hidden="1" customWidth="1"/>
    <col min="11" max="11" width="11" style="85" hidden="1" customWidth="1"/>
    <col min="12" max="12" width="13.5703125" style="85" hidden="1" customWidth="1"/>
    <col min="13" max="13" width="12.42578125" style="85" hidden="1" customWidth="1"/>
    <col min="14" max="15" width="14.5703125" style="85" hidden="1" customWidth="1"/>
    <col min="16" max="16" width="11" style="85" hidden="1" customWidth="1"/>
    <col min="17" max="17" width="12.42578125" style="85" hidden="1" customWidth="1"/>
    <col min="18" max="18" width="12" style="85" bestFit="1" customWidth="1"/>
    <col min="19" max="19" width="6.42578125" style="85" hidden="1" customWidth="1"/>
    <col min="20" max="20" width="10.5703125" style="85" hidden="1" customWidth="1"/>
    <col min="21" max="23" width="14.5703125" style="48" hidden="1" customWidth="1"/>
    <col min="24" max="24" width="12.42578125" style="48" hidden="1" customWidth="1"/>
    <col min="25" max="25" width="14.5703125" style="19" hidden="1" customWidth="1"/>
    <col min="26" max="26" width="12.42578125" style="19" hidden="1" customWidth="1"/>
    <col min="27" max="27" width="13.5703125" style="19" bestFit="1" customWidth="1"/>
    <col min="28" max="28" width="6.42578125" style="77" hidden="1" customWidth="1"/>
    <col min="29" max="29" width="10.5703125" style="85" hidden="1" customWidth="1"/>
    <col min="30" max="30" width="14.5703125" style="19" hidden="1" customWidth="1"/>
    <col min="31" max="32" width="12.42578125" style="19" hidden="1" customWidth="1"/>
    <col min="33" max="33" width="11" style="19" hidden="1" customWidth="1"/>
    <col min="34" max="34" width="12" style="19" bestFit="1" customWidth="1"/>
    <col min="35" max="35" width="6.42578125" style="77" hidden="1" customWidth="1"/>
    <col min="36" max="36" width="10.5703125" style="85" hidden="1" customWidth="1"/>
    <col min="37" max="37" width="13.5703125" style="19" hidden="1" customWidth="1"/>
    <col min="38" max="38" width="11" style="19" hidden="1" customWidth="1"/>
    <col min="39" max="39" width="11" style="19" bestFit="1" customWidth="1"/>
    <col min="40" max="40" width="6.42578125" style="77" hidden="1" customWidth="1"/>
    <col min="41" max="41" width="10.5703125" style="85" hidden="1" customWidth="1"/>
    <col min="42" max="42" width="14.5703125" style="19" hidden="1" customWidth="1"/>
    <col min="43" max="45" width="13.5703125" style="19" hidden="1" customWidth="1"/>
    <col min="46" max="46" width="14.5703125" style="19" hidden="1" customWidth="1"/>
    <col min="47" max="47" width="13.5703125" style="19" hidden="1" customWidth="1"/>
    <col min="48" max="48" width="11" style="19" hidden="1" customWidth="1"/>
    <col min="49" max="51" width="13.5703125" style="19" hidden="1" customWidth="1"/>
    <col min="52" max="53" width="12.42578125" style="19" hidden="1" customWidth="1"/>
    <col min="54" max="54" width="13.5703125" style="19" hidden="1" customWidth="1"/>
    <col min="55" max="55" width="14.5703125" style="19" hidden="1" customWidth="1"/>
    <col min="56" max="56" width="11" style="19" hidden="1" customWidth="1"/>
    <col min="57" max="57" width="12.42578125" style="19" hidden="1" customWidth="1"/>
    <col min="58" max="58" width="12.85546875" style="19" bestFit="1" customWidth="1"/>
    <col min="59" max="59" width="6.42578125" style="77" hidden="1" customWidth="1"/>
    <col min="60" max="60" width="8.85546875" style="85" hidden="1" customWidth="1"/>
    <col min="61" max="63" width="12.42578125" style="19" hidden="1" customWidth="1"/>
    <col min="64" max="65" width="13.5703125" style="19" hidden="1" customWidth="1"/>
    <col min="66" max="66" width="12.42578125" style="19" hidden="1" customWidth="1"/>
    <col min="67" max="67" width="13.5703125" style="19" hidden="1" customWidth="1"/>
    <col min="68" max="68" width="12" style="19" bestFit="1" customWidth="1"/>
    <col min="69" max="69" width="6.42578125" style="77" hidden="1" customWidth="1"/>
    <col min="70" max="70" width="10.5703125" style="85" hidden="1" customWidth="1"/>
    <col min="71" max="73" width="12.42578125" style="19" hidden="1" customWidth="1"/>
    <col min="74" max="74" width="13.5703125" style="19" hidden="1" customWidth="1"/>
    <col min="75" max="75" width="11" style="19" bestFit="1" customWidth="1"/>
    <col min="76" max="76" width="6.42578125" style="77" hidden="1" customWidth="1"/>
    <col min="77" max="77" width="10.5703125" style="85" hidden="1" customWidth="1"/>
    <col min="78" max="78" width="13.5703125" style="19" bestFit="1" customWidth="1"/>
    <col min="79" max="79" width="6.42578125" style="77" hidden="1" customWidth="1"/>
    <col min="80" max="80" width="10.5703125" style="85" hidden="1" customWidth="1"/>
    <col min="81" max="81" width="12" style="19" bestFit="1" customWidth="1"/>
    <col min="82" max="82" width="6.42578125" style="77" hidden="1" customWidth="1"/>
    <col min="83" max="83" width="10.5703125" style="85" hidden="1" customWidth="1"/>
    <col min="84" max="84" width="13.140625" style="19" bestFit="1" customWidth="1"/>
    <col min="85" max="85" width="6.42578125" style="77" hidden="1" customWidth="1"/>
    <col min="86" max="86" width="10.5703125" style="85" hidden="1" customWidth="1"/>
    <col min="87" max="16384" width="9.140625" style="19"/>
  </cols>
  <sheetData>
    <row r="1" spans="1:139" ht="12.75" x14ac:dyDescent="0.2">
      <c r="A1" s="1"/>
      <c r="B1" s="2" t="s">
        <v>0</v>
      </c>
      <c r="C1" s="3"/>
      <c r="D1" s="4" t="s">
        <v>1</v>
      </c>
      <c r="E1" s="5" t="s">
        <v>2</v>
      </c>
      <c r="F1" s="6" t="s">
        <v>0</v>
      </c>
      <c r="G1" s="6" t="s">
        <v>0</v>
      </c>
      <c r="H1" s="6" t="s">
        <v>0</v>
      </c>
      <c r="I1" s="6" t="s">
        <v>3</v>
      </c>
      <c r="J1" s="7" t="s">
        <v>3</v>
      </c>
      <c r="K1" s="8"/>
      <c r="L1" s="9" t="s">
        <v>0</v>
      </c>
      <c r="M1" s="9" t="s">
        <v>0</v>
      </c>
      <c r="N1" s="9" t="s">
        <v>0</v>
      </c>
      <c r="O1" s="9" t="s">
        <v>0</v>
      </c>
      <c r="P1" s="9" t="s">
        <v>0</v>
      </c>
      <c r="Q1" s="9" t="s">
        <v>0</v>
      </c>
      <c r="R1" s="10" t="s">
        <v>4</v>
      </c>
      <c r="S1" s="7" t="s">
        <v>4</v>
      </c>
      <c r="T1" s="11"/>
      <c r="U1" s="12" t="s">
        <v>0</v>
      </c>
      <c r="V1" s="12" t="s">
        <v>0</v>
      </c>
      <c r="W1" s="12" t="s">
        <v>0</v>
      </c>
      <c r="X1" s="12" t="s">
        <v>0</v>
      </c>
      <c r="Y1" s="12" t="s">
        <v>0</v>
      </c>
      <c r="Z1" s="12"/>
      <c r="AA1" s="13" t="s">
        <v>5</v>
      </c>
      <c r="AB1" s="14" t="s">
        <v>5</v>
      </c>
      <c r="AC1" s="15"/>
      <c r="AD1" s="12" t="s">
        <v>0</v>
      </c>
      <c r="AE1" s="12" t="s">
        <v>0</v>
      </c>
      <c r="AF1" s="12" t="s">
        <v>0</v>
      </c>
      <c r="AG1" s="12" t="s">
        <v>0</v>
      </c>
      <c r="AH1" s="16" t="s">
        <v>6</v>
      </c>
      <c r="AI1" s="14" t="s">
        <v>6</v>
      </c>
      <c r="AJ1" s="8"/>
      <c r="AK1" s="12" t="s">
        <v>0</v>
      </c>
      <c r="AL1" s="12" t="s">
        <v>0</v>
      </c>
      <c r="AM1" s="16" t="s">
        <v>7</v>
      </c>
      <c r="AN1" s="14" t="s">
        <v>7</v>
      </c>
      <c r="AO1" s="8"/>
      <c r="AP1" s="12" t="s">
        <v>0</v>
      </c>
      <c r="AQ1" s="12" t="s">
        <v>0</v>
      </c>
      <c r="AR1" s="12" t="s">
        <v>0</v>
      </c>
      <c r="AS1" s="12" t="s">
        <v>0</v>
      </c>
      <c r="AT1" s="12" t="s">
        <v>0</v>
      </c>
      <c r="AU1" s="12" t="s">
        <v>0</v>
      </c>
      <c r="AV1" s="12" t="s">
        <v>0</v>
      </c>
      <c r="AW1" s="12" t="s">
        <v>0</v>
      </c>
      <c r="AX1" s="12" t="s">
        <v>0</v>
      </c>
      <c r="AY1" s="12" t="s">
        <v>0</v>
      </c>
      <c r="AZ1" s="12" t="s">
        <v>0</v>
      </c>
      <c r="BA1" s="12" t="s">
        <v>0</v>
      </c>
      <c r="BB1" s="12" t="s">
        <v>0</v>
      </c>
      <c r="BC1" s="12" t="s">
        <v>0</v>
      </c>
      <c r="BD1" s="12" t="s">
        <v>0</v>
      </c>
      <c r="BE1" s="12" t="s">
        <v>0</v>
      </c>
      <c r="BF1" s="16" t="s">
        <v>8</v>
      </c>
      <c r="BG1" s="14" t="s">
        <v>8</v>
      </c>
      <c r="BH1" s="8"/>
      <c r="BI1" s="12" t="s">
        <v>0</v>
      </c>
      <c r="BJ1" s="12" t="s">
        <v>0</v>
      </c>
      <c r="BK1" s="12" t="s">
        <v>0</v>
      </c>
      <c r="BL1" s="12"/>
      <c r="BM1" s="12" t="s">
        <v>0</v>
      </c>
      <c r="BN1" s="12" t="s">
        <v>0</v>
      </c>
      <c r="BO1" s="12" t="s">
        <v>0</v>
      </c>
      <c r="BP1" s="16" t="s">
        <v>9</v>
      </c>
      <c r="BQ1" s="14" t="s">
        <v>9</v>
      </c>
      <c r="BR1" s="8"/>
      <c r="BS1" s="12" t="s">
        <v>0</v>
      </c>
      <c r="BT1" s="12" t="s">
        <v>0</v>
      </c>
      <c r="BU1" s="12" t="s">
        <v>0</v>
      </c>
      <c r="BV1" s="12" t="s">
        <v>0</v>
      </c>
      <c r="BW1" s="16" t="s">
        <v>10</v>
      </c>
      <c r="BX1" s="14" t="s">
        <v>10</v>
      </c>
      <c r="BY1" s="15"/>
      <c r="BZ1" s="16" t="s">
        <v>11</v>
      </c>
      <c r="CA1" s="14" t="s">
        <v>11</v>
      </c>
      <c r="CB1" s="15"/>
      <c r="CC1" s="16" t="s">
        <v>12</v>
      </c>
      <c r="CD1" s="14" t="s">
        <v>12</v>
      </c>
      <c r="CE1" s="8"/>
      <c r="CF1" s="16" t="s">
        <v>13</v>
      </c>
      <c r="CG1" s="17" t="s">
        <v>13</v>
      </c>
      <c r="CH1" s="18"/>
    </row>
    <row r="2" spans="1:139" ht="13.15" customHeight="1" x14ac:dyDescent="0.2">
      <c r="A2" s="20"/>
      <c r="B2" s="21"/>
      <c r="C2" s="21"/>
      <c r="D2" s="22" t="s">
        <v>14</v>
      </c>
      <c r="E2" s="23" t="s">
        <v>15</v>
      </c>
      <c r="F2" s="24"/>
      <c r="G2" s="24"/>
      <c r="H2" s="24"/>
      <c r="I2" s="23" t="s">
        <v>16</v>
      </c>
      <c r="J2" s="25" t="s">
        <v>17</v>
      </c>
      <c r="K2" s="26"/>
      <c r="L2" s="27">
        <v>11</v>
      </c>
      <c r="M2" s="27">
        <v>12</v>
      </c>
      <c r="N2" s="27">
        <v>13</v>
      </c>
      <c r="O2" s="27">
        <v>14</v>
      </c>
      <c r="P2" s="27">
        <v>18</v>
      </c>
      <c r="Q2" s="27">
        <v>19</v>
      </c>
      <c r="R2" s="28" t="s">
        <v>18</v>
      </c>
      <c r="S2" s="25" t="s">
        <v>18</v>
      </c>
      <c r="T2" s="29"/>
      <c r="U2" s="30">
        <v>21</v>
      </c>
      <c r="V2" s="30">
        <v>22</v>
      </c>
      <c r="W2" s="30">
        <v>24</v>
      </c>
      <c r="X2" s="30">
        <v>25</v>
      </c>
      <c r="Y2" s="31">
        <v>26</v>
      </c>
      <c r="Z2" s="30">
        <v>29</v>
      </c>
      <c r="AA2" s="32" t="s">
        <v>16</v>
      </c>
      <c r="AB2" s="33" t="s">
        <v>16</v>
      </c>
      <c r="AC2" s="34"/>
      <c r="AD2" s="31">
        <v>31</v>
      </c>
      <c r="AE2" s="31">
        <v>34</v>
      </c>
      <c r="AF2" s="31">
        <v>38</v>
      </c>
      <c r="AG2" s="31">
        <v>39</v>
      </c>
      <c r="AH2" s="35" t="s">
        <v>16</v>
      </c>
      <c r="AI2" s="33" t="s">
        <v>16</v>
      </c>
      <c r="AJ2" s="26"/>
      <c r="AK2" s="31">
        <v>45</v>
      </c>
      <c r="AL2" s="31">
        <v>46</v>
      </c>
      <c r="AM2" s="35" t="s">
        <v>19</v>
      </c>
      <c r="AN2" s="33" t="s">
        <v>19</v>
      </c>
      <c r="AO2" s="26"/>
      <c r="AP2" s="31">
        <v>51</v>
      </c>
      <c r="AQ2" s="31">
        <v>52</v>
      </c>
      <c r="AR2" s="36">
        <v>53</v>
      </c>
      <c r="AS2" s="36">
        <v>54</v>
      </c>
      <c r="AT2" s="36">
        <v>55</v>
      </c>
      <c r="AU2" s="36">
        <v>56</v>
      </c>
      <c r="AV2" s="36">
        <v>57</v>
      </c>
      <c r="AW2" s="36">
        <v>58</v>
      </c>
      <c r="AX2" s="36">
        <v>59</v>
      </c>
      <c r="AY2" s="36">
        <v>61</v>
      </c>
      <c r="AZ2" s="36">
        <v>62</v>
      </c>
      <c r="BA2" s="36">
        <v>64</v>
      </c>
      <c r="BB2" s="36">
        <v>65</v>
      </c>
      <c r="BC2" s="36">
        <v>67</v>
      </c>
      <c r="BD2" s="36">
        <v>68</v>
      </c>
      <c r="BE2" s="36">
        <v>69</v>
      </c>
      <c r="BF2" s="35" t="s">
        <v>16</v>
      </c>
      <c r="BG2" s="33" t="s">
        <v>16</v>
      </c>
      <c r="BH2" s="26"/>
      <c r="BI2" s="37">
        <v>71</v>
      </c>
      <c r="BJ2" s="37">
        <v>73</v>
      </c>
      <c r="BK2" s="37">
        <v>74</v>
      </c>
      <c r="BL2" s="37">
        <v>75</v>
      </c>
      <c r="BM2" s="37">
        <v>76</v>
      </c>
      <c r="BN2" s="37">
        <v>78</v>
      </c>
      <c r="BO2" s="37">
        <v>79</v>
      </c>
      <c r="BP2" s="35" t="s">
        <v>20</v>
      </c>
      <c r="BQ2" s="33" t="s">
        <v>20</v>
      </c>
      <c r="BR2" s="26"/>
      <c r="BS2" s="36">
        <v>81</v>
      </c>
      <c r="BT2" s="36">
        <v>86</v>
      </c>
      <c r="BU2" s="36">
        <v>88</v>
      </c>
      <c r="BV2" s="36">
        <v>89</v>
      </c>
      <c r="BW2" s="35" t="s">
        <v>21</v>
      </c>
      <c r="BX2" s="33" t="s">
        <v>21</v>
      </c>
      <c r="BY2" s="38"/>
      <c r="BZ2" s="35" t="s">
        <v>22</v>
      </c>
      <c r="CA2" s="33" t="s">
        <v>22</v>
      </c>
      <c r="CB2" s="38"/>
      <c r="CC2" s="35" t="s">
        <v>21</v>
      </c>
      <c r="CD2" s="33" t="s">
        <v>21</v>
      </c>
      <c r="CE2" s="26"/>
      <c r="CF2" s="35" t="s">
        <v>23</v>
      </c>
      <c r="CG2" s="17" t="s">
        <v>23</v>
      </c>
      <c r="CH2" s="18"/>
    </row>
    <row r="3" spans="1:139" ht="36" x14ac:dyDescent="0.2">
      <c r="A3" s="39" t="s">
        <v>24</v>
      </c>
      <c r="C3" s="40" t="s">
        <v>25</v>
      </c>
      <c r="D3" s="41" t="s">
        <v>26</v>
      </c>
      <c r="E3" s="42" t="s">
        <v>27</v>
      </c>
      <c r="F3" s="43" t="s">
        <v>28</v>
      </c>
      <c r="G3" s="43" t="s">
        <v>29</v>
      </c>
      <c r="H3" s="43" t="s">
        <v>30</v>
      </c>
      <c r="I3" s="42" t="s">
        <v>31</v>
      </c>
      <c r="J3" s="44" t="s">
        <v>32</v>
      </c>
      <c r="K3" s="45" t="s">
        <v>33</v>
      </c>
      <c r="L3" s="46"/>
      <c r="M3" s="46"/>
      <c r="N3" s="46"/>
      <c r="O3" s="46"/>
      <c r="P3" s="46"/>
      <c r="Q3" s="46"/>
      <c r="R3" s="47" t="s">
        <v>34</v>
      </c>
      <c r="S3" s="44" t="s">
        <v>32</v>
      </c>
      <c r="T3" s="45" t="s">
        <v>33</v>
      </c>
      <c r="AA3" s="49" t="s">
        <v>35</v>
      </c>
      <c r="AB3" s="50" t="s">
        <v>32</v>
      </c>
      <c r="AC3" s="45" t="s">
        <v>33</v>
      </c>
      <c r="AH3" s="49" t="s">
        <v>36</v>
      </c>
      <c r="AI3" s="50" t="s">
        <v>32</v>
      </c>
      <c r="AJ3" s="45" t="s">
        <v>33</v>
      </c>
      <c r="AM3" s="49" t="s">
        <v>37</v>
      </c>
      <c r="AN3" s="50" t="s">
        <v>32</v>
      </c>
      <c r="AO3" s="45" t="s">
        <v>33</v>
      </c>
      <c r="BF3" s="49" t="s">
        <v>38</v>
      </c>
      <c r="BG3" s="51" t="s">
        <v>32</v>
      </c>
      <c r="BH3" s="52" t="s">
        <v>33</v>
      </c>
      <c r="BI3" s="53"/>
      <c r="BJ3" s="53"/>
      <c r="BK3" s="53"/>
      <c r="BL3" s="53"/>
      <c r="BM3" s="53"/>
      <c r="BN3" s="53"/>
      <c r="BO3" s="53"/>
      <c r="BP3" s="49" t="s">
        <v>39</v>
      </c>
      <c r="BQ3" s="50" t="s">
        <v>32</v>
      </c>
      <c r="BR3" s="45" t="s">
        <v>33</v>
      </c>
      <c r="BW3" s="49" t="s">
        <v>40</v>
      </c>
      <c r="BX3" s="50" t="s">
        <v>32</v>
      </c>
      <c r="BY3" s="45" t="s">
        <v>33</v>
      </c>
      <c r="BZ3" s="54" t="s">
        <v>41</v>
      </c>
      <c r="CA3" s="50" t="s">
        <v>32</v>
      </c>
      <c r="CB3" s="45" t="s">
        <v>33</v>
      </c>
      <c r="CC3" s="54" t="s">
        <v>42</v>
      </c>
      <c r="CD3" s="50" t="s">
        <v>32</v>
      </c>
      <c r="CE3" s="45" t="s">
        <v>33</v>
      </c>
      <c r="CF3" s="54" t="s">
        <v>43</v>
      </c>
      <c r="CG3" s="55" t="s">
        <v>32</v>
      </c>
      <c r="CH3" s="56" t="s">
        <v>33</v>
      </c>
    </row>
    <row r="4" spans="1:139" s="59" customFormat="1" ht="4.5" customHeight="1" x14ac:dyDescent="0.2">
      <c r="A4" s="20"/>
      <c r="B4" s="19"/>
      <c r="C4" s="5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58"/>
      <c r="CG4" s="19"/>
      <c r="CH4" s="19"/>
    </row>
    <row r="5" spans="1:139" s="69" customFormat="1" x14ac:dyDescent="0.2">
      <c r="A5" s="60" t="s">
        <v>44</v>
      </c>
      <c r="B5" s="21"/>
      <c r="C5" s="61"/>
      <c r="D5" s="62">
        <f>SUM(D7:D420)/2</f>
        <v>1074908.9500000002</v>
      </c>
      <c r="E5" s="62">
        <f>SUM(E8:E420)/2</f>
        <v>12308143017.119993</v>
      </c>
      <c r="F5" s="63">
        <f>SUM(F8:F420)/2</f>
        <v>6547379711.1300011</v>
      </c>
      <c r="G5" s="63">
        <f>SUM(G8:G420)/2</f>
        <v>142623533.02999985</v>
      </c>
      <c r="H5" s="63">
        <f>SUM(H8:H420)/2</f>
        <v>19280375.749999985</v>
      </c>
      <c r="I5" s="63">
        <f>SUM(I8:I420)/2</f>
        <v>6709283619.909996</v>
      </c>
      <c r="J5" s="64">
        <f>I5/E5</f>
        <v>0.54510933213708423</v>
      </c>
      <c r="K5" s="65">
        <f>I5/D5</f>
        <v>6241.7227244316782</v>
      </c>
      <c r="L5" s="63">
        <f t="shared" ref="L5:R5" si="0">SUM(L8:L420)/2</f>
        <v>0</v>
      </c>
      <c r="M5" s="63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5454166.5300000003</v>
      </c>
      <c r="Q5" s="63">
        <f t="shared" si="0"/>
        <v>0</v>
      </c>
      <c r="R5" s="63">
        <f t="shared" si="0"/>
        <v>5454166.5300000003</v>
      </c>
      <c r="S5" s="64">
        <f>R5/E5</f>
        <v>4.4313480290353595E-4</v>
      </c>
      <c r="T5" s="65">
        <f>R5/D5</f>
        <v>5.0740730459077481</v>
      </c>
      <c r="U5" s="63">
        <f t="shared" ref="U5:Z5" si="1">SUM(U8:U420)/2</f>
        <v>1308475968.2599995</v>
      </c>
      <c r="V5" s="63">
        <f t="shared" si="1"/>
        <v>45006363.469999969</v>
      </c>
      <c r="W5" s="63">
        <f t="shared" si="1"/>
        <v>213097309.70999986</v>
      </c>
      <c r="X5" s="63">
        <f t="shared" si="1"/>
        <v>10207.41</v>
      </c>
      <c r="Y5" s="63">
        <f t="shared" si="1"/>
        <v>1969513.4700000002</v>
      </c>
      <c r="Z5" s="63">
        <f t="shared" si="1"/>
        <v>2840053.91</v>
      </c>
      <c r="AA5" s="63">
        <f>SUM(U5:Z5)</f>
        <v>1571399416.2299995</v>
      </c>
      <c r="AB5" s="64">
        <f>AA5/E5</f>
        <v>0.12767152721935907</v>
      </c>
      <c r="AC5" s="66">
        <f>AA5/D5</f>
        <v>1461.8907175626357</v>
      </c>
      <c r="AD5" s="63">
        <f>SUM(AD8:AD420)/2</f>
        <v>326062524.28000003</v>
      </c>
      <c r="AE5" s="63">
        <f>SUM(AE8:AE420)/2</f>
        <v>46575187.579999976</v>
      </c>
      <c r="AF5" s="63">
        <f>SUM(AF8:AF420)/2</f>
        <v>6599322.3500000034</v>
      </c>
      <c r="AG5" s="63">
        <f>SUM(AG8:AG420)/2</f>
        <v>470276.93</v>
      </c>
      <c r="AH5" s="63">
        <f>SUM(AD5:AG5)</f>
        <v>379707311.14000005</v>
      </c>
      <c r="AI5" s="64">
        <f>AH5/E5</f>
        <v>3.0850089295505156E-2</v>
      </c>
      <c r="AJ5" s="66">
        <f>AH5/D5</f>
        <v>353.24602250265008</v>
      </c>
      <c r="AK5" s="63">
        <f>SUM(AK8:AK420)/2</f>
        <v>40968163.400000006</v>
      </c>
      <c r="AL5" s="63">
        <f>SUM(AL8:AL420)/2</f>
        <v>546245.16999999993</v>
      </c>
      <c r="AM5" s="63">
        <f>SUM(AK5:AL5)</f>
        <v>41514408.570000008</v>
      </c>
      <c r="AN5" s="64">
        <f>AM5/E5</f>
        <v>3.37292217942671E-3</v>
      </c>
      <c r="AO5" s="66">
        <f>AM5/D5</f>
        <v>38.621325620183924</v>
      </c>
      <c r="AP5" s="63">
        <f t="shared" ref="AP5:BE5" si="2">SUM(AP8:AP420)/2</f>
        <v>222594124.44999999</v>
      </c>
      <c r="AQ5" s="63">
        <f t="shared" si="2"/>
        <v>44703629.69000002</v>
      </c>
      <c r="AR5" s="63">
        <f t="shared" si="2"/>
        <v>12121325.450000001</v>
      </c>
      <c r="AS5" s="63">
        <f t="shared" si="2"/>
        <v>0</v>
      </c>
      <c r="AT5" s="63">
        <f t="shared" si="2"/>
        <v>225720037.14999989</v>
      </c>
      <c r="AU5" s="63">
        <f t="shared" si="2"/>
        <v>9335791.4600000028</v>
      </c>
      <c r="AV5" s="63">
        <f t="shared" si="2"/>
        <v>1280215.6299999997</v>
      </c>
      <c r="AW5" s="63">
        <f t="shared" si="2"/>
        <v>84081629.459999934</v>
      </c>
      <c r="AX5" s="63">
        <f t="shared" si="2"/>
        <v>151441.62</v>
      </c>
      <c r="AY5" s="63">
        <f t="shared" si="2"/>
        <v>17895683.610000007</v>
      </c>
      <c r="AZ5" s="63">
        <f t="shared" si="2"/>
        <v>1351000.81</v>
      </c>
      <c r="BA5" s="63">
        <f t="shared" si="2"/>
        <v>15558083.479999997</v>
      </c>
      <c r="BB5" s="63">
        <f t="shared" si="2"/>
        <v>140467797.88000003</v>
      </c>
      <c r="BC5" s="63">
        <f t="shared" si="2"/>
        <v>196625.24999999997</v>
      </c>
      <c r="BD5" s="63">
        <f t="shared" si="2"/>
        <v>4006478.1600000006</v>
      </c>
      <c r="BE5" s="63">
        <f t="shared" si="2"/>
        <v>9574351.9199999999</v>
      </c>
      <c r="BF5" s="63">
        <f>SUM(AP5:BE5)</f>
        <v>789038216.01999974</v>
      </c>
      <c r="BG5" s="64">
        <f>BF5/E5</f>
        <v>6.4107007443973324E-2</v>
      </c>
      <c r="BH5" s="66">
        <f>BF5/D5</f>
        <v>734.05121058858015</v>
      </c>
      <c r="BI5" s="63">
        <f t="shared" ref="BI5:BO5" si="3">SUM(BI8:BI420)/2</f>
        <v>2018089.01</v>
      </c>
      <c r="BJ5" s="63">
        <f t="shared" si="3"/>
        <v>4757371.2299999995</v>
      </c>
      <c r="BK5" s="63">
        <f t="shared" si="3"/>
        <v>19084406.499999993</v>
      </c>
      <c r="BL5" s="63">
        <f t="shared" si="3"/>
        <v>147826.06</v>
      </c>
      <c r="BM5" s="63">
        <f t="shared" si="3"/>
        <v>736124.24</v>
      </c>
      <c r="BN5" s="63">
        <f t="shared" si="3"/>
        <v>520265.82999999996</v>
      </c>
      <c r="BO5" s="63">
        <f t="shared" si="3"/>
        <v>117462457.15000004</v>
      </c>
      <c r="BP5" s="63">
        <f>SUM(BI5:BO5)</f>
        <v>144726540.02000001</v>
      </c>
      <c r="BQ5" s="64">
        <f>BP5/E5</f>
        <v>1.1758600775006664E-2</v>
      </c>
      <c r="BR5" s="66">
        <f>BP5/D5</f>
        <v>134.64074331132883</v>
      </c>
      <c r="BS5" s="63">
        <f>SUM(BS8:BS420)/2</f>
        <v>1164732.2500000002</v>
      </c>
      <c r="BT5" s="63">
        <f>SUM(BT8:BT420)/2</f>
        <v>3200760.5100000012</v>
      </c>
      <c r="BU5" s="63">
        <f>SUM(BU8:BU420)/2</f>
        <v>33170999.579999991</v>
      </c>
      <c r="BV5" s="63">
        <f>SUM(BV8:BV420)/2</f>
        <v>40019513.090000004</v>
      </c>
      <c r="BW5" s="63">
        <f>SUM(BS5:BV5)</f>
        <v>77556005.429999992</v>
      </c>
      <c r="BX5" s="64">
        <f>BW5/E5</f>
        <v>6.3011946905494661E-3</v>
      </c>
      <c r="BY5" s="66">
        <f>BW5/D5</f>
        <v>72.151232371820868</v>
      </c>
      <c r="BZ5" s="63">
        <f>SUM(BZ8:BZ420)/2</f>
        <v>1735399143.8100007</v>
      </c>
      <c r="CA5" s="64">
        <f>BZ5/E5-0.001</f>
        <v>0.1399960171405345</v>
      </c>
      <c r="CB5" s="66">
        <f>BZ5/D5</f>
        <v>1614.4615260762321</v>
      </c>
      <c r="CC5" s="63">
        <f>SUM(CC8:CC420)/2</f>
        <v>394388659.91999996</v>
      </c>
      <c r="CD5" s="64">
        <f>CC5/E5</f>
        <v>3.2042905202793438E-2</v>
      </c>
      <c r="CE5" s="66">
        <f>SUM(CC5/D5)</f>
        <v>366.90424795514065</v>
      </c>
      <c r="CF5" s="67">
        <f>SUM(CF8:CF420)/2</f>
        <v>459675529.53999954</v>
      </c>
      <c r="CG5" s="64">
        <f>CF5/E5</f>
        <v>3.7347269112864102E-2</v>
      </c>
      <c r="CH5" s="68">
        <f>CF5/D5</f>
        <v>427.64136398715397</v>
      </c>
    </row>
    <row r="6" spans="1:139" s="59" customFormat="1" ht="4.5" customHeight="1" x14ac:dyDescent="0.2">
      <c r="A6" s="20"/>
      <c r="B6" s="19"/>
      <c r="C6" s="57"/>
      <c r="D6" s="57"/>
      <c r="E6" s="57"/>
      <c r="F6" s="70"/>
      <c r="G6" s="70"/>
      <c r="H6" s="70"/>
      <c r="I6" s="70"/>
      <c r="J6" s="19"/>
      <c r="K6" s="70"/>
      <c r="L6" s="70"/>
      <c r="M6" s="70"/>
      <c r="N6" s="70"/>
      <c r="O6" s="70"/>
      <c r="P6" s="70"/>
      <c r="Q6" s="70"/>
      <c r="R6" s="70"/>
      <c r="S6" s="19"/>
      <c r="T6" s="70"/>
      <c r="U6" s="70"/>
      <c r="V6" s="70"/>
      <c r="W6" s="70"/>
      <c r="X6" s="70"/>
      <c r="Y6" s="70"/>
      <c r="Z6" s="70"/>
      <c r="AA6" s="70"/>
      <c r="AB6" s="19"/>
      <c r="AC6" s="70"/>
      <c r="AD6" s="70"/>
      <c r="AE6" s="70"/>
      <c r="AF6" s="70"/>
      <c r="AG6" s="70"/>
      <c r="AH6" s="70"/>
      <c r="AI6" s="19"/>
      <c r="AJ6" s="70"/>
      <c r="AK6" s="70"/>
      <c r="AL6" s="70"/>
      <c r="AM6" s="70"/>
      <c r="AN6" s="19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19"/>
      <c r="BH6" s="70"/>
      <c r="BI6" s="70"/>
      <c r="BJ6" s="70"/>
      <c r="BK6" s="70"/>
      <c r="BL6" s="70"/>
      <c r="BM6" s="70"/>
      <c r="BN6" s="70"/>
      <c r="BO6" s="70"/>
      <c r="BP6" s="70"/>
      <c r="BQ6" s="19"/>
      <c r="BR6" s="70"/>
      <c r="BS6" s="70"/>
      <c r="BT6" s="70"/>
      <c r="BU6" s="70"/>
      <c r="BV6" s="70"/>
      <c r="BW6" s="70"/>
      <c r="BX6" s="19"/>
      <c r="BY6" s="70"/>
      <c r="BZ6" s="70"/>
      <c r="CA6" s="19"/>
      <c r="CB6" s="70"/>
      <c r="CC6" s="70"/>
      <c r="CD6" s="19"/>
      <c r="CE6" s="70"/>
      <c r="CF6" s="71"/>
      <c r="CG6" s="19"/>
      <c r="CH6" s="19"/>
    </row>
    <row r="7" spans="1:139" x14ac:dyDescent="0.2">
      <c r="A7" s="72" t="s">
        <v>45</v>
      </c>
      <c r="B7" s="73"/>
      <c r="C7" s="74"/>
      <c r="D7" s="70"/>
      <c r="E7" s="75"/>
      <c r="F7" s="76"/>
      <c r="G7" s="76"/>
      <c r="H7" s="76"/>
      <c r="I7" s="76"/>
      <c r="J7" s="19"/>
      <c r="K7" s="76"/>
      <c r="L7" s="76"/>
      <c r="M7" s="76"/>
      <c r="N7" s="76"/>
      <c r="O7" s="76"/>
      <c r="P7" s="76"/>
      <c r="Q7" s="76"/>
      <c r="R7" s="76"/>
      <c r="S7" s="19"/>
      <c r="T7" s="76"/>
      <c r="U7" s="76"/>
      <c r="V7" s="76"/>
      <c r="W7" s="76"/>
      <c r="X7" s="76"/>
      <c r="Y7" s="76"/>
      <c r="Z7" s="76"/>
      <c r="AA7" s="76"/>
      <c r="AB7" s="19"/>
      <c r="AC7" s="76"/>
      <c r="AD7" s="76"/>
      <c r="AE7" s="76"/>
      <c r="AF7" s="76"/>
      <c r="AG7" s="76"/>
      <c r="AH7" s="76"/>
      <c r="AI7" s="19"/>
      <c r="AJ7" s="76"/>
      <c r="AK7" s="76"/>
      <c r="AL7" s="76"/>
      <c r="AM7" s="76"/>
      <c r="AN7" s="19"/>
      <c r="AO7" s="76"/>
      <c r="AP7" s="76"/>
      <c r="AQ7" s="76"/>
      <c r="AR7" s="76"/>
      <c r="AS7" s="76"/>
      <c r="AT7" s="76"/>
      <c r="AU7" s="76"/>
      <c r="AV7" s="76"/>
      <c r="AW7" s="77"/>
      <c r="AX7" s="76"/>
      <c r="AY7" s="76"/>
      <c r="AZ7" s="76"/>
      <c r="BA7" s="76"/>
      <c r="BB7" s="76"/>
      <c r="BC7" s="76"/>
      <c r="BD7" s="76"/>
      <c r="BE7" s="76"/>
      <c r="BF7" s="76"/>
      <c r="BG7" s="19"/>
      <c r="BH7" s="76"/>
      <c r="BI7" s="76"/>
      <c r="BJ7" s="76"/>
      <c r="BK7" s="76"/>
      <c r="BL7" s="76"/>
      <c r="BM7" s="76"/>
      <c r="BN7" s="76"/>
      <c r="BO7" s="76"/>
      <c r="BP7" s="76"/>
      <c r="BQ7" s="19"/>
      <c r="BR7" s="76"/>
      <c r="BS7" s="76"/>
      <c r="BT7" s="76"/>
      <c r="BU7" s="76"/>
      <c r="BV7" s="76"/>
      <c r="BW7" s="76"/>
      <c r="BX7" s="19"/>
      <c r="BY7" s="76"/>
      <c r="BZ7" s="76"/>
      <c r="CA7" s="19"/>
      <c r="CB7" s="76"/>
      <c r="CC7" s="76"/>
      <c r="CD7" s="19"/>
      <c r="CE7" s="76"/>
      <c r="CF7" s="78"/>
      <c r="CG7" s="19"/>
      <c r="CH7" s="1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75"/>
      <c r="DH7" s="70"/>
      <c r="DI7" s="75"/>
      <c r="DJ7" s="70"/>
      <c r="DK7" s="75"/>
      <c r="DL7" s="70"/>
      <c r="DM7" s="75"/>
      <c r="DN7" s="70"/>
      <c r="DO7" s="75"/>
      <c r="DP7" s="70"/>
      <c r="DQ7" s="75"/>
      <c r="DR7" s="70"/>
      <c r="DS7" s="75"/>
      <c r="DT7" s="70"/>
      <c r="DU7" s="75"/>
      <c r="DV7" s="70"/>
      <c r="DW7" s="75"/>
      <c r="DX7" s="70"/>
      <c r="DY7" s="75"/>
      <c r="DZ7" s="70"/>
      <c r="EA7" s="75"/>
      <c r="EB7" s="70"/>
      <c r="EC7" s="75"/>
      <c r="ED7" s="70"/>
      <c r="EE7" s="75"/>
      <c r="EF7" s="70"/>
      <c r="EG7" s="75"/>
      <c r="EH7" s="70"/>
      <c r="EI7" s="75"/>
    </row>
    <row r="8" spans="1:139" x14ac:dyDescent="0.2">
      <c r="A8" s="79"/>
      <c r="B8" s="70" t="s">
        <v>46</v>
      </c>
      <c r="C8" s="70" t="s">
        <v>47</v>
      </c>
      <c r="D8" s="80">
        <f>VLOOKUP($B8,enroll1516,3,FALSE)</f>
        <v>45.69</v>
      </c>
      <c r="E8" s="80">
        <f>VLOOKUP($B8,enroll1516,4,FALSE)</f>
        <v>1854713.02</v>
      </c>
      <c r="F8" s="76">
        <f>VLOOKUP($B8,program1516,2,FALSE)</f>
        <v>961755.85</v>
      </c>
      <c r="G8" s="76">
        <f>VLOOKUP($B8,program1516,3,FALSE)</f>
        <v>0</v>
      </c>
      <c r="H8" s="76">
        <f>VLOOKUP($B8,program1516,4,FALSE)</f>
        <v>0</v>
      </c>
      <c r="I8" s="76">
        <f>SUM(F8:H8)</f>
        <v>961755.85</v>
      </c>
      <c r="J8" s="77">
        <f>I8/E8</f>
        <v>0.51854698793239717</v>
      </c>
      <c r="K8" s="81">
        <f>I8/D8</f>
        <v>21049.591814401403</v>
      </c>
      <c r="L8" s="82">
        <f>VLOOKUP($B8,program1516,5,FALSE)</f>
        <v>0</v>
      </c>
      <c r="M8" s="82">
        <f>VLOOKUP($B8,program1516,6,FALSE)</f>
        <v>0</v>
      </c>
      <c r="N8" s="82">
        <f>VLOOKUP($B8,program1516,7,FALSE)</f>
        <v>0</v>
      </c>
      <c r="O8" s="82">
        <f>VLOOKUP($B8,program1516,8,FALSE)</f>
        <v>0</v>
      </c>
      <c r="P8" s="82">
        <f>VLOOKUP($B8,program1516,9,FALSE)</f>
        <v>0</v>
      </c>
      <c r="Q8" s="82">
        <f>VLOOKUP($B8,program1516,10,FALSE)</f>
        <v>0</v>
      </c>
      <c r="R8" s="76"/>
      <c r="S8" s="77">
        <f>R8/E8</f>
        <v>0</v>
      </c>
      <c r="T8" s="83">
        <f>R8/D8</f>
        <v>0</v>
      </c>
      <c r="U8" s="82">
        <f>VLOOKUP($B8,program1516,11,FALSE)</f>
        <v>72599.039999999994</v>
      </c>
      <c r="V8" s="82">
        <f>VLOOKUP($B8,program1516,12,FALSE)</f>
        <v>0</v>
      </c>
      <c r="W8" s="82">
        <f>VLOOKUP($B8,program1516,13,FALSE)</f>
        <v>13548.86</v>
      </c>
      <c r="X8" s="82">
        <f>VLOOKUP($B8,program1516,14,FALSE)</f>
        <v>0</v>
      </c>
      <c r="Y8" s="82">
        <f>VLOOKUP($B8,program1516,15,FALSE)</f>
        <v>0</v>
      </c>
      <c r="Z8" s="82">
        <f>VLOOKUP($B8,program1516,16,FALSE)</f>
        <v>0</v>
      </c>
      <c r="AA8" s="76">
        <f>SUM(U8:Z8)</f>
        <v>86147.9</v>
      </c>
      <c r="AB8" s="77">
        <f t="shared" ref="AB8:AB13" si="4">AA8/E8</f>
        <v>4.6448102251420001E-2</v>
      </c>
      <c r="AC8" s="76">
        <f t="shared" ref="AC8:AC13" si="5">AA8/D8</f>
        <v>1885.486977456774</v>
      </c>
      <c r="AD8" s="82">
        <f>VLOOKUP($B8,program1516,17,FALSE)</f>
        <v>153891.81</v>
      </c>
      <c r="AE8" s="82">
        <f>VLOOKUP($B8,program1516,18,FALSE)</f>
        <v>0</v>
      </c>
      <c r="AF8" s="82">
        <f>VLOOKUP($B8,program1516,19,FALSE)</f>
        <v>0</v>
      </c>
      <c r="AG8" s="82">
        <f>VLOOKUP($B8,program1516,20,FALSE)</f>
        <v>0</v>
      </c>
      <c r="AH8" s="76">
        <f>SUM(AD8:AG8)</f>
        <v>153891.81</v>
      </c>
      <c r="AI8" s="77">
        <f t="shared" ref="AI8:AI13" si="6">AH8/E8</f>
        <v>8.2973380970819952E-2</v>
      </c>
      <c r="AJ8" s="76">
        <f t="shared" ref="AJ8:AJ13" si="7">AH8/D8</f>
        <v>3368.1726854891663</v>
      </c>
      <c r="AK8" s="82">
        <f>VLOOKUP($B8,program1516,21,FALSE)</f>
        <v>0</v>
      </c>
      <c r="AL8" s="82">
        <f>VLOOKUP($B8,program1516,22,FALSE)</f>
        <v>0</v>
      </c>
      <c r="AM8" s="76"/>
      <c r="AN8" s="77">
        <f t="shared" ref="AN8:AN13" si="8">AM8/E8</f>
        <v>0</v>
      </c>
      <c r="AO8" s="76">
        <f t="shared" ref="AO8:AO13" si="9">AM8/D8</f>
        <v>0</v>
      </c>
      <c r="AP8" s="82">
        <f>VLOOKUP($B8,program1516,23,FALSE)</f>
        <v>15598.33</v>
      </c>
      <c r="AQ8" s="82">
        <f>VLOOKUP($B8,program1516,24,FALSE)</f>
        <v>4871.07</v>
      </c>
      <c r="AR8" s="82">
        <f>VLOOKUP($B8,program1516,25,FALSE)</f>
        <v>0</v>
      </c>
      <c r="AS8" s="82">
        <f>VLOOKUP($B8,program1516,26,FALSE)</f>
        <v>0</v>
      </c>
      <c r="AT8" s="82">
        <f>VLOOKUP($B8,program1516,27,FALSE)</f>
        <v>7406.9699999999993</v>
      </c>
      <c r="AU8" s="82">
        <f>VLOOKUP($B8,program1516,28,FALSE)</f>
        <v>0</v>
      </c>
      <c r="AV8" s="82">
        <f>VLOOKUP($B8,program1516,29,FALSE)</f>
        <v>0</v>
      </c>
      <c r="AW8" s="82">
        <f>VLOOKUP($B8,program1516,30,FALSE)</f>
        <v>13174.529999999999</v>
      </c>
      <c r="AX8" s="82">
        <f>VLOOKUP($B8,program1516,31,FALSE)</f>
        <v>0</v>
      </c>
      <c r="AY8" s="82">
        <f>VLOOKUP($B8,program1516,32,FALSE)</f>
        <v>0</v>
      </c>
      <c r="AZ8" s="82">
        <f>VLOOKUP($B8,program1516,33,FALSE)</f>
        <v>0</v>
      </c>
      <c r="BA8" s="82">
        <f>VLOOKUP($B8,program1516,34,FALSE)</f>
        <v>0</v>
      </c>
      <c r="BB8" s="82">
        <f>VLOOKUP($B8,program1516,35,FALSE)</f>
        <v>0</v>
      </c>
      <c r="BC8" s="82">
        <f>VLOOKUP($B8,program1516,36,FALSE)</f>
        <v>0</v>
      </c>
      <c r="BD8" s="82">
        <f>VLOOKUP($B8,program1516,37,FALSE)</f>
        <v>0</v>
      </c>
      <c r="BE8" s="82">
        <f>VLOOKUP($B8,program1516,38,FALSE)</f>
        <v>0</v>
      </c>
      <c r="BF8" s="76">
        <f>SUM(AP8:BE8)</f>
        <v>41050.9</v>
      </c>
      <c r="BG8" s="77">
        <f t="shared" ref="BG8:BG13" si="10">BF8/E8</f>
        <v>2.2133289386193019E-2</v>
      </c>
      <c r="BH8" s="76">
        <f t="shared" ref="BH8:BH13" si="11">BF8/D8</f>
        <v>898.46574742832138</v>
      </c>
      <c r="BI8" s="82">
        <f>VLOOKUP($B8,program1516,39,FALSE)</f>
        <v>0</v>
      </c>
      <c r="BJ8" s="82">
        <f>VLOOKUP($B8,program1516,40,FALSE)</f>
        <v>0</v>
      </c>
      <c r="BK8" s="82">
        <f>VLOOKUP($B8,program1516,41,FALSE)</f>
        <v>0</v>
      </c>
      <c r="BL8" s="82">
        <f>VLOOKUP($B8,program1516,42,FALSE)</f>
        <v>0</v>
      </c>
      <c r="BM8" s="82">
        <f>VLOOKUP($B8,program1516,43,FALSE)</f>
        <v>0</v>
      </c>
      <c r="BN8" s="82">
        <f>VLOOKUP($B8,program1516,44,FALSE)</f>
        <v>0</v>
      </c>
      <c r="BO8" s="82">
        <f>VLOOKUP($B8,program1516,45,FALSE)</f>
        <v>15895.93</v>
      </c>
      <c r="BP8" s="76">
        <f>SUM(BI8:BO8)</f>
        <v>15895.93</v>
      </c>
      <c r="BQ8" s="77">
        <f t="shared" ref="BQ8:BQ13" si="12">BP8/E8</f>
        <v>8.5705604201775643E-3</v>
      </c>
      <c r="BR8" s="76">
        <f t="shared" ref="BR8:BR13" si="13">BP8/D8</f>
        <v>347.90829503173563</v>
      </c>
      <c r="BS8" s="82">
        <f>VLOOKUP($B8,program1516,46,FALSE)</f>
        <v>0</v>
      </c>
      <c r="BT8" s="82">
        <f>VLOOKUP($B8,program1516,47,FALSE)</f>
        <v>0</v>
      </c>
      <c r="BU8" s="82">
        <f>VLOOKUP($B8,program1516,48,FALSE)</f>
        <v>0</v>
      </c>
      <c r="BV8" s="82">
        <f>VLOOKUP($B8,program1516,49,FALSE)</f>
        <v>9637.2099999999991</v>
      </c>
      <c r="BW8" s="76">
        <f t="shared" ref="BW8" si="14">SUM(BS8:BV8)</f>
        <v>9637.2099999999991</v>
      </c>
      <c r="BX8" s="77">
        <f t="shared" ref="BX8:BX13" si="15">BW8/E8</f>
        <v>5.1960653190432655E-3</v>
      </c>
      <c r="BY8" s="76">
        <f t="shared" ref="BY8:BY13" si="16">BW8/D8</f>
        <v>210.9260231998249</v>
      </c>
      <c r="BZ8" s="82">
        <v>417015.02</v>
      </c>
      <c r="CA8" s="77">
        <f t="shared" ref="CA8:CA13" si="17">BZ8/E8</f>
        <v>0.22484072495485044</v>
      </c>
      <c r="CB8" s="76">
        <f t="shared" ref="CB8:CB13" si="18">BZ8/D8</f>
        <v>9127.052309039178</v>
      </c>
      <c r="CC8" s="82">
        <v>55473.7</v>
      </c>
      <c r="CD8" s="77">
        <f t="shared" ref="CD8:CD13" si="19">CC8/E8</f>
        <v>2.9909586767229355E-2</v>
      </c>
      <c r="CE8" s="76">
        <f t="shared" ref="CE8:CE13" si="20">CC8/D8</f>
        <v>1214.1321952287153</v>
      </c>
      <c r="CF8" s="84">
        <v>113844.7</v>
      </c>
      <c r="CG8" s="77">
        <f t="shared" ref="CG8:CG13" si="21">CF8/E8</f>
        <v>6.1381301997869189E-2</v>
      </c>
      <c r="CH8" s="85">
        <f t="shared" ref="CH8:CH13" si="22">CF8/D8</f>
        <v>2491.6765156489387</v>
      </c>
    </row>
    <row r="9" spans="1:139" x14ac:dyDescent="0.2">
      <c r="A9" s="79"/>
      <c r="B9" s="70" t="s">
        <v>48</v>
      </c>
      <c r="C9" s="70" t="s">
        <v>49</v>
      </c>
      <c r="D9" s="80">
        <f>VLOOKUP($B9,enroll1516,3,FALSE)</f>
        <v>12.7</v>
      </c>
      <c r="E9" s="80">
        <f>VLOOKUP($B9,enroll1516,4,FALSE)</f>
        <v>365397.25</v>
      </c>
      <c r="F9" s="76">
        <f>VLOOKUP($B9,program1516,2,FALSE)</f>
        <v>143714.00000000003</v>
      </c>
      <c r="G9" s="76">
        <f>VLOOKUP($B9,program1516,3,FALSE)</f>
        <v>0</v>
      </c>
      <c r="H9" s="76">
        <f>VLOOKUP($B9,program1516,4,FALSE)</f>
        <v>0</v>
      </c>
      <c r="I9" s="76">
        <f>SUM(F9:H9)</f>
        <v>143714.00000000003</v>
      </c>
      <c r="J9" s="77">
        <f t="shared" ref="J9:J13" si="23">I9/E9</f>
        <v>0.39330892610713414</v>
      </c>
      <c r="K9" s="81">
        <f t="shared" ref="K9:K13" si="24">I9/D9</f>
        <v>11316.062992125988</v>
      </c>
      <c r="L9" s="82">
        <f>VLOOKUP($B9,program1516,5,FALSE)</f>
        <v>0</v>
      </c>
      <c r="M9" s="82">
        <f>VLOOKUP($B9,program1516,6,FALSE)</f>
        <v>0</v>
      </c>
      <c r="N9" s="82">
        <f>VLOOKUP($B9,program1516,7,FALSE)</f>
        <v>0</v>
      </c>
      <c r="O9" s="82">
        <f>VLOOKUP($B9,program1516,8,FALSE)</f>
        <v>0</v>
      </c>
      <c r="P9" s="82">
        <f>VLOOKUP($B9,program1516,9,FALSE)</f>
        <v>0</v>
      </c>
      <c r="Q9" s="82">
        <f>VLOOKUP($B9,program1516,10,FALSE)</f>
        <v>0</v>
      </c>
      <c r="R9" s="76"/>
      <c r="S9" s="77">
        <f t="shared" ref="S9:S13" si="25">R9/E9</f>
        <v>0</v>
      </c>
      <c r="T9" s="83">
        <f t="shared" ref="T9:T13" si="26">R9/D9</f>
        <v>0</v>
      </c>
      <c r="U9" s="82">
        <f>VLOOKUP($B9,program1516,11,FALSE)</f>
        <v>25759.440000000002</v>
      </c>
      <c r="V9" s="82">
        <f>VLOOKUP($B9,program1516,12,FALSE)</f>
        <v>0</v>
      </c>
      <c r="W9" s="82">
        <f>VLOOKUP($B9,program1516,13,FALSE)</f>
        <v>2833</v>
      </c>
      <c r="X9" s="82">
        <f>VLOOKUP($B9,program1516,14,FALSE)</f>
        <v>0</v>
      </c>
      <c r="Y9" s="82">
        <f>VLOOKUP($B9,program1516,15,FALSE)</f>
        <v>0</v>
      </c>
      <c r="Z9" s="82">
        <f>VLOOKUP($B9,program1516,16,FALSE)</f>
        <v>0</v>
      </c>
      <c r="AA9" s="76">
        <f>SUM(U9:Z9)</f>
        <v>28592.440000000002</v>
      </c>
      <c r="AB9" s="77">
        <f t="shared" si="4"/>
        <v>7.8250287871624649E-2</v>
      </c>
      <c r="AC9" s="76">
        <f t="shared" si="5"/>
        <v>2251.3732283464569</v>
      </c>
      <c r="AD9" s="82">
        <f>VLOOKUP($B9,program1516,17,FALSE)</f>
        <v>0</v>
      </c>
      <c r="AE9" s="82">
        <f>VLOOKUP($B9,program1516,18,FALSE)</f>
        <v>0</v>
      </c>
      <c r="AF9" s="82">
        <f>VLOOKUP($B9,program1516,19,FALSE)</f>
        <v>0</v>
      </c>
      <c r="AG9" s="82">
        <f>VLOOKUP($B9,program1516,20,FALSE)</f>
        <v>0</v>
      </c>
      <c r="AH9" s="76"/>
      <c r="AI9" s="77">
        <f t="shared" si="6"/>
        <v>0</v>
      </c>
      <c r="AJ9" s="76">
        <f t="shared" si="7"/>
        <v>0</v>
      </c>
      <c r="AK9" s="82">
        <f>VLOOKUP($B9,program1516,21,FALSE)</f>
        <v>0</v>
      </c>
      <c r="AL9" s="82">
        <f>VLOOKUP($B9,program1516,22,FALSE)</f>
        <v>0</v>
      </c>
      <c r="AM9" s="76"/>
      <c r="AN9" s="77">
        <f t="shared" si="8"/>
        <v>0</v>
      </c>
      <c r="AO9" s="76">
        <f t="shared" si="9"/>
        <v>0</v>
      </c>
      <c r="AP9" s="82">
        <f>VLOOKUP($B9,program1516,23,FALSE)</f>
        <v>0</v>
      </c>
      <c r="AQ9" s="82">
        <f>VLOOKUP($B9,program1516,24,FALSE)</f>
        <v>28167.199999999997</v>
      </c>
      <c r="AR9" s="82">
        <f>VLOOKUP($B9,program1516,25,FALSE)</f>
        <v>0</v>
      </c>
      <c r="AS9" s="82">
        <f>VLOOKUP($B9,program1516,26,FALSE)</f>
        <v>0</v>
      </c>
      <c r="AT9" s="82">
        <f>VLOOKUP($B9,program1516,27,FALSE)</f>
        <v>0</v>
      </c>
      <c r="AU9" s="82">
        <f>VLOOKUP($B9,program1516,28,FALSE)</f>
        <v>0</v>
      </c>
      <c r="AV9" s="82">
        <f>VLOOKUP($B9,program1516,29,FALSE)</f>
        <v>0</v>
      </c>
      <c r="AW9" s="82">
        <f>VLOOKUP($B9,program1516,30,FALSE)</f>
        <v>0</v>
      </c>
      <c r="AX9" s="82">
        <f>VLOOKUP($B9,program1516,31,FALSE)</f>
        <v>0</v>
      </c>
      <c r="AY9" s="82">
        <f>VLOOKUP($B9,program1516,32,FALSE)</f>
        <v>0</v>
      </c>
      <c r="AZ9" s="82">
        <f>VLOOKUP($B9,program1516,33,FALSE)</f>
        <v>0</v>
      </c>
      <c r="BA9" s="82">
        <f>VLOOKUP($B9,program1516,34,FALSE)</f>
        <v>0</v>
      </c>
      <c r="BB9" s="82">
        <f>VLOOKUP($B9,program1516,35,FALSE)</f>
        <v>0</v>
      </c>
      <c r="BC9" s="82">
        <f>VLOOKUP($B9,program1516,36,FALSE)</f>
        <v>0</v>
      </c>
      <c r="BD9" s="82">
        <f>VLOOKUP($B9,program1516,37,FALSE)</f>
        <v>0</v>
      </c>
      <c r="BE9" s="82">
        <f>VLOOKUP($B9,program1516,38,FALSE)</f>
        <v>0</v>
      </c>
      <c r="BF9" s="76">
        <f>SUM(AP9:BE9)</f>
        <v>28167.199999999997</v>
      </c>
      <c r="BG9" s="77">
        <f t="shared" si="10"/>
        <v>7.7086513376879537E-2</v>
      </c>
      <c r="BH9" s="76">
        <f t="shared" si="11"/>
        <v>2217.8897637795276</v>
      </c>
      <c r="BI9" s="82">
        <f>VLOOKUP($B9,program1516,39,FALSE)</f>
        <v>0</v>
      </c>
      <c r="BJ9" s="82">
        <f>VLOOKUP($B9,program1516,40,FALSE)</f>
        <v>0</v>
      </c>
      <c r="BK9" s="82">
        <f>VLOOKUP($B9,program1516,41,FALSE)</f>
        <v>662.5</v>
      </c>
      <c r="BL9" s="82">
        <f>VLOOKUP($B9,program1516,42,FALSE)</f>
        <v>0</v>
      </c>
      <c r="BM9" s="82">
        <f>VLOOKUP($B9,program1516,43,FALSE)</f>
        <v>0</v>
      </c>
      <c r="BN9" s="82">
        <f>VLOOKUP($B9,program1516,44,FALSE)</f>
        <v>0</v>
      </c>
      <c r="BO9" s="82">
        <f>VLOOKUP($B9,program1516,45,FALSE)</f>
        <v>0</v>
      </c>
      <c r="BP9" s="76">
        <f>SUM(BI9:BO9)</f>
        <v>662.5</v>
      </c>
      <c r="BQ9" s="77">
        <f t="shared" si="12"/>
        <v>1.8130951998133538E-3</v>
      </c>
      <c r="BR9" s="76">
        <f t="shared" si="13"/>
        <v>52.165354330708666</v>
      </c>
      <c r="BS9" s="82">
        <f>VLOOKUP($B9,program1516,46,FALSE)</f>
        <v>0</v>
      </c>
      <c r="BT9" s="82">
        <f>VLOOKUP($B9,program1516,47,FALSE)</f>
        <v>0</v>
      </c>
      <c r="BU9" s="82">
        <f>VLOOKUP($B9,program1516,48,FALSE)</f>
        <v>0</v>
      </c>
      <c r="BV9" s="82">
        <f>VLOOKUP($B9,program1516,49,FALSE)</f>
        <v>0</v>
      </c>
      <c r="BW9" s="76"/>
      <c r="BX9" s="77">
        <f t="shared" si="15"/>
        <v>0</v>
      </c>
      <c r="BY9" s="76">
        <f t="shared" si="16"/>
        <v>0</v>
      </c>
      <c r="BZ9" s="82">
        <v>108436.70000000001</v>
      </c>
      <c r="CA9" s="77">
        <f t="shared" si="17"/>
        <v>0.29676386453373693</v>
      </c>
      <c r="CB9" s="76">
        <f t="shared" si="18"/>
        <v>8538.3228346456708</v>
      </c>
      <c r="CC9" s="82">
        <v>14600.24</v>
      </c>
      <c r="CD9" s="77">
        <f t="shared" si="19"/>
        <v>3.9957169902072334E-2</v>
      </c>
      <c r="CE9" s="76">
        <f t="shared" si="20"/>
        <v>1149.6251968503936</v>
      </c>
      <c r="CF9" s="84">
        <v>41224.170000000006</v>
      </c>
      <c r="CG9" s="77">
        <f t="shared" si="21"/>
        <v>0.11282014300873913</v>
      </c>
      <c r="CH9" s="85">
        <f t="shared" si="22"/>
        <v>3245.9976377952762</v>
      </c>
    </row>
    <row r="10" spans="1:139" x14ac:dyDescent="0.2">
      <c r="A10" s="79"/>
      <c r="B10" s="70" t="s">
        <v>50</v>
      </c>
      <c r="C10" s="70" t="s">
        <v>51</v>
      </c>
      <c r="D10" s="80">
        <f>VLOOKUP($B10,enroll1516,3,FALSE)</f>
        <v>4279.5499999999993</v>
      </c>
      <c r="E10" s="80">
        <f>VLOOKUP($B10,enroll1516,4,FALSE)</f>
        <v>43787288.780000001</v>
      </c>
      <c r="F10" s="76">
        <f>VLOOKUP($B10,program1516,2,FALSE)</f>
        <v>24014237.999999989</v>
      </c>
      <c r="G10" s="76">
        <f>VLOOKUP($B10,program1516,3,FALSE)</f>
        <v>0</v>
      </c>
      <c r="H10" s="76">
        <f>VLOOKUP($B10,program1516,4,FALSE)</f>
        <v>0</v>
      </c>
      <c r="I10" s="76">
        <f>SUM(F10:H10)</f>
        <v>24014237.999999989</v>
      </c>
      <c r="J10" s="77">
        <f t="shared" si="23"/>
        <v>0.54842943395409716</v>
      </c>
      <c r="K10" s="81">
        <f t="shared" si="24"/>
        <v>5611.3932539636162</v>
      </c>
      <c r="L10" s="82">
        <f>VLOOKUP($B10,program1516,5,FALSE)</f>
        <v>0</v>
      </c>
      <c r="M10" s="82">
        <f>VLOOKUP($B10,program1516,6,FALSE)</f>
        <v>0</v>
      </c>
      <c r="N10" s="82">
        <f>VLOOKUP($B10,program1516,7,FALSE)</f>
        <v>0</v>
      </c>
      <c r="O10" s="82">
        <f>VLOOKUP($B10,program1516,8,FALSE)</f>
        <v>0</v>
      </c>
      <c r="P10" s="82">
        <f>VLOOKUP($B10,program1516,9,FALSE)</f>
        <v>0</v>
      </c>
      <c r="Q10" s="82">
        <f>VLOOKUP($B10,program1516,10,FALSE)</f>
        <v>0</v>
      </c>
      <c r="R10" s="76"/>
      <c r="S10" s="77">
        <f t="shared" si="25"/>
        <v>0</v>
      </c>
      <c r="T10" s="83">
        <f t="shared" si="26"/>
        <v>0</v>
      </c>
      <c r="U10" s="82">
        <f>VLOOKUP($B10,program1516,11,FALSE)</f>
        <v>3346660.0900000008</v>
      </c>
      <c r="V10" s="82">
        <f>VLOOKUP($B10,program1516,12,FALSE)</f>
        <v>352764.07999999996</v>
      </c>
      <c r="W10" s="82">
        <f>VLOOKUP($B10,program1516,13,FALSE)</f>
        <v>662178.57000000007</v>
      </c>
      <c r="X10" s="82">
        <f>VLOOKUP($B10,program1516,14,FALSE)</f>
        <v>0</v>
      </c>
      <c r="Y10" s="82">
        <f>VLOOKUP($B10,program1516,15,FALSE)</f>
        <v>0</v>
      </c>
      <c r="Z10" s="82">
        <f>VLOOKUP($B10,program1516,16,FALSE)</f>
        <v>0</v>
      </c>
      <c r="AA10" s="76">
        <f>SUM(U10:Z10)</f>
        <v>4361602.7400000012</v>
      </c>
      <c r="AB10" s="77">
        <f t="shared" si="4"/>
        <v>9.9608878775618068E-2</v>
      </c>
      <c r="AC10" s="76">
        <f t="shared" si="5"/>
        <v>1019.173216810179</v>
      </c>
      <c r="AD10" s="82">
        <f>VLOOKUP($B10,program1516,17,FALSE)</f>
        <v>850238.61</v>
      </c>
      <c r="AE10" s="82">
        <f>VLOOKUP($B10,program1516,18,FALSE)</f>
        <v>0</v>
      </c>
      <c r="AF10" s="82">
        <f>VLOOKUP($B10,program1516,19,FALSE)</f>
        <v>26967.07</v>
      </c>
      <c r="AG10" s="82">
        <f>VLOOKUP($B10,program1516,20,FALSE)</f>
        <v>0</v>
      </c>
      <c r="AH10" s="76">
        <f>SUM(AD10:AG10)</f>
        <v>877205.67999999993</v>
      </c>
      <c r="AI10" s="77">
        <f t="shared" si="6"/>
        <v>2.0033340826542945E-2</v>
      </c>
      <c r="AJ10" s="76">
        <f t="shared" si="7"/>
        <v>204.9761493614983</v>
      </c>
      <c r="AK10" s="82">
        <f>VLOOKUP($B10,program1516,21,FALSE)</f>
        <v>0</v>
      </c>
      <c r="AL10" s="82">
        <f>VLOOKUP($B10,program1516,22,FALSE)</f>
        <v>0</v>
      </c>
      <c r="AM10" s="76"/>
      <c r="AN10" s="77">
        <f t="shared" si="8"/>
        <v>0</v>
      </c>
      <c r="AO10" s="76">
        <f t="shared" si="9"/>
        <v>0</v>
      </c>
      <c r="AP10" s="82">
        <f>VLOOKUP($B10,program1516,23,FALSE)</f>
        <v>1199199.3799999999</v>
      </c>
      <c r="AQ10" s="82">
        <f>VLOOKUP($B10,program1516,24,FALSE)</f>
        <v>222933.35000000003</v>
      </c>
      <c r="AR10" s="82">
        <f>VLOOKUP($B10,program1516,25,FALSE)</f>
        <v>391985.52999999997</v>
      </c>
      <c r="AS10" s="82">
        <f>VLOOKUP($B10,program1516,26,FALSE)</f>
        <v>0</v>
      </c>
      <c r="AT10" s="82">
        <f>VLOOKUP($B10,program1516,27,FALSE)</f>
        <v>1350579.5399999996</v>
      </c>
      <c r="AU10" s="82">
        <f>VLOOKUP($B10,program1516,28,FALSE)</f>
        <v>0</v>
      </c>
      <c r="AV10" s="82">
        <f>VLOOKUP($B10,program1516,29,FALSE)</f>
        <v>0</v>
      </c>
      <c r="AW10" s="82">
        <f>VLOOKUP($B10,program1516,30,FALSE)</f>
        <v>302946.75</v>
      </c>
      <c r="AX10" s="82">
        <f>VLOOKUP($B10,program1516,31,FALSE)</f>
        <v>0</v>
      </c>
      <c r="AY10" s="82">
        <f>VLOOKUP($B10,program1516,32,FALSE)</f>
        <v>0</v>
      </c>
      <c r="AZ10" s="82">
        <f>VLOOKUP($B10,program1516,33,FALSE)</f>
        <v>0</v>
      </c>
      <c r="BA10" s="82">
        <f>VLOOKUP($B10,program1516,34,FALSE)</f>
        <v>199634.27</v>
      </c>
      <c r="BB10" s="82">
        <f>VLOOKUP($B10,program1516,35,FALSE)</f>
        <v>1315839.3100000003</v>
      </c>
      <c r="BC10" s="82">
        <f>VLOOKUP($B10,program1516,36,FALSE)</f>
        <v>0</v>
      </c>
      <c r="BD10" s="82">
        <f>VLOOKUP($B10,program1516,37,FALSE)</f>
        <v>0</v>
      </c>
      <c r="BE10" s="82">
        <f>VLOOKUP($B10,program1516,38,FALSE)</f>
        <v>0</v>
      </c>
      <c r="BF10" s="76">
        <f>SUM(AP10:BE10)</f>
        <v>4983118.13</v>
      </c>
      <c r="BG10" s="77">
        <f t="shared" si="10"/>
        <v>0.11380284710105314</v>
      </c>
      <c r="BH10" s="76">
        <f t="shared" si="11"/>
        <v>1164.4023623979158</v>
      </c>
      <c r="BI10" s="82">
        <f>VLOOKUP($B10,program1516,39,FALSE)</f>
        <v>19209.41</v>
      </c>
      <c r="BJ10" s="82">
        <f>VLOOKUP($B10,program1516,40,FALSE)</f>
        <v>0</v>
      </c>
      <c r="BK10" s="82">
        <f>VLOOKUP($B10,program1516,41,FALSE)</f>
        <v>100746.80999999998</v>
      </c>
      <c r="BL10" s="82">
        <f>VLOOKUP($B10,program1516,42,FALSE)</f>
        <v>0</v>
      </c>
      <c r="BM10" s="82">
        <f>VLOOKUP($B10,program1516,43,FALSE)</f>
        <v>0</v>
      </c>
      <c r="BN10" s="82">
        <f>VLOOKUP($B10,program1516,44,FALSE)</f>
        <v>0</v>
      </c>
      <c r="BO10" s="82">
        <f>VLOOKUP($B10,program1516,45,FALSE)</f>
        <v>758.43000000000006</v>
      </c>
      <c r="BP10" s="76">
        <f>SUM(BI10:BO10)</f>
        <v>120714.64999999998</v>
      </c>
      <c r="BQ10" s="77">
        <f t="shared" si="12"/>
        <v>2.7568423020321101E-3</v>
      </c>
      <c r="BR10" s="76">
        <f t="shared" si="13"/>
        <v>28.207323199869144</v>
      </c>
      <c r="BS10" s="82">
        <f>VLOOKUP($B10,program1516,46,FALSE)</f>
        <v>0</v>
      </c>
      <c r="BT10" s="82">
        <f>VLOOKUP($B10,program1516,47,FALSE)</f>
        <v>78715.95</v>
      </c>
      <c r="BU10" s="82">
        <f>VLOOKUP($B10,program1516,48,FALSE)</f>
        <v>0</v>
      </c>
      <c r="BV10" s="82">
        <f>VLOOKUP($B10,program1516,49,FALSE)</f>
        <v>36616.839999999997</v>
      </c>
      <c r="BW10" s="76">
        <f>SUM(BS10:BV10)</f>
        <v>115332.79</v>
      </c>
      <c r="BX10" s="77">
        <f t="shared" si="15"/>
        <v>2.6339331165139107E-3</v>
      </c>
      <c r="BY10" s="76">
        <f t="shared" si="16"/>
        <v>26.949747052844344</v>
      </c>
      <c r="BZ10" s="82">
        <v>5880472.9600000009</v>
      </c>
      <c r="CA10" s="77">
        <f t="shared" si="17"/>
        <v>0.13429634772651025</v>
      </c>
      <c r="CB10" s="76">
        <f t="shared" si="18"/>
        <v>1374.086752111788</v>
      </c>
      <c r="CC10" s="82">
        <v>2176597.36</v>
      </c>
      <c r="CD10" s="77">
        <f t="shared" si="19"/>
        <v>4.9708429561278716E-2</v>
      </c>
      <c r="CE10" s="76">
        <f t="shared" si="20"/>
        <v>508.60425979366994</v>
      </c>
      <c r="CF10" s="84">
        <v>1258006.47</v>
      </c>
      <c r="CG10" s="77">
        <f t="shared" si="21"/>
        <v>2.872994663635349E-2</v>
      </c>
      <c r="CH10" s="85">
        <f t="shared" si="22"/>
        <v>293.95765208958892</v>
      </c>
    </row>
    <row r="11" spans="1:139" x14ac:dyDescent="0.2">
      <c r="A11" s="79"/>
      <c r="B11" s="70" t="s">
        <v>52</v>
      </c>
      <c r="C11" s="70" t="s">
        <v>53</v>
      </c>
      <c r="D11" s="80">
        <f>VLOOKUP($B11,enroll1516,3,FALSE)</f>
        <v>196.24</v>
      </c>
      <c r="E11" s="80">
        <f>VLOOKUP($B11,enroll1516,4,FALSE)</f>
        <v>3935671.9</v>
      </c>
      <c r="F11" s="76">
        <f>VLOOKUP($B11,program1516,2,FALSE)</f>
        <v>1543001.84</v>
      </c>
      <c r="G11" s="76">
        <f>VLOOKUP($B11,program1516,3,FALSE)</f>
        <v>0</v>
      </c>
      <c r="H11" s="76">
        <f>VLOOKUP($B11,program1516,4,FALSE)</f>
        <v>0</v>
      </c>
      <c r="I11" s="76">
        <f>SUM(F11:H11)</f>
        <v>1543001.84</v>
      </c>
      <c r="J11" s="77">
        <f t="shared" si="23"/>
        <v>0.39205550645621656</v>
      </c>
      <c r="K11" s="81">
        <f t="shared" si="24"/>
        <v>7862.830411740726</v>
      </c>
      <c r="L11" s="82">
        <f>VLOOKUP($B11,program1516,5,FALSE)</f>
        <v>0</v>
      </c>
      <c r="M11" s="82">
        <f>VLOOKUP($B11,program1516,6,FALSE)</f>
        <v>0</v>
      </c>
      <c r="N11" s="82">
        <f>VLOOKUP($B11,program1516,7,FALSE)</f>
        <v>0</v>
      </c>
      <c r="O11" s="82">
        <f>VLOOKUP($B11,program1516,8,FALSE)</f>
        <v>0</v>
      </c>
      <c r="P11" s="82">
        <f>VLOOKUP($B11,program1516,9,FALSE)</f>
        <v>0</v>
      </c>
      <c r="Q11" s="82">
        <f>VLOOKUP($B11,program1516,10,FALSE)</f>
        <v>0</v>
      </c>
      <c r="R11" s="76"/>
      <c r="S11" s="77">
        <f t="shared" si="25"/>
        <v>0</v>
      </c>
      <c r="T11" s="83">
        <f t="shared" si="26"/>
        <v>0</v>
      </c>
      <c r="U11" s="82">
        <f>VLOOKUP($B11,program1516,11,FALSE)</f>
        <v>139398.33000000002</v>
      </c>
      <c r="V11" s="82">
        <f>VLOOKUP($B11,program1516,12,FALSE)</f>
        <v>10283.74</v>
      </c>
      <c r="W11" s="82">
        <f>VLOOKUP($B11,program1516,13,FALSE)</f>
        <v>60318.239999999998</v>
      </c>
      <c r="X11" s="82">
        <f>VLOOKUP($B11,program1516,14,FALSE)</f>
        <v>0</v>
      </c>
      <c r="Y11" s="82">
        <f>VLOOKUP($B11,program1516,15,FALSE)</f>
        <v>0</v>
      </c>
      <c r="Z11" s="82">
        <f>VLOOKUP($B11,program1516,16,FALSE)</f>
        <v>0</v>
      </c>
      <c r="AA11" s="76">
        <f>SUM(U11:Z11)</f>
        <v>210000.31</v>
      </c>
      <c r="AB11" s="77">
        <f t="shared" si="4"/>
        <v>5.335818516782357E-2</v>
      </c>
      <c r="AC11" s="76">
        <f t="shared" si="5"/>
        <v>1070.1198022829187</v>
      </c>
      <c r="AD11" s="82">
        <f>VLOOKUP($B11,program1516,17,FALSE)</f>
        <v>104861.65</v>
      </c>
      <c r="AE11" s="82">
        <f>VLOOKUP($B11,program1516,18,FALSE)</f>
        <v>59364.279999999992</v>
      </c>
      <c r="AF11" s="82">
        <f>VLOOKUP($B11,program1516,19,FALSE)</f>
        <v>2034.45</v>
      </c>
      <c r="AG11" s="82">
        <f>VLOOKUP($B11,program1516,20,FALSE)</f>
        <v>0</v>
      </c>
      <c r="AH11" s="76">
        <f>SUM(AD11:AG11)</f>
        <v>166260.38</v>
      </c>
      <c r="AI11" s="77">
        <f t="shared" si="6"/>
        <v>4.2244471649173804E-2</v>
      </c>
      <c r="AJ11" s="76">
        <f t="shared" si="7"/>
        <v>847.22982062780272</v>
      </c>
      <c r="AK11" s="82">
        <f>VLOOKUP($B11,program1516,21,FALSE)</f>
        <v>0</v>
      </c>
      <c r="AL11" s="82">
        <f>VLOOKUP($B11,program1516,22,FALSE)</f>
        <v>0</v>
      </c>
      <c r="AM11" s="76"/>
      <c r="AN11" s="77">
        <f t="shared" si="8"/>
        <v>0</v>
      </c>
      <c r="AO11" s="76">
        <f t="shared" si="9"/>
        <v>0</v>
      </c>
      <c r="AP11" s="82">
        <f>VLOOKUP($B11,program1516,23,FALSE)</f>
        <v>75874.850000000006</v>
      </c>
      <c r="AQ11" s="82">
        <f>VLOOKUP($B11,program1516,24,FALSE)</f>
        <v>41567.450000000004</v>
      </c>
      <c r="AR11" s="82">
        <f>VLOOKUP($B11,program1516,25,FALSE)</f>
        <v>30790.54</v>
      </c>
      <c r="AS11" s="82">
        <f>VLOOKUP($B11,program1516,26,FALSE)</f>
        <v>0</v>
      </c>
      <c r="AT11" s="82">
        <f>VLOOKUP($B11,program1516,27,FALSE)</f>
        <v>86183.97</v>
      </c>
      <c r="AU11" s="82">
        <f>VLOOKUP($B11,program1516,28,FALSE)</f>
        <v>0</v>
      </c>
      <c r="AV11" s="82">
        <f>VLOOKUP($B11,program1516,29,FALSE)</f>
        <v>0</v>
      </c>
      <c r="AW11" s="82">
        <f>VLOOKUP($B11,program1516,30,FALSE)</f>
        <v>28450.379999999997</v>
      </c>
      <c r="AX11" s="82">
        <f>VLOOKUP($B11,program1516,31,FALSE)</f>
        <v>0</v>
      </c>
      <c r="AY11" s="82">
        <f>VLOOKUP($B11,program1516,32,FALSE)</f>
        <v>0</v>
      </c>
      <c r="AZ11" s="82">
        <f>VLOOKUP($B11,program1516,33,FALSE)</f>
        <v>0</v>
      </c>
      <c r="BA11" s="82">
        <f>VLOOKUP($B11,program1516,34,FALSE)</f>
        <v>0</v>
      </c>
      <c r="BB11" s="82">
        <f>VLOOKUP($B11,program1516,35,FALSE)</f>
        <v>5459.46</v>
      </c>
      <c r="BC11" s="82">
        <f>VLOOKUP($B11,program1516,36,FALSE)</f>
        <v>0</v>
      </c>
      <c r="BD11" s="82">
        <f>VLOOKUP($B11,program1516,37,FALSE)</f>
        <v>0</v>
      </c>
      <c r="BE11" s="82">
        <f>VLOOKUP($B11,program1516,38,FALSE)</f>
        <v>0</v>
      </c>
      <c r="BF11" s="76">
        <f>SUM(AP11:BE11)</f>
        <v>268326.65000000002</v>
      </c>
      <c r="BG11" s="77">
        <f t="shared" si="10"/>
        <v>6.8178104480711418E-2</v>
      </c>
      <c r="BH11" s="76">
        <f t="shared" si="11"/>
        <v>1367.3392274765595</v>
      </c>
      <c r="BI11" s="82">
        <f>VLOOKUP($B11,program1516,39,FALSE)</f>
        <v>0</v>
      </c>
      <c r="BJ11" s="82">
        <f>VLOOKUP($B11,program1516,40,FALSE)</f>
        <v>0</v>
      </c>
      <c r="BK11" s="82">
        <f>VLOOKUP($B11,program1516,41,FALSE)</f>
        <v>0</v>
      </c>
      <c r="BL11" s="82">
        <f>VLOOKUP($B11,program1516,42,FALSE)</f>
        <v>0</v>
      </c>
      <c r="BM11" s="82">
        <f>VLOOKUP($B11,program1516,43,FALSE)</f>
        <v>0</v>
      </c>
      <c r="BN11" s="82">
        <f>VLOOKUP($B11,program1516,44,FALSE)</f>
        <v>0</v>
      </c>
      <c r="BO11" s="82">
        <f>VLOOKUP($B11,program1516,45,FALSE)</f>
        <v>48811.71</v>
      </c>
      <c r="BP11" s="76">
        <f>SUM(BI11:BO11)</f>
        <v>48811.71</v>
      </c>
      <c r="BQ11" s="77">
        <f t="shared" si="12"/>
        <v>1.2402382932378078E-2</v>
      </c>
      <c r="BR11" s="76">
        <f t="shared" si="13"/>
        <v>248.73476355483081</v>
      </c>
      <c r="BS11" s="82">
        <f>VLOOKUP($B11,program1516,46,FALSE)</f>
        <v>0</v>
      </c>
      <c r="BT11" s="82">
        <f>VLOOKUP($B11,program1516,47,FALSE)</f>
        <v>0</v>
      </c>
      <c r="BU11" s="82">
        <f>VLOOKUP($B11,program1516,48,FALSE)</f>
        <v>0</v>
      </c>
      <c r="BV11" s="82">
        <f>VLOOKUP($B11,program1516,49,FALSE)</f>
        <v>0</v>
      </c>
      <c r="BW11" s="76"/>
      <c r="BX11" s="77">
        <f t="shared" si="15"/>
        <v>0</v>
      </c>
      <c r="BY11" s="76">
        <f t="shared" si="16"/>
        <v>0</v>
      </c>
      <c r="BZ11" s="82">
        <v>738008.86</v>
      </c>
      <c r="CA11" s="77">
        <f t="shared" si="17"/>
        <v>0.18751788227062322</v>
      </c>
      <c r="CB11" s="76">
        <f t="shared" si="18"/>
        <v>3760.7463310232365</v>
      </c>
      <c r="CC11" s="82">
        <v>181104.55000000002</v>
      </c>
      <c r="CD11" s="77">
        <f t="shared" si="19"/>
        <v>4.6016170707725922E-2</v>
      </c>
      <c r="CE11" s="76">
        <f t="shared" si="20"/>
        <v>922.87275784753365</v>
      </c>
      <c r="CF11" s="84">
        <v>780157.60000000009</v>
      </c>
      <c r="CG11" s="77">
        <f t="shared" si="21"/>
        <v>0.1982272963353475</v>
      </c>
      <c r="CH11" s="85">
        <f t="shared" si="22"/>
        <v>3975.5279249898085</v>
      </c>
    </row>
    <row r="12" spans="1:139" x14ac:dyDescent="0.2">
      <c r="A12" s="79"/>
      <c r="B12" s="70" t="s">
        <v>54</v>
      </c>
      <c r="C12" s="70" t="s">
        <v>55</v>
      </c>
      <c r="D12" s="80">
        <f>VLOOKUP($B12,enroll1516,3,FALSE)</f>
        <v>350.43999999999994</v>
      </c>
      <c r="E12" s="80">
        <f>VLOOKUP($B12,enroll1516,4,FALSE)</f>
        <v>4508547</v>
      </c>
      <c r="F12" s="76">
        <f>VLOOKUP($B12,program1516,2,FALSE)</f>
        <v>2430516.4499999993</v>
      </c>
      <c r="G12" s="76">
        <f>VLOOKUP($B12,program1516,3,FALSE)</f>
        <v>43050</v>
      </c>
      <c r="H12" s="76">
        <f>VLOOKUP($B12,program1516,4,FALSE)</f>
        <v>0</v>
      </c>
      <c r="I12" s="76">
        <f>SUM(F12:H12)</f>
        <v>2473566.4499999993</v>
      </c>
      <c r="J12" s="77">
        <f t="shared" si="23"/>
        <v>0.54863938426282333</v>
      </c>
      <c r="K12" s="81">
        <f t="shared" si="24"/>
        <v>7058.4592226914729</v>
      </c>
      <c r="L12" s="82">
        <f>VLOOKUP($B12,program1516,5,FALSE)</f>
        <v>0</v>
      </c>
      <c r="M12" s="82">
        <f>VLOOKUP($B12,program1516,6,FALSE)</f>
        <v>0</v>
      </c>
      <c r="N12" s="82">
        <f>VLOOKUP($B12,program1516,7,FALSE)</f>
        <v>0</v>
      </c>
      <c r="O12" s="82">
        <f>VLOOKUP($B12,program1516,8,FALSE)</f>
        <v>0</v>
      </c>
      <c r="P12" s="82">
        <f>VLOOKUP($B12,program1516,9,FALSE)</f>
        <v>0</v>
      </c>
      <c r="Q12" s="82">
        <f>VLOOKUP($B12,program1516,10,FALSE)</f>
        <v>0</v>
      </c>
      <c r="R12" s="76"/>
      <c r="S12" s="77">
        <f t="shared" si="25"/>
        <v>0</v>
      </c>
      <c r="T12" s="83">
        <f t="shared" si="26"/>
        <v>0</v>
      </c>
      <c r="U12" s="82">
        <f>VLOOKUP($B12,program1516,11,FALSE)</f>
        <v>291783.37</v>
      </c>
      <c r="V12" s="82">
        <f>VLOOKUP($B12,program1516,12,FALSE)</f>
        <v>1431</v>
      </c>
      <c r="W12" s="82">
        <f>VLOOKUP($B12,program1516,13,FALSE)</f>
        <v>111907.01</v>
      </c>
      <c r="X12" s="82">
        <f>VLOOKUP($B12,program1516,14,FALSE)</f>
        <v>0</v>
      </c>
      <c r="Y12" s="82">
        <f>VLOOKUP($B12,program1516,15,FALSE)</f>
        <v>0</v>
      </c>
      <c r="Z12" s="82">
        <f>VLOOKUP($B12,program1516,16,FALSE)</f>
        <v>0</v>
      </c>
      <c r="AA12" s="76">
        <f>SUM(U12:Z12)</f>
        <v>405121.38</v>
      </c>
      <c r="AB12" s="77">
        <f t="shared" si="4"/>
        <v>8.9856306255651761E-2</v>
      </c>
      <c r="AC12" s="76">
        <f t="shared" si="5"/>
        <v>1156.0363542974549</v>
      </c>
      <c r="AD12" s="82">
        <f>VLOOKUP($B12,program1516,17,FALSE)</f>
        <v>165283.47</v>
      </c>
      <c r="AE12" s="82">
        <f>VLOOKUP($B12,program1516,18,FALSE)</f>
        <v>27356.999999999996</v>
      </c>
      <c r="AF12" s="82">
        <f>VLOOKUP($B12,program1516,19,FALSE)</f>
        <v>5211.83</v>
      </c>
      <c r="AG12" s="82">
        <f>VLOOKUP($B12,program1516,20,FALSE)</f>
        <v>0</v>
      </c>
      <c r="AH12" s="76">
        <f>SUM(AD12:AG12)</f>
        <v>197852.3</v>
      </c>
      <c r="AI12" s="77">
        <f t="shared" si="6"/>
        <v>4.3883827760917204E-2</v>
      </c>
      <c r="AJ12" s="76">
        <f t="shared" si="7"/>
        <v>564.58252482593321</v>
      </c>
      <c r="AK12" s="82">
        <f>VLOOKUP($B12,program1516,21,FALSE)</f>
        <v>0</v>
      </c>
      <c r="AL12" s="82">
        <f>VLOOKUP($B12,program1516,22,FALSE)</f>
        <v>0</v>
      </c>
      <c r="AM12" s="76"/>
      <c r="AN12" s="77">
        <f t="shared" si="8"/>
        <v>0</v>
      </c>
      <c r="AO12" s="76">
        <f t="shared" si="9"/>
        <v>0</v>
      </c>
      <c r="AP12" s="82">
        <f>VLOOKUP($B12,program1516,23,FALSE)</f>
        <v>70534.94</v>
      </c>
      <c r="AQ12" s="82">
        <f>VLOOKUP($B12,program1516,24,FALSE)</f>
        <v>43428.53</v>
      </c>
      <c r="AR12" s="82">
        <f>VLOOKUP($B12,program1516,25,FALSE)</f>
        <v>0</v>
      </c>
      <c r="AS12" s="82">
        <f>VLOOKUP($B12,program1516,26,FALSE)</f>
        <v>0</v>
      </c>
      <c r="AT12" s="82">
        <f>VLOOKUP($B12,program1516,27,FALSE)</f>
        <v>61335.199999999997</v>
      </c>
      <c r="AU12" s="82">
        <f>VLOOKUP($B12,program1516,28,FALSE)</f>
        <v>0</v>
      </c>
      <c r="AV12" s="82">
        <f>VLOOKUP($B12,program1516,29,FALSE)</f>
        <v>0</v>
      </c>
      <c r="AW12" s="82">
        <f>VLOOKUP($B12,program1516,30,FALSE)</f>
        <v>0</v>
      </c>
      <c r="AX12" s="82">
        <f>VLOOKUP($B12,program1516,31,FALSE)</f>
        <v>0</v>
      </c>
      <c r="AY12" s="82">
        <f>VLOOKUP($B12,program1516,32,FALSE)</f>
        <v>0</v>
      </c>
      <c r="AZ12" s="82">
        <f>VLOOKUP($B12,program1516,33,FALSE)</f>
        <v>0</v>
      </c>
      <c r="BA12" s="82">
        <f>VLOOKUP($B12,program1516,34,FALSE)</f>
        <v>0</v>
      </c>
      <c r="BB12" s="82">
        <f>VLOOKUP($B12,program1516,35,FALSE)</f>
        <v>0</v>
      </c>
      <c r="BC12" s="82">
        <f>VLOOKUP($B12,program1516,36,FALSE)</f>
        <v>0</v>
      </c>
      <c r="BD12" s="82">
        <f>VLOOKUP($B12,program1516,37,FALSE)</f>
        <v>0</v>
      </c>
      <c r="BE12" s="82">
        <f>VLOOKUP($B12,program1516,38,FALSE)</f>
        <v>0</v>
      </c>
      <c r="BF12" s="76">
        <f>SUM(AP12:BE12)</f>
        <v>175298.66999999998</v>
      </c>
      <c r="BG12" s="77">
        <f t="shared" si="10"/>
        <v>3.8881411239585613E-2</v>
      </c>
      <c r="BH12" s="76">
        <f t="shared" si="11"/>
        <v>500.22448921356016</v>
      </c>
      <c r="BI12" s="82">
        <f>VLOOKUP($B12,program1516,39,FALSE)</f>
        <v>17035.79</v>
      </c>
      <c r="BJ12" s="82">
        <f>VLOOKUP($B12,program1516,40,FALSE)</f>
        <v>0</v>
      </c>
      <c r="BK12" s="82">
        <f>VLOOKUP($B12,program1516,41,FALSE)</f>
        <v>0</v>
      </c>
      <c r="BL12" s="82">
        <f>VLOOKUP($B12,program1516,42,FALSE)</f>
        <v>3536</v>
      </c>
      <c r="BM12" s="82">
        <f>VLOOKUP($B12,program1516,43,FALSE)</f>
        <v>0</v>
      </c>
      <c r="BN12" s="82">
        <f>VLOOKUP($B12,program1516,44,FALSE)</f>
        <v>0</v>
      </c>
      <c r="BO12" s="82">
        <f>VLOOKUP($B12,program1516,45,FALSE)</f>
        <v>52458.210000000006</v>
      </c>
      <c r="BP12" s="76">
        <f>SUM(BI12:BO12)</f>
        <v>73030</v>
      </c>
      <c r="BQ12" s="77">
        <f t="shared" si="12"/>
        <v>1.6198123253456157E-2</v>
      </c>
      <c r="BR12" s="76">
        <f t="shared" si="13"/>
        <v>208.39516036982084</v>
      </c>
      <c r="BS12" s="82">
        <f>VLOOKUP($B12,program1516,46,FALSE)</f>
        <v>0</v>
      </c>
      <c r="BT12" s="82">
        <f>VLOOKUP($B12,program1516,47,FALSE)</f>
        <v>0</v>
      </c>
      <c r="BU12" s="82">
        <f>VLOOKUP($B12,program1516,48,FALSE)</f>
        <v>0</v>
      </c>
      <c r="BV12" s="82">
        <f>VLOOKUP($B12,program1516,49,FALSE)</f>
        <v>0</v>
      </c>
      <c r="BW12" s="76"/>
      <c r="BX12" s="77">
        <f t="shared" si="15"/>
        <v>0</v>
      </c>
      <c r="BY12" s="76">
        <f t="shared" si="16"/>
        <v>0</v>
      </c>
      <c r="BZ12" s="82">
        <v>1016047.6000000001</v>
      </c>
      <c r="CA12" s="77">
        <f t="shared" si="17"/>
        <v>0.22536032118551722</v>
      </c>
      <c r="CB12" s="76">
        <f t="shared" si="18"/>
        <v>2899.3482479169052</v>
      </c>
      <c r="CC12" s="82">
        <v>162845.43999999997</v>
      </c>
      <c r="CD12" s="77">
        <f t="shared" si="19"/>
        <v>3.6119273016339846E-2</v>
      </c>
      <c r="CE12" s="76">
        <f t="shared" si="20"/>
        <v>464.68850587832441</v>
      </c>
      <c r="CF12" s="84">
        <v>4785.16</v>
      </c>
      <c r="CG12" s="77">
        <f t="shared" si="21"/>
        <v>1.0613530257087261E-3</v>
      </c>
      <c r="CH12" s="85">
        <f t="shared" si="22"/>
        <v>13.654719780846937</v>
      </c>
    </row>
    <row r="13" spans="1:139" x14ac:dyDescent="0.2">
      <c r="A13" s="79"/>
      <c r="B13" s="86"/>
      <c r="C13" s="74" t="s">
        <v>56</v>
      </c>
      <c r="D13" s="87">
        <f t="shared" ref="D13:I13" si="27">SUM(D8:D12)</f>
        <v>4884.619999999999</v>
      </c>
      <c r="E13" s="88">
        <f t="shared" si="27"/>
        <v>54451617.950000003</v>
      </c>
      <c r="F13" s="89">
        <f t="shared" si="27"/>
        <v>29093226.139999989</v>
      </c>
      <c r="G13" s="89">
        <f t="shared" si="27"/>
        <v>43050</v>
      </c>
      <c r="H13" s="89">
        <f t="shared" si="27"/>
        <v>0</v>
      </c>
      <c r="I13" s="89">
        <f t="shared" si="27"/>
        <v>29136276.139999989</v>
      </c>
      <c r="J13" s="90">
        <f t="shared" si="23"/>
        <v>0.53508559041816295</v>
      </c>
      <c r="K13" s="91">
        <f t="shared" si="24"/>
        <v>5964.901290172008</v>
      </c>
      <c r="L13" s="89">
        <f t="shared" ref="L13:R13" si="28">SUM(L8:L12)</f>
        <v>0</v>
      </c>
      <c r="M13" s="89">
        <f t="shared" si="28"/>
        <v>0</v>
      </c>
      <c r="N13" s="89">
        <f t="shared" si="28"/>
        <v>0</v>
      </c>
      <c r="O13" s="89">
        <f t="shared" si="28"/>
        <v>0</v>
      </c>
      <c r="P13" s="89">
        <f t="shared" si="28"/>
        <v>0</v>
      </c>
      <c r="Q13" s="89">
        <f t="shared" si="28"/>
        <v>0</v>
      </c>
      <c r="R13" s="89">
        <f t="shared" si="28"/>
        <v>0</v>
      </c>
      <c r="S13" s="90">
        <f t="shared" si="25"/>
        <v>0</v>
      </c>
      <c r="T13" s="65">
        <f t="shared" si="26"/>
        <v>0</v>
      </c>
      <c r="U13" s="89">
        <f t="shared" ref="U13:AA13" si="29">SUM(U8:U12)</f>
        <v>3876200.2700000009</v>
      </c>
      <c r="V13" s="89">
        <f t="shared" si="29"/>
        <v>364478.81999999995</v>
      </c>
      <c r="W13" s="89">
        <f t="shared" si="29"/>
        <v>850785.68</v>
      </c>
      <c r="X13" s="89">
        <f t="shared" si="29"/>
        <v>0</v>
      </c>
      <c r="Y13" s="89">
        <f t="shared" si="29"/>
        <v>0</v>
      </c>
      <c r="Z13" s="89">
        <f t="shared" si="29"/>
        <v>0</v>
      </c>
      <c r="AA13" s="89">
        <f t="shared" si="29"/>
        <v>5091464.7700000005</v>
      </c>
      <c r="AB13" s="90">
        <f t="shared" si="4"/>
        <v>9.3504379882251049E-2</v>
      </c>
      <c r="AC13" s="63">
        <f t="shared" si="5"/>
        <v>1042.3461333737325</v>
      </c>
      <c r="AD13" s="89">
        <f>SUM(AD8:AD12)</f>
        <v>1274275.5399999998</v>
      </c>
      <c r="AE13" s="89">
        <f>SUM(AE8:AE12)</f>
        <v>86721.279999999984</v>
      </c>
      <c r="AF13" s="89">
        <f>SUM(AF8:AF12)</f>
        <v>34213.35</v>
      </c>
      <c r="AG13" s="89">
        <f>SUM(AG8:AG12)</f>
        <v>0</v>
      </c>
      <c r="AH13" s="89">
        <f>SUM(AH8:AH12)</f>
        <v>1395210.1700000002</v>
      </c>
      <c r="AI13" s="90">
        <f t="shared" si="6"/>
        <v>2.5622933211665935E-2</v>
      </c>
      <c r="AJ13" s="63">
        <f t="shared" si="7"/>
        <v>285.63330822049625</v>
      </c>
      <c r="AK13" s="89">
        <f t="shared" ref="AK13" si="30">SUM(AK8:AK12)</f>
        <v>0</v>
      </c>
      <c r="AL13" s="89">
        <f>SUM(AL8:AL12)</f>
        <v>0</v>
      </c>
      <c r="AM13" s="89">
        <f>SUM(AM8:AM12)</f>
        <v>0</v>
      </c>
      <c r="AN13" s="90">
        <f t="shared" si="8"/>
        <v>0</v>
      </c>
      <c r="AO13" s="63">
        <f t="shared" si="9"/>
        <v>0</v>
      </c>
      <c r="AP13" s="89">
        <f t="shared" ref="AP13:AW13" si="31">SUM(AP8:AP12)</f>
        <v>1361207.5</v>
      </c>
      <c r="AQ13" s="89">
        <f t="shared" si="31"/>
        <v>340967.6</v>
      </c>
      <c r="AR13" s="89">
        <f t="shared" si="31"/>
        <v>422776.06999999995</v>
      </c>
      <c r="AS13" s="89">
        <f t="shared" si="31"/>
        <v>0</v>
      </c>
      <c r="AT13" s="89">
        <f t="shared" si="31"/>
        <v>1505505.6799999995</v>
      </c>
      <c r="AU13" s="89">
        <f t="shared" si="31"/>
        <v>0</v>
      </c>
      <c r="AV13" s="89">
        <f t="shared" si="31"/>
        <v>0</v>
      </c>
      <c r="AW13" s="89">
        <f t="shared" si="31"/>
        <v>344571.66000000003</v>
      </c>
      <c r="AX13" s="89">
        <f>SUM(AX8:AX12)</f>
        <v>0</v>
      </c>
      <c r="AY13" s="89">
        <f>SUM(AY8:AY12)</f>
        <v>0</v>
      </c>
      <c r="AZ13" s="89">
        <f t="shared" ref="AZ13:BE13" si="32">SUM(AZ8:AZ12)</f>
        <v>0</v>
      </c>
      <c r="BA13" s="89">
        <f t="shared" si="32"/>
        <v>199634.27</v>
      </c>
      <c r="BB13" s="89">
        <f t="shared" si="32"/>
        <v>1321298.7700000003</v>
      </c>
      <c r="BC13" s="89">
        <f t="shared" si="32"/>
        <v>0</v>
      </c>
      <c r="BD13" s="89">
        <f t="shared" si="32"/>
        <v>0</v>
      </c>
      <c r="BE13" s="89">
        <f t="shared" si="32"/>
        <v>0</v>
      </c>
      <c r="BF13" s="89">
        <f>SUM(BF8:BF12)</f>
        <v>5495961.5499999998</v>
      </c>
      <c r="BG13" s="90">
        <f t="shared" si="10"/>
        <v>0.10093293380275029</v>
      </c>
      <c r="BH13" s="63">
        <f t="shared" si="11"/>
        <v>1125.1564195372416</v>
      </c>
      <c r="BI13" s="89">
        <f t="shared" ref="BI13:BN13" si="33">SUM(BI8:BI12)</f>
        <v>36245.199999999997</v>
      </c>
      <c r="BJ13" s="89">
        <f t="shared" si="33"/>
        <v>0</v>
      </c>
      <c r="BK13" s="89">
        <f t="shared" si="33"/>
        <v>101409.30999999998</v>
      </c>
      <c r="BL13" s="89">
        <f t="shared" si="33"/>
        <v>3536</v>
      </c>
      <c r="BM13" s="89">
        <f t="shared" si="33"/>
        <v>0</v>
      </c>
      <c r="BN13" s="89">
        <f t="shared" si="33"/>
        <v>0</v>
      </c>
      <c r="BO13" s="89">
        <f>SUM(BO8:BO12)</f>
        <v>117924.28</v>
      </c>
      <c r="BP13" s="89">
        <f>SUM(BP8:BP12)</f>
        <v>259114.78999999998</v>
      </c>
      <c r="BQ13" s="90">
        <f t="shared" si="12"/>
        <v>4.7586242568206363E-3</v>
      </c>
      <c r="BR13" s="63">
        <f t="shared" si="13"/>
        <v>53.047072238986864</v>
      </c>
      <c r="BS13" s="89">
        <f>SUM(BS8:BS12)</f>
        <v>0</v>
      </c>
      <c r="BT13" s="89">
        <f>SUM(BT8:BT12)</f>
        <v>78715.95</v>
      </c>
      <c r="BU13" s="89">
        <f>SUM(BU8:BU12)</f>
        <v>0</v>
      </c>
      <c r="BV13" s="89">
        <f>SUM(BV8:BV12)</f>
        <v>46254.049999999996</v>
      </c>
      <c r="BW13" s="89">
        <f>SUM(BW8:BW12)</f>
        <v>124970</v>
      </c>
      <c r="BX13" s="90">
        <f t="shared" si="15"/>
        <v>2.295064953161782E-3</v>
      </c>
      <c r="BY13" s="63">
        <f t="shared" si="16"/>
        <v>25.584385274596595</v>
      </c>
      <c r="BZ13" s="89">
        <f>SUM(BZ8:BZ12)</f>
        <v>8159981.1400000006</v>
      </c>
      <c r="CA13" s="90">
        <f t="shared" si="17"/>
        <v>0.14985745965331779</v>
      </c>
      <c r="CB13" s="63">
        <f t="shared" si="18"/>
        <v>1670.5457415315832</v>
      </c>
      <c r="CC13" s="89">
        <f>SUM(CC8:CC12)</f>
        <v>2590621.2899999996</v>
      </c>
      <c r="CD13" s="90">
        <f t="shared" si="19"/>
        <v>4.7576571413889449E-2</v>
      </c>
      <c r="CE13" s="63">
        <f t="shared" si="20"/>
        <v>530.36291257047628</v>
      </c>
      <c r="CF13" s="92">
        <f>SUM(CF8:CF12)</f>
        <v>2198018.1</v>
      </c>
      <c r="CG13" s="90">
        <f t="shared" si="21"/>
        <v>4.0366442407979909E-2</v>
      </c>
      <c r="CH13" s="93">
        <f t="shared" si="22"/>
        <v>449.98753229524522</v>
      </c>
    </row>
    <row r="14" spans="1:139" s="59" customFormat="1" ht="4.5" customHeight="1" x14ac:dyDescent="0.2">
      <c r="A14" s="20"/>
      <c r="B14" s="19"/>
      <c r="C14" s="57"/>
      <c r="D14" s="19"/>
      <c r="E14" s="19"/>
      <c r="F14" s="76"/>
      <c r="G14" s="76"/>
      <c r="H14" s="76"/>
      <c r="I14" s="76"/>
      <c r="J14" s="19"/>
      <c r="K14" s="76"/>
      <c r="L14" s="76"/>
      <c r="M14" s="76"/>
      <c r="N14" s="76"/>
      <c r="O14" s="76"/>
      <c r="P14" s="76"/>
      <c r="Q14" s="76"/>
      <c r="R14" s="76"/>
      <c r="S14" s="19"/>
      <c r="T14" s="76"/>
      <c r="U14" s="76"/>
      <c r="V14" s="76"/>
      <c r="W14" s="76"/>
      <c r="X14" s="76"/>
      <c r="Y14" s="76"/>
      <c r="Z14" s="76"/>
      <c r="AA14" s="76"/>
      <c r="AB14" s="19"/>
      <c r="AC14" s="76"/>
      <c r="AD14" s="76"/>
      <c r="AE14" s="76"/>
      <c r="AF14" s="76"/>
      <c r="AG14" s="76"/>
      <c r="AH14" s="76"/>
      <c r="AI14" s="19"/>
      <c r="AJ14" s="76"/>
      <c r="AK14" s="76"/>
      <c r="AL14" s="76"/>
      <c r="AM14" s="76"/>
      <c r="AN14" s="19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19"/>
      <c r="BH14" s="76"/>
      <c r="BI14" s="76"/>
      <c r="BJ14" s="76"/>
      <c r="BK14" s="76"/>
      <c r="BL14" s="76"/>
      <c r="BM14" s="76"/>
      <c r="BN14" s="76"/>
      <c r="BO14" s="76"/>
      <c r="BP14" s="76"/>
      <c r="BQ14" s="19"/>
      <c r="BR14" s="76"/>
      <c r="BS14" s="76"/>
      <c r="BT14" s="76"/>
      <c r="BU14" s="76"/>
      <c r="BV14" s="76"/>
      <c r="BW14" s="76"/>
      <c r="BX14" s="19"/>
      <c r="BY14" s="76"/>
      <c r="BZ14" s="76"/>
      <c r="CA14" s="19"/>
      <c r="CB14" s="76"/>
      <c r="CC14" s="76"/>
      <c r="CD14" s="19"/>
      <c r="CE14" s="76"/>
      <c r="CF14" s="78"/>
      <c r="CG14" s="19"/>
      <c r="CH14" s="19"/>
    </row>
    <row r="15" spans="1:139" x14ac:dyDescent="0.2">
      <c r="A15" s="94" t="s">
        <v>57</v>
      </c>
      <c r="B15" s="74"/>
      <c r="C15" s="74"/>
      <c r="D15" s="70"/>
      <c r="E15" s="70"/>
      <c r="F15" s="70"/>
      <c r="G15" s="76"/>
      <c r="H15" s="76"/>
      <c r="I15" s="70"/>
      <c r="J15" s="77"/>
      <c r="K15" s="76"/>
      <c r="L15" s="76"/>
      <c r="M15" s="76"/>
      <c r="N15" s="76"/>
      <c r="O15" s="76"/>
      <c r="P15" s="76"/>
      <c r="Q15" s="76"/>
      <c r="R15" s="70"/>
      <c r="S15" s="77"/>
      <c r="T15" s="76"/>
      <c r="U15" s="95"/>
      <c r="V15" s="95"/>
      <c r="W15" s="95"/>
      <c r="X15" s="95"/>
      <c r="Y15" s="76"/>
      <c r="Z15" s="76"/>
      <c r="AA15" s="70"/>
      <c r="AC15" s="76"/>
      <c r="AD15" s="76"/>
      <c r="AE15" s="76"/>
      <c r="AF15" s="76"/>
      <c r="AG15" s="76"/>
      <c r="AH15" s="70"/>
      <c r="AJ15" s="76"/>
      <c r="AK15" s="76"/>
      <c r="AL15" s="76"/>
      <c r="AM15" s="70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0"/>
      <c r="BH15" s="76"/>
      <c r="BI15" s="76"/>
      <c r="BJ15" s="76"/>
      <c r="BK15" s="76"/>
      <c r="BL15" s="76"/>
      <c r="BM15" s="76"/>
      <c r="BN15" s="76"/>
      <c r="BO15" s="76"/>
      <c r="BP15" s="70"/>
      <c r="BR15" s="76"/>
      <c r="BS15" s="76"/>
      <c r="BT15" s="76"/>
      <c r="BU15" s="76"/>
      <c r="BV15" s="76"/>
      <c r="BW15" s="70"/>
      <c r="BY15" s="76"/>
      <c r="BZ15" s="70"/>
      <c r="CB15" s="76"/>
      <c r="CC15" s="70"/>
      <c r="CE15" s="76"/>
      <c r="CF15" s="71"/>
    </row>
    <row r="16" spans="1:139" x14ac:dyDescent="0.2">
      <c r="A16" s="79"/>
      <c r="B16" s="70" t="s">
        <v>58</v>
      </c>
      <c r="C16" s="70" t="s">
        <v>59</v>
      </c>
      <c r="D16" s="80">
        <f>VLOOKUP($B16,enroll1516,3,FALSE)</f>
        <v>2675.5500000000006</v>
      </c>
      <c r="E16" s="80">
        <f>VLOOKUP($B16,enroll1516,4,FALSE)</f>
        <v>30263633.440000001</v>
      </c>
      <c r="F16" s="76">
        <f>VLOOKUP($B16,program1516,2,FALSE)</f>
        <v>15940796.420000004</v>
      </c>
      <c r="G16" s="76">
        <f>VLOOKUP($B16,program1516,3,FALSE)</f>
        <v>522759.24</v>
      </c>
      <c r="H16" s="76">
        <f>VLOOKUP($B16,program1516,4,FALSE)</f>
        <v>16031.210000000001</v>
      </c>
      <c r="I16" s="76">
        <f>SUM(F16:H16)</f>
        <v>16479586.870000005</v>
      </c>
      <c r="J16" s="77">
        <f t="shared" ref="J16:J18" si="34">I16/E16</f>
        <v>0.54453431385468187</v>
      </c>
      <c r="K16" s="81">
        <f t="shared" ref="K16:K18" si="35">I16/D16</f>
        <v>6159.3268187849235</v>
      </c>
      <c r="L16" s="82">
        <f>VLOOKUP($B16,program1516,5,FALSE)</f>
        <v>0</v>
      </c>
      <c r="M16" s="82">
        <f>VLOOKUP($B16,program1516,6,FALSE)</f>
        <v>0</v>
      </c>
      <c r="N16" s="82">
        <f>VLOOKUP($B16,program1516,7,FALSE)</f>
        <v>0</v>
      </c>
      <c r="O16" s="82">
        <f>VLOOKUP($B16,program1516,8,FALSE)</f>
        <v>0</v>
      </c>
      <c r="P16" s="82">
        <f>VLOOKUP($B16,program1516,9,FALSE)</f>
        <v>0</v>
      </c>
      <c r="Q16" s="82">
        <f>VLOOKUP($B16,program1516,10,FALSE)</f>
        <v>0</v>
      </c>
      <c r="R16" s="76"/>
      <c r="S16" s="77">
        <f>R16/E16</f>
        <v>0</v>
      </c>
      <c r="T16" s="96">
        <f>R16/D16</f>
        <v>0</v>
      </c>
      <c r="U16" s="82">
        <f>VLOOKUP($B16,program1516,11,FALSE)</f>
        <v>2937811.1699999995</v>
      </c>
      <c r="V16" s="82">
        <f>VLOOKUP($B16,program1516,12,FALSE)</f>
        <v>167474.6</v>
      </c>
      <c r="W16" s="82">
        <f>VLOOKUP($B16,program1516,13,FALSE)</f>
        <v>528426.15</v>
      </c>
      <c r="X16" s="82">
        <f>VLOOKUP($B16,program1516,14,FALSE)</f>
        <v>0</v>
      </c>
      <c r="Y16" s="82">
        <f>VLOOKUP($B16,program1516,15,FALSE)</f>
        <v>0</v>
      </c>
      <c r="Z16" s="82">
        <f>VLOOKUP($B16,program1516,16,FALSE)</f>
        <v>0</v>
      </c>
      <c r="AA16" s="76">
        <f>SUM(U16:Z16)</f>
        <v>3633711.9199999995</v>
      </c>
      <c r="AB16" s="77">
        <f>AA16/E16</f>
        <v>0.12006859411656948</v>
      </c>
      <c r="AC16" s="76">
        <f>AA16/D16</f>
        <v>1358.1177402776993</v>
      </c>
      <c r="AD16" s="82">
        <f>VLOOKUP($B16,program1516,17,FALSE)</f>
        <v>725461.65000000014</v>
      </c>
      <c r="AE16" s="82">
        <f>VLOOKUP($B16,program1516,18,FALSE)</f>
        <v>0</v>
      </c>
      <c r="AF16" s="82">
        <f>VLOOKUP($B16,program1516,19,FALSE)</f>
        <v>21318.1</v>
      </c>
      <c r="AG16" s="82">
        <f>VLOOKUP($B16,program1516,20,FALSE)</f>
        <v>0</v>
      </c>
      <c r="AH16" s="76">
        <f>SUM(AD16:AG16)</f>
        <v>746779.75000000012</v>
      </c>
      <c r="AI16" s="77">
        <f>AH16/E16</f>
        <v>2.4675812687215793E-2</v>
      </c>
      <c r="AJ16" s="76">
        <f>AH16/D16</f>
        <v>279.1126123600755</v>
      </c>
      <c r="AK16" s="82">
        <f>VLOOKUP($B16,program1516,21,FALSE)</f>
        <v>0</v>
      </c>
      <c r="AL16" s="82">
        <f>VLOOKUP($B16,program1516,22,FALSE)</f>
        <v>0</v>
      </c>
      <c r="AM16" s="76"/>
      <c r="AN16" s="77">
        <f>AM16/E16</f>
        <v>0</v>
      </c>
      <c r="AO16" s="76">
        <f>AM16/D16</f>
        <v>0</v>
      </c>
      <c r="AP16" s="82">
        <f>VLOOKUP($B16,program1516,23,FALSE)</f>
        <v>735761.12999999989</v>
      </c>
      <c r="AQ16" s="82">
        <f>VLOOKUP($B16,program1516,24,FALSE)</f>
        <v>135154.97</v>
      </c>
      <c r="AR16" s="82">
        <f>VLOOKUP($B16,program1516,25,FALSE)</f>
        <v>0</v>
      </c>
      <c r="AS16" s="82">
        <f>VLOOKUP($B16,program1516,26,FALSE)</f>
        <v>0</v>
      </c>
      <c r="AT16" s="82">
        <f>VLOOKUP($B16,program1516,27,FALSE)</f>
        <v>827167.63</v>
      </c>
      <c r="AU16" s="82">
        <f>VLOOKUP($B16,program1516,28,FALSE)</f>
        <v>0</v>
      </c>
      <c r="AV16" s="82">
        <f>VLOOKUP($B16,program1516,29,FALSE)</f>
        <v>0</v>
      </c>
      <c r="AW16" s="82">
        <f>VLOOKUP($B16,program1516,30,FALSE)</f>
        <v>212663.35</v>
      </c>
      <c r="AX16" s="82">
        <f>VLOOKUP($B16,program1516,31,FALSE)</f>
        <v>0</v>
      </c>
      <c r="AY16" s="82">
        <f>VLOOKUP($B16,program1516,32,FALSE)</f>
        <v>0</v>
      </c>
      <c r="AZ16" s="82">
        <f>VLOOKUP($B16,program1516,33,FALSE)</f>
        <v>0</v>
      </c>
      <c r="BA16" s="82">
        <f>VLOOKUP($B16,program1516,34,FALSE)</f>
        <v>0</v>
      </c>
      <c r="BB16" s="82">
        <f>VLOOKUP($B16,program1516,35,FALSE)</f>
        <v>106453.95999999999</v>
      </c>
      <c r="BC16" s="82">
        <f>VLOOKUP($B16,program1516,36,FALSE)</f>
        <v>0</v>
      </c>
      <c r="BD16" s="82">
        <f>VLOOKUP($B16,program1516,37,FALSE)</f>
        <v>0</v>
      </c>
      <c r="BE16" s="82">
        <f>VLOOKUP($B16,program1516,38,FALSE)</f>
        <v>25943.629999999997</v>
      </c>
      <c r="BF16" s="76">
        <f>SUM(AP16:BE16)</f>
        <v>2043144.67</v>
      </c>
      <c r="BG16" s="77">
        <f>BF16/E16</f>
        <v>6.7511545632836609E-2</v>
      </c>
      <c r="BH16" s="76">
        <f>BF16/D16</f>
        <v>763.63539085421667</v>
      </c>
      <c r="BI16" s="82">
        <f>VLOOKUP($B16,program1516,39,FALSE)</f>
        <v>0</v>
      </c>
      <c r="BJ16" s="82">
        <f>VLOOKUP($B16,program1516,40,FALSE)</f>
        <v>0</v>
      </c>
      <c r="BK16" s="82">
        <f>VLOOKUP($B16,program1516,41,FALSE)</f>
        <v>28360.86</v>
      </c>
      <c r="BL16" s="82">
        <f>VLOOKUP($B16,program1516,42,FALSE)</f>
        <v>0</v>
      </c>
      <c r="BM16" s="82">
        <f>VLOOKUP($B16,program1516,43,FALSE)</f>
        <v>0</v>
      </c>
      <c r="BN16" s="82">
        <f>VLOOKUP($B16,program1516,44,FALSE)</f>
        <v>0</v>
      </c>
      <c r="BO16" s="82">
        <f>VLOOKUP($B16,program1516,45,FALSE)</f>
        <v>57854.86</v>
      </c>
      <c r="BP16" s="76">
        <f>SUM(BI16:BO16)</f>
        <v>86215.72</v>
      </c>
      <c r="BQ16" s="77">
        <f>BP16/E16</f>
        <v>2.8488225041097379E-3</v>
      </c>
      <c r="BR16" s="76">
        <f>BP16/D16</f>
        <v>32.223550298069547</v>
      </c>
      <c r="BS16" s="82">
        <f>VLOOKUP($B16,program1516,46,FALSE)</f>
        <v>0</v>
      </c>
      <c r="BT16" s="82">
        <f>VLOOKUP($B16,program1516,47,FALSE)</f>
        <v>0</v>
      </c>
      <c r="BU16" s="82">
        <f>VLOOKUP($B16,program1516,48,FALSE)</f>
        <v>0</v>
      </c>
      <c r="BV16" s="82">
        <f>VLOOKUP($B16,program1516,49,FALSE)</f>
        <v>44977.82</v>
      </c>
      <c r="BW16" s="76">
        <f t="shared" ref="BW16:BW17" si="36">SUM(BS16:BV16)</f>
        <v>44977.82</v>
      </c>
      <c r="BX16" s="77">
        <f>BW16/E16</f>
        <v>1.4862002637314523E-3</v>
      </c>
      <c r="BY16" s="76">
        <f>BW16/D16</f>
        <v>16.810681915867761</v>
      </c>
      <c r="BZ16" s="82">
        <v>5189749.1899999985</v>
      </c>
      <c r="CA16" s="77">
        <f>BZ16/E16</f>
        <v>0.1714846698856923</v>
      </c>
      <c r="CB16" s="76">
        <f>BZ16/D16</f>
        <v>1939.694339481601</v>
      </c>
      <c r="CC16" s="82">
        <v>1298235.83</v>
      </c>
      <c r="CD16" s="77">
        <f>CC16/E16</f>
        <v>4.2897553348108491E-2</v>
      </c>
      <c r="CE16" s="76">
        <f>CC16/D16</f>
        <v>485.22204032815677</v>
      </c>
      <c r="CF16" s="84">
        <v>741231.67</v>
      </c>
      <c r="CG16" s="77">
        <f>CF16/E16</f>
        <v>2.4492487707054384E-2</v>
      </c>
      <c r="CH16" s="85">
        <f>CF16/D16</f>
        <v>277.03899011418207</v>
      </c>
    </row>
    <row r="17" spans="1:86" x14ac:dyDescent="0.2">
      <c r="A17" s="79"/>
      <c r="B17" s="70" t="s">
        <v>60</v>
      </c>
      <c r="C17" s="70" t="s">
        <v>61</v>
      </c>
      <c r="D17" s="80">
        <f>VLOOKUP($B17,enroll1516,3,FALSE)</f>
        <v>658.05000000000007</v>
      </c>
      <c r="E17" s="80">
        <f>VLOOKUP($B17,enroll1516,4,FALSE)</f>
        <v>7510040.2999999998</v>
      </c>
      <c r="F17" s="76">
        <f>VLOOKUP($B17,program1516,2,FALSE)</f>
        <v>3973471.830000001</v>
      </c>
      <c r="G17" s="76">
        <f>VLOOKUP($B17,program1516,3,FALSE)</f>
        <v>0</v>
      </c>
      <c r="H17" s="76">
        <f>VLOOKUP($B17,program1516,4,FALSE)</f>
        <v>0</v>
      </c>
      <c r="I17" s="76">
        <f>SUM(F17:H17)</f>
        <v>3973471.830000001</v>
      </c>
      <c r="J17" s="77">
        <f t="shared" si="34"/>
        <v>0.52908795043350176</v>
      </c>
      <c r="K17" s="81">
        <f t="shared" si="35"/>
        <v>6038.252154091635</v>
      </c>
      <c r="L17" s="82">
        <f>VLOOKUP($B17,program1516,5,FALSE)</f>
        <v>0</v>
      </c>
      <c r="M17" s="82">
        <f>VLOOKUP($B17,program1516,6,FALSE)</f>
        <v>0</v>
      </c>
      <c r="N17" s="82">
        <f>VLOOKUP($B17,program1516,7,FALSE)</f>
        <v>0</v>
      </c>
      <c r="O17" s="82">
        <f>VLOOKUP($B17,program1516,8,FALSE)</f>
        <v>0</v>
      </c>
      <c r="P17" s="82">
        <f>VLOOKUP($B17,program1516,9,FALSE)</f>
        <v>0</v>
      </c>
      <c r="Q17" s="82">
        <f>VLOOKUP($B17,program1516,10,FALSE)</f>
        <v>0</v>
      </c>
      <c r="R17" s="76"/>
      <c r="S17" s="77">
        <f>R17/E17</f>
        <v>0</v>
      </c>
      <c r="T17" s="96">
        <f>R17/D17</f>
        <v>0</v>
      </c>
      <c r="U17" s="82">
        <f>VLOOKUP($B17,program1516,11,FALSE)</f>
        <v>582553.62000000011</v>
      </c>
      <c r="V17" s="82">
        <f>VLOOKUP($B17,program1516,12,FALSE)</f>
        <v>19833.04</v>
      </c>
      <c r="W17" s="82">
        <f>VLOOKUP($B17,program1516,13,FALSE)</f>
        <v>130880.00000000001</v>
      </c>
      <c r="X17" s="82">
        <f>VLOOKUP($B17,program1516,14,FALSE)</f>
        <v>0</v>
      </c>
      <c r="Y17" s="82">
        <f>VLOOKUP($B17,program1516,15,FALSE)</f>
        <v>0</v>
      </c>
      <c r="Z17" s="82">
        <f>VLOOKUP($B17,program1516,16,FALSE)</f>
        <v>0</v>
      </c>
      <c r="AA17" s="76">
        <f>SUM(U17:Z17)</f>
        <v>733266.66000000015</v>
      </c>
      <c r="AB17" s="77">
        <f>AA17/E17</f>
        <v>9.7638179118692631E-2</v>
      </c>
      <c r="AC17" s="76">
        <f>AA17/D17</f>
        <v>1114.3023478459086</v>
      </c>
      <c r="AD17" s="82">
        <f>VLOOKUP($B17,program1516,17,FALSE)</f>
        <v>368076.39999999997</v>
      </c>
      <c r="AE17" s="82">
        <f>VLOOKUP($B17,program1516,18,FALSE)</f>
        <v>29723.410000000003</v>
      </c>
      <c r="AF17" s="82">
        <f>VLOOKUP($B17,program1516,19,FALSE)</f>
        <v>3230.13</v>
      </c>
      <c r="AG17" s="82">
        <f>VLOOKUP($B17,program1516,20,FALSE)</f>
        <v>0</v>
      </c>
      <c r="AH17" s="76">
        <f>SUM(AD17:AG17)</f>
        <v>401029.93999999994</v>
      </c>
      <c r="AI17" s="77">
        <f>AH17/E17</f>
        <v>5.3399172837993954E-2</v>
      </c>
      <c r="AJ17" s="76">
        <f>AH17/D17</f>
        <v>609.42168528227319</v>
      </c>
      <c r="AK17" s="82">
        <f>VLOOKUP($B17,program1516,21,FALSE)</f>
        <v>0</v>
      </c>
      <c r="AL17" s="82">
        <f>VLOOKUP($B17,program1516,22,FALSE)</f>
        <v>0</v>
      </c>
      <c r="AM17" s="76"/>
      <c r="AN17" s="77">
        <f>AM17/E17</f>
        <v>0</v>
      </c>
      <c r="AO17" s="76">
        <f>AM17/D17</f>
        <v>0</v>
      </c>
      <c r="AP17" s="82">
        <f>VLOOKUP($B17,program1516,23,FALSE)</f>
        <v>87528</v>
      </c>
      <c r="AQ17" s="82">
        <f>VLOOKUP($B17,program1516,24,FALSE)</f>
        <v>24423</v>
      </c>
      <c r="AR17" s="82">
        <f>VLOOKUP($B17,program1516,25,FALSE)</f>
        <v>0</v>
      </c>
      <c r="AS17" s="82">
        <f>VLOOKUP($B17,program1516,26,FALSE)</f>
        <v>0</v>
      </c>
      <c r="AT17" s="82">
        <f>VLOOKUP($B17,program1516,27,FALSE)</f>
        <v>95478.739999999991</v>
      </c>
      <c r="AU17" s="82">
        <f>VLOOKUP($B17,program1516,28,FALSE)</f>
        <v>0</v>
      </c>
      <c r="AV17" s="82">
        <f>VLOOKUP($B17,program1516,29,FALSE)</f>
        <v>0</v>
      </c>
      <c r="AW17" s="82">
        <f>VLOOKUP($B17,program1516,30,FALSE)</f>
        <v>44620.69</v>
      </c>
      <c r="AX17" s="82">
        <f>VLOOKUP($B17,program1516,31,FALSE)</f>
        <v>0</v>
      </c>
      <c r="AY17" s="82">
        <f>VLOOKUP($B17,program1516,32,FALSE)</f>
        <v>0</v>
      </c>
      <c r="AZ17" s="82">
        <f>VLOOKUP($B17,program1516,33,FALSE)</f>
        <v>0</v>
      </c>
      <c r="BA17" s="82">
        <f>VLOOKUP($B17,program1516,34,FALSE)</f>
        <v>0</v>
      </c>
      <c r="BB17" s="82">
        <f>VLOOKUP($B17,program1516,35,FALSE)</f>
        <v>0</v>
      </c>
      <c r="BC17" s="82">
        <f>VLOOKUP($B17,program1516,36,FALSE)</f>
        <v>0</v>
      </c>
      <c r="BD17" s="82">
        <f>VLOOKUP($B17,program1516,37,FALSE)</f>
        <v>0</v>
      </c>
      <c r="BE17" s="82">
        <f>VLOOKUP($B17,program1516,38,FALSE)</f>
        <v>0</v>
      </c>
      <c r="BF17" s="76">
        <f>SUM(AP17:BE17)</f>
        <v>252050.43</v>
      </c>
      <c r="BG17" s="77">
        <f>BF17/E17</f>
        <v>3.3561794601821245E-2</v>
      </c>
      <c r="BH17" s="76">
        <f>BF17/D17</f>
        <v>383.02625940278091</v>
      </c>
      <c r="BI17" s="82">
        <f>VLOOKUP($B17,program1516,39,FALSE)</f>
        <v>0</v>
      </c>
      <c r="BJ17" s="82">
        <f>VLOOKUP($B17,program1516,40,FALSE)</f>
        <v>0</v>
      </c>
      <c r="BK17" s="82">
        <f>VLOOKUP($B17,program1516,41,FALSE)</f>
        <v>6555.8600000000006</v>
      </c>
      <c r="BL17" s="82">
        <f>VLOOKUP($B17,program1516,42,FALSE)</f>
        <v>0</v>
      </c>
      <c r="BM17" s="82">
        <f>VLOOKUP($B17,program1516,43,FALSE)</f>
        <v>0</v>
      </c>
      <c r="BN17" s="82">
        <f>VLOOKUP($B17,program1516,44,FALSE)</f>
        <v>0</v>
      </c>
      <c r="BO17" s="82">
        <f>VLOOKUP($B17,program1516,45,FALSE)</f>
        <v>2614.09</v>
      </c>
      <c r="BP17" s="76">
        <f>SUM(BI17:BO17)</f>
        <v>9169.9500000000007</v>
      </c>
      <c r="BQ17" s="77">
        <f>BP17/E17</f>
        <v>1.2210254051499565E-3</v>
      </c>
      <c r="BR17" s="76">
        <f>BP17/D17</f>
        <v>13.935035331661728</v>
      </c>
      <c r="BS17" s="82">
        <f>VLOOKUP($B17,program1516,46,FALSE)</f>
        <v>0</v>
      </c>
      <c r="BT17" s="82">
        <f>VLOOKUP($B17,program1516,47,FALSE)</f>
        <v>0</v>
      </c>
      <c r="BU17" s="82">
        <f>VLOOKUP($B17,program1516,48,FALSE)</f>
        <v>0</v>
      </c>
      <c r="BV17" s="82">
        <f>VLOOKUP($B17,program1516,49,FALSE)</f>
        <v>68042.03</v>
      </c>
      <c r="BW17" s="76">
        <f t="shared" si="36"/>
        <v>68042.03</v>
      </c>
      <c r="BX17" s="77">
        <f>BW17/E17</f>
        <v>9.060141794445498E-3</v>
      </c>
      <c r="BY17" s="76">
        <f>BW17/D17</f>
        <v>103.39948332193602</v>
      </c>
      <c r="BZ17" s="82">
        <v>1583254.0499999998</v>
      </c>
      <c r="CA17" s="77">
        <f>BZ17/E17</f>
        <v>0.21081831611476171</v>
      </c>
      <c r="CB17" s="76">
        <f>BZ17/D17</f>
        <v>2405.9783451105532</v>
      </c>
      <c r="CC17" s="82">
        <v>225766.2</v>
      </c>
      <c r="CD17" s="77">
        <f>CC17/E17</f>
        <v>3.0061915912754825E-2</v>
      </c>
      <c r="CE17" s="76">
        <f>CC17/D17</f>
        <v>343.08365625712332</v>
      </c>
      <c r="CF17" s="84">
        <v>263989.20999999996</v>
      </c>
      <c r="CG17" s="77">
        <f>CF17/E17</f>
        <v>3.5151503780878508E-2</v>
      </c>
      <c r="CH17" s="85">
        <f>CF17/D17</f>
        <v>401.16892333409305</v>
      </c>
    </row>
    <row r="18" spans="1:86" x14ac:dyDescent="0.2">
      <c r="A18" s="79"/>
      <c r="B18" s="74"/>
      <c r="C18" s="74" t="s">
        <v>56</v>
      </c>
      <c r="D18" s="97">
        <f t="shared" ref="D18:I18" si="37">SUM(D16:D17)</f>
        <v>3333.6000000000008</v>
      </c>
      <c r="E18" s="74">
        <f t="shared" si="37"/>
        <v>37773673.740000002</v>
      </c>
      <c r="F18" s="74">
        <f t="shared" si="37"/>
        <v>19914268.250000004</v>
      </c>
      <c r="G18" s="74">
        <f t="shared" si="37"/>
        <v>522759.24</v>
      </c>
      <c r="H18" s="74">
        <f t="shared" si="37"/>
        <v>16031.210000000001</v>
      </c>
      <c r="I18" s="74">
        <f t="shared" si="37"/>
        <v>20453058.700000007</v>
      </c>
      <c r="J18" s="90">
        <f t="shared" si="34"/>
        <v>0.54146331756822141</v>
      </c>
      <c r="K18" s="91">
        <f t="shared" si="35"/>
        <v>6135.4267758579317</v>
      </c>
      <c r="L18" s="74">
        <f t="shared" ref="L18:R18" si="38">SUM(L16:L17)</f>
        <v>0</v>
      </c>
      <c r="M18" s="74">
        <f t="shared" si="38"/>
        <v>0</v>
      </c>
      <c r="N18" s="74">
        <f t="shared" si="38"/>
        <v>0</v>
      </c>
      <c r="O18" s="74">
        <f t="shared" si="38"/>
        <v>0</v>
      </c>
      <c r="P18" s="74">
        <f t="shared" si="38"/>
        <v>0</v>
      </c>
      <c r="Q18" s="74">
        <f t="shared" si="38"/>
        <v>0</v>
      </c>
      <c r="R18" s="74">
        <f t="shared" si="38"/>
        <v>0</v>
      </c>
      <c r="S18" s="90">
        <f>R18/E18</f>
        <v>0</v>
      </c>
      <c r="T18" s="66">
        <f>R18/D18</f>
        <v>0</v>
      </c>
      <c r="U18" s="74">
        <f t="shared" ref="U18:AA18" si="39">SUM(U16:U17)</f>
        <v>3520364.7899999996</v>
      </c>
      <c r="V18" s="74">
        <f t="shared" si="39"/>
        <v>187307.64</v>
      </c>
      <c r="W18" s="74">
        <f t="shared" si="39"/>
        <v>659306.15</v>
      </c>
      <c r="X18" s="74">
        <f t="shared" si="39"/>
        <v>0</v>
      </c>
      <c r="Y18" s="74">
        <f t="shared" si="39"/>
        <v>0</v>
      </c>
      <c r="Z18" s="74">
        <f t="shared" si="39"/>
        <v>0</v>
      </c>
      <c r="AA18" s="74">
        <f t="shared" si="39"/>
        <v>4366978.58</v>
      </c>
      <c r="AB18" s="90">
        <f>AA18/E18</f>
        <v>0.11560905116241416</v>
      </c>
      <c r="AC18" s="63">
        <f>AA18/D18</f>
        <v>1309.9887748980079</v>
      </c>
      <c r="AD18" s="74">
        <f>SUM(AD16:AD17)</f>
        <v>1093538.05</v>
      </c>
      <c r="AE18" s="74">
        <f>SUM(AE16:AE17)</f>
        <v>29723.410000000003</v>
      </c>
      <c r="AF18" s="74">
        <f>SUM(AF16:AF17)</f>
        <v>24548.23</v>
      </c>
      <c r="AG18" s="74">
        <f>SUM(AG16:AG17)</f>
        <v>0</v>
      </c>
      <c r="AH18" s="74">
        <f>SUM(AH16:AH17)</f>
        <v>1147809.69</v>
      </c>
      <c r="AI18" s="90">
        <f>AH18/E18</f>
        <v>3.0386498753086331E-2</v>
      </c>
      <c r="AJ18" s="63">
        <f>AH18/D18</f>
        <v>344.31536177105824</v>
      </c>
      <c r="AK18" s="89">
        <f t="shared" ref="AK18" si="40">SUM(AK16:AK17)</f>
        <v>0</v>
      </c>
      <c r="AL18" s="89">
        <f>SUM(AL16:AL17)</f>
        <v>0</v>
      </c>
      <c r="AM18" s="74">
        <f>SUM(AM16:AM17)</f>
        <v>0</v>
      </c>
      <c r="AN18" s="90">
        <f>AM18/E18</f>
        <v>0</v>
      </c>
      <c r="AO18" s="63">
        <f>AM18/D18</f>
        <v>0</v>
      </c>
      <c r="AP18" s="89">
        <f t="shared" ref="AP18:AW18" si="41">SUM(AP16:AP17)</f>
        <v>823289.12999999989</v>
      </c>
      <c r="AQ18" s="89">
        <f t="shared" si="41"/>
        <v>159577.97</v>
      </c>
      <c r="AR18" s="89">
        <f t="shared" si="41"/>
        <v>0</v>
      </c>
      <c r="AS18" s="89">
        <f t="shared" si="41"/>
        <v>0</v>
      </c>
      <c r="AT18" s="89">
        <f t="shared" si="41"/>
        <v>922646.37</v>
      </c>
      <c r="AU18" s="89">
        <f t="shared" si="41"/>
        <v>0</v>
      </c>
      <c r="AV18" s="89">
        <f t="shared" si="41"/>
        <v>0</v>
      </c>
      <c r="AW18" s="89">
        <f t="shared" si="41"/>
        <v>257284.04</v>
      </c>
      <c r="AX18" s="89">
        <f>SUM(AX16:AX17)</f>
        <v>0</v>
      </c>
      <c r="AY18" s="89">
        <f>SUM(AY16:AY17)</f>
        <v>0</v>
      </c>
      <c r="AZ18" s="89">
        <f t="shared" ref="AZ18:BF18" si="42">SUM(AZ16:AZ17)</f>
        <v>0</v>
      </c>
      <c r="BA18" s="89">
        <f t="shared" si="42"/>
        <v>0</v>
      </c>
      <c r="BB18" s="89">
        <f t="shared" si="42"/>
        <v>106453.95999999999</v>
      </c>
      <c r="BC18" s="89">
        <f t="shared" si="42"/>
        <v>0</v>
      </c>
      <c r="BD18" s="89">
        <f t="shared" si="42"/>
        <v>0</v>
      </c>
      <c r="BE18" s="89">
        <f t="shared" si="42"/>
        <v>25943.629999999997</v>
      </c>
      <c r="BF18" s="74">
        <f t="shared" si="42"/>
        <v>2295195.1</v>
      </c>
      <c r="BG18" s="90">
        <f>BF18/E18</f>
        <v>6.0761765344775807E-2</v>
      </c>
      <c r="BH18" s="63">
        <f>BF18/D18</f>
        <v>688.50344972402195</v>
      </c>
      <c r="BI18" s="89">
        <f t="shared" ref="BI18:BN18" si="43">SUM(BI16:BI17)</f>
        <v>0</v>
      </c>
      <c r="BJ18" s="89">
        <f t="shared" si="43"/>
        <v>0</v>
      </c>
      <c r="BK18" s="89">
        <f t="shared" si="43"/>
        <v>34916.720000000001</v>
      </c>
      <c r="BL18" s="89">
        <f t="shared" si="43"/>
        <v>0</v>
      </c>
      <c r="BM18" s="89">
        <f t="shared" si="43"/>
        <v>0</v>
      </c>
      <c r="BN18" s="89">
        <f t="shared" si="43"/>
        <v>0</v>
      </c>
      <c r="BO18" s="89">
        <f>SUM(BO16:BO17)</f>
        <v>60468.95</v>
      </c>
      <c r="BP18" s="74">
        <f t="shared" ref="BP18" si="44">SUM(BP16:BP17)</f>
        <v>95385.67</v>
      </c>
      <c r="BQ18" s="90">
        <f>BP18/E18</f>
        <v>2.5251891213057317E-3</v>
      </c>
      <c r="BR18" s="63">
        <f>BP18/D18</f>
        <v>28.613411927045828</v>
      </c>
      <c r="BS18" s="89">
        <f>SUM(BS16:BS17)</f>
        <v>0</v>
      </c>
      <c r="BT18" s="89">
        <f>SUM(BT16:BT17)</f>
        <v>0</v>
      </c>
      <c r="BU18" s="89">
        <f>SUM(BU16:BU17)</f>
        <v>0</v>
      </c>
      <c r="BV18" s="89">
        <f>SUM(BV16:BV17)</f>
        <v>113019.85</v>
      </c>
      <c r="BW18" s="74">
        <f>SUM(BW16:BW17)</f>
        <v>113019.85</v>
      </c>
      <c r="BX18" s="90">
        <f>BW18/E18</f>
        <v>2.9920269544849412E-3</v>
      </c>
      <c r="BY18" s="63">
        <f>BW18/D18</f>
        <v>33.903242740580744</v>
      </c>
      <c r="BZ18" s="74">
        <f>SUM(BZ16:BZ17)</f>
        <v>6773003.2399999984</v>
      </c>
      <c r="CA18" s="90">
        <f>BZ18/E18</f>
        <v>0.17930485889774084</v>
      </c>
      <c r="CB18" s="63">
        <f>BZ18/D18</f>
        <v>2031.738432925365</v>
      </c>
      <c r="CC18" s="74">
        <f>SUM(CC16:CC17)</f>
        <v>1524002.03</v>
      </c>
      <c r="CD18" s="90">
        <f>CC18/E18</f>
        <v>4.0345613203784714E-2</v>
      </c>
      <c r="CE18" s="63">
        <f>CC18/D18</f>
        <v>457.16403587712972</v>
      </c>
      <c r="CF18" s="98">
        <f>SUM(CF16:CF17)</f>
        <v>1005220.88</v>
      </c>
      <c r="CG18" s="90">
        <f>CF18/E18</f>
        <v>2.6611678994186174E-2</v>
      </c>
      <c r="CH18" s="93">
        <f>CF18/D18</f>
        <v>301.54214062874962</v>
      </c>
    </row>
    <row r="19" spans="1:86" s="59" customFormat="1" ht="4.5" customHeight="1" x14ac:dyDescent="0.2">
      <c r="A19" s="20"/>
      <c r="B19" s="19"/>
      <c r="C19" s="57"/>
      <c r="D19" s="19"/>
      <c r="E19" s="19"/>
      <c r="F19" s="76"/>
      <c r="G19" s="76"/>
      <c r="H19" s="76"/>
      <c r="I19" s="76"/>
      <c r="J19" s="19"/>
      <c r="K19" s="76"/>
      <c r="L19" s="76"/>
      <c r="M19" s="76"/>
      <c r="N19" s="76"/>
      <c r="O19" s="76"/>
      <c r="P19" s="76"/>
      <c r="Q19" s="76"/>
      <c r="R19" s="76"/>
      <c r="S19" s="19"/>
      <c r="T19" s="76"/>
      <c r="U19" s="76"/>
      <c r="V19" s="76"/>
      <c r="W19" s="76"/>
      <c r="X19" s="76"/>
      <c r="Y19" s="76"/>
      <c r="Z19" s="76"/>
      <c r="AA19" s="76"/>
      <c r="AB19" s="19"/>
      <c r="AC19" s="76"/>
      <c r="AD19" s="76"/>
      <c r="AE19" s="76"/>
      <c r="AF19" s="76"/>
      <c r="AG19" s="76"/>
      <c r="AH19" s="76"/>
      <c r="AI19" s="19"/>
      <c r="AJ19" s="76"/>
      <c r="AK19" s="76"/>
      <c r="AL19" s="76"/>
      <c r="AM19" s="76"/>
      <c r="AN19" s="19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19"/>
      <c r="BH19" s="76"/>
      <c r="BI19" s="76"/>
      <c r="BJ19" s="76"/>
      <c r="BK19" s="76"/>
      <c r="BL19" s="76"/>
      <c r="BM19" s="76"/>
      <c r="BN19" s="76"/>
      <c r="BO19" s="76"/>
      <c r="BP19" s="76"/>
      <c r="BQ19" s="19"/>
      <c r="BR19" s="76"/>
      <c r="BS19" s="76"/>
      <c r="BT19" s="76"/>
      <c r="BU19" s="76"/>
      <c r="BV19" s="76"/>
      <c r="BW19" s="76"/>
      <c r="BX19" s="19"/>
      <c r="BY19" s="76"/>
      <c r="BZ19" s="76"/>
      <c r="CA19" s="19"/>
      <c r="CB19" s="76"/>
      <c r="CC19" s="76"/>
      <c r="CD19" s="19"/>
      <c r="CE19" s="76"/>
      <c r="CF19" s="78"/>
      <c r="CG19" s="19"/>
      <c r="CH19" s="19"/>
    </row>
    <row r="20" spans="1:86" x14ac:dyDescent="0.2">
      <c r="A20" s="94" t="s">
        <v>62</v>
      </c>
      <c r="B20" s="74"/>
      <c r="C20" s="74"/>
      <c r="D20" s="70"/>
      <c r="E20" s="70"/>
      <c r="F20" s="70"/>
      <c r="G20" s="76"/>
      <c r="H20" s="76"/>
      <c r="I20" s="70"/>
      <c r="J20" s="77"/>
      <c r="K20" s="76"/>
      <c r="L20" s="76"/>
      <c r="M20" s="76"/>
      <c r="N20" s="76"/>
      <c r="O20" s="76"/>
      <c r="P20" s="76"/>
      <c r="Q20" s="76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1"/>
    </row>
    <row r="21" spans="1:86" x14ac:dyDescent="0.2">
      <c r="A21" s="79"/>
      <c r="B21" s="70" t="s">
        <v>63</v>
      </c>
      <c r="C21" s="70" t="s">
        <v>64</v>
      </c>
      <c r="D21" s="80">
        <f t="shared" ref="D21:D26" si="45">VLOOKUP($B21,enroll1516,3,FALSE)</f>
        <v>18090.940000000002</v>
      </c>
      <c r="E21" s="80">
        <f t="shared" ref="E21:E26" si="46">VLOOKUP($B21,enroll1516,4,FALSE)</f>
        <v>187018982.44</v>
      </c>
      <c r="F21" s="76">
        <f t="shared" ref="F21:F26" si="47">VLOOKUP($B21,program1516,2,FALSE)</f>
        <v>103731849.86</v>
      </c>
      <c r="G21" s="76">
        <f t="shared" ref="G21:G26" si="48">VLOOKUP($B21,program1516,3,FALSE)</f>
        <v>393871.8</v>
      </c>
      <c r="H21" s="76">
        <f t="shared" ref="H21:H26" si="49">VLOOKUP($B21,program1516,4,FALSE)</f>
        <v>0</v>
      </c>
      <c r="I21" s="76">
        <f t="shared" ref="I21:I26" si="50">SUM(F21:H21)</f>
        <v>104125721.66</v>
      </c>
      <c r="J21" s="77">
        <f t="shared" ref="J21:J27" si="51">I21/E21</f>
        <v>0.55676552348586283</v>
      </c>
      <c r="K21" s="81">
        <f t="shared" ref="K21:K27" si="52">I21/D21</f>
        <v>5755.6833232546223</v>
      </c>
      <c r="L21" s="82">
        <f t="shared" ref="L21:L26" si="53">VLOOKUP($B21,program1516,5,FALSE)</f>
        <v>0</v>
      </c>
      <c r="M21" s="82">
        <f t="shared" ref="M21:M26" si="54">VLOOKUP($B21,program1516,6,FALSE)</f>
        <v>0</v>
      </c>
      <c r="N21" s="82">
        <f t="shared" ref="N21:N26" si="55">VLOOKUP($B21,program1516,7,FALSE)</f>
        <v>0</v>
      </c>
      <c r="O21" s="82">
        <f t="shared" ref="O21:O26" si="56">VLOOKUP($B21,program1516,8,FALSE)</f>
        <v>0</v>
      </c>
      <c r="P21" s="82">
        <f t="shared" ref="P21:P26" si="57">VLOOKUP($B21,program1516,9,FALSE)</f>
        <v>0</v>
      </c>
      <c r="Q21" s="82">
        <f t="shared" ref="Q21:Q26" si="58">VLOOKUP($B21,program1516,10,FALSE)</f>
        <v>0</v>
      </c>
      <c r="R21" s="76"/>
      <c r="S21" s="77">
        <f t="shared" ref="S21:S27" si="59">R21/E21</f>
        <v>0</v>
      </c>
      <c r="T21" s="96">
        <f t="shared" ref="T21:T27" si="60">R21/D21</f>
        <v>0</v>
      </c>
      <c r="U21" s="82">
        <f t="shared" ref="U21:U26" si="61">VLOOKUP($B21,program1516,11,FALSE)</f>
        <v>16997822.800000001</v>
      </c>
      <c r="V21" s="82">
        <f t="shared" ref="V21:V26" si="62">VLOOKUP($B21,program1516,12,FALSE)</f>
        <v>744858.26000000013</v>
      </c>
      <c r="W21" s="82">
        <f t="shared" ref="W21:W26" si="63">VLOOKUP($B21,program1516,13,FALSE)</f>
        <v>2867146.49</v>
      </c>
      <c r="X21" s="82">
        <f t="shared" ref="X21:X26" si="64">VLOOKUP($B21,program1516,14,FALSE)</f>
        <v>0</v>
      </c>
      <c r="Y21" s="82">
        <f t="shared" ref="Y21:Y26" si="65">VLOOKUP($B21,program1516,15,FALSE)</f>
        <v>0</v>
      </c>
      <c r="Z21" s="82">
        <f t="shared" ref="Z21:Z26" si="66">VLOOKUP($B21,program1516,16,FALSE)</f>
        <v>4690.2700000000004</v>
      </c>
      <c r="AA21" s="76">
        <f t="shared" ref="AA21:AA26" si="67">SUM(U21:Z21)</f>
        <v>20614517.820000004</v>
      </c>
      <c r="AB21" s="77">
        <f t="shared" ref="AB21:AB27" si="68">AA21/E21</f>
        <v>0.11022687403731125</v>
      </c>
      <c r="AC21" s="76">
        <f t="shared" ref="AC21:AC27" si="69">AA21/D21</f>
        <v>1139.4940130253044</v>
      </c>
      <c r="AD21" s="82">
        <f t="shared" ref="AD21:AD26" si="70">VLOOKUP($B21,program1516,17,FALSE)</f>
        <v>4389189.8400000008</v>
      </c>
      <c r="AE21" s="82">
        <f t="shared" ref="AE21:AE26" si="71">VLOOKUP($B21,program1516,18,FALSE)</f>
        <v>543344.39</v>
      </c>
      <c r="AF21" s="82">
        <f t="shared" ref="AF21:AF26" si="72">VLOOKUP($B21,program1516,19,FALSE)</f>
        <v>92432.999999999985</v>
      </c>
      <c r="AG21" s="82">
        <f t="shared" ref="AG21:AG26" si="73">VLOOKUP($B21,program1516,20,FALSE)</f>
        <v>40560.199999999997</v>
      </c>
      <c r="AH21" s="76">
        <f t="shared" ref="AH21:AH26" si="74">SUM(AD21:AG21)</f>
        <v>5065527.4300000006</v>
      </c>
      <c r="AI21" s="77">
        <f t="shared" ref="AI21:AI27" si="75">AH21/E21</f>
        <v>2.7085632505914947E-2</v>
      </c>
      <c r="AJ21" s="76">
        <f t="shared" ref="AJ21:AJ27" si="76">AH21/D21</f>
        <v>280.00355039594405</v>
      </c>
      <c r="AK21" s="82">
        <f t="shared" ref="AK21:AK26" si="77">VLOOKUP($B21,program1516,21,FALSE)</f>
        <v>3793396.4099999997</v>
      </c>
      <c r="AL21" s="82">
        <f t="shared" ref="AL21:AL26" si="78">VLOOKUP($B21,program1516,22,FALSE)</f>
        <v>66855</v>
      </c>
      <c r="AM21" s="76">
        <f>SUM(AK21:AL21)</f>
        <v>3860251.4099999997</v>
      </c>
      <c r="AN21" s="77">
        <f t="shared" ref="AN21:AN27" si="79">AM21/E21</f>
        <v>2.0640960396832751E-2</v>
      </c>
      <c r="AO21" s="76">
        <f t="shared" ref="AO21:AO27" si="80">AM21/D21</f>
        <v>213.38036663655947</v>
      </c>
      <c r="AP21" s="82">
        <f t="shared" ref="AP21:AP26" si="81">VLOOKUP($B21,program1516,23,FALSE)</f>
        <v>3823554.06</v>
      </c>
      <c r="AQ21" s="82">
        <f t="shared" ref="AQ21:AQ26" si="82">VLOOKUP($B21,program1516,24,FALSE)</f>
        <v>400092.14</v>
      </c>
      <c r="AR21" s="82">
        <f t="shared" ref="AR21:AR26" si="83">VLOOKUP($B21,program1516,25,FALSE)</f>
        <v>704867.48999999987</v>
      </c>
      <c r="AS21" s="82">
        <f t="shared" ref="AS21:AS26" si="84">VLOOKUP($B21,program1516,26,FALSE)</f>
        <v>0</v>
      </c>
      <c r="AT21" s="82">
        <f t="shared" ref="AT21:AT26" si="85">VLOOKUP($B21,program1516,27,FALSE)</f>
        <v>4596869.4800000004</v>
      </c>
      <c r="AU21" s="82">
        <f t="shared" ref="AU21:AU26" si="86">VLOOKUP($B21,program1516,28,FALSE)</f>
        <v>497881.37000000005</v>
      </c>
      <c r="AV21" s="82">
        <f t="shared" ref="AV21:AV26" si="87">VLOOKUP($B21,program1516,29,FALSE)</f>
        <v>0</v>
      </c>
      <c r="AW21" s="82">
        <f t="shared" ref="AW21:AW26" si="88">VLOOKUP($B21,program1516,30,FALSE)</f>
        <v>1411036.0099999995</v>
      </c>
      <c r="AX21" s="82">
        <f t="shared" ref="AX21:AX26" si="89">VLOOKUP($B21,program1516,31,FALSE)</f>
        <v>14518.050000000001</v>
      </c>
      <c r="AY21" s="82">
        <f t="shared" ref="AY21:AY26" si="90">VLOOKUP($B21,program1516,32,FALSE)</f>
        <v>0</v>
      </c>
      <c r="AZ21" s="82">
        <f t="shared" ref="AZ21:AZ26" si="91">VLOOKUP($B21,program1516,33,FALSE)</f>
        <v>0</v>
      </c>
      <c r="BA21" s="82">
        <f t="shared" ref="BA21:BA26" si="92">VLOOKUP($B21,program1516,34,FALSE)</f>
        <v>340207.75000000006</v>
      </c>
      <c r="BB21" s="82">
        <f t="shared" ref="BB21:BB26" si="93">VLOOKUP($B21,program1516,35,FALSE)</f>
        <v>2211657.2400000002</v>
      </c>
      <c r="BC21" s="82">
        <f t="shared" ref="BC21:BC26" si="94">VLOOKUP($B21,program1516,36,FALSE)</f>
        <v>0</v>
      </c>
      <c r="BD21" s="82">
        <f t="shared" ref="BD21:BD26" si="95">VLOOKUP($B21,program1516,37,FALSE)</f>
        <v>0</v>
      </c>
      <c r="BE21" s="82">
        <f t="shared" ref="BE21:BE26" si="96">VLOOKUP($B21,program1516,38,FALSE)</f>
        <v>0</v>
      </c>
      <c r="BF21" s="76">
        <f t="shared" ref="BF21:BF26" si="97">SUM(AP21:BE21)</f>
        <v>14000683.590000002</v>
      </c>
      <c r="BG21" s="77">
        <f t="shared" ref="BG21:BG27" si="98">BF21/E21</f>
        <v>7.4862366415087006E-2</v>
      </c>
      <c r="BH21" s="76">
        <f t="shared" ref="BH21:BH27" si="99">BF21/D21</f>
        <v>773.90581086444377</v>
      </c>
      <c r="BI21" s="82">
        <f t="shared" ref="BI21:BI26" si="100">VLOOKUP($B21,program1516,39,FALSE)</f>
        <v>0</v>
      </c>
      <c r="BJ21" s="82">
        <f t="shared" ref="BJ21:BJ26" si="101">VLOOKUP($B21,program1516,40,FALSE)</f>
        <v>33139.39</v>
      </c>
      <c r="BK21" s="82">
        <f t="shared" ref="BK21:BK26" si="102">VLOOKUP($B21,program1516,41,FALSE)</f>
        <v>177853.38</v>
      </c>
      <c r="BL21" s="82">
        <f t="shared" ref="BL21:BL26" si="103">VLOOKUP($B21,program1516,42,FALSE)</f>
        <v>7150.14</v>
      </c>
      <c r="BM21" s="82">
        <f t="shared" ref="BM21:BM26" si="104">VLOOKUP($B21,program1516,43,FALSE)</f>
        <v>0</v>
      </c>
      <c r="BN21" s="82">
        <f t="shared" ref="BN21:BN26" si="105">VLOOKUP($B21,program1516,44,FALSE)</f>
        <v>0</v>
      </c>
      <c r="BO21" s="82">
        <f t="shared" ref="BO21:BO26" si="106">VLOOKUP($B21,program1516,45,FALSE)</f>
        <v>1438878.85</v>
      </c>
      <c r="BP21" s="76">
        <f t="shared" ref="BP21:BP26" si="107">SUM(BI21:BO21)</f>
        <v>1657021.7600000002</v>
      </c>
      <c r="BQ21" s="77">
        <f t="shared" ref="BQ21:BQ27" si="108">BP21/E21</f>
        <v>8.8601795303405156E-3</v>
      </c>
      <c r="BR21" s="76">
        <f t="shared" ref="BR21:BR27" si="109">BP21/D21</f>
        <v>91.594011145910613</v>
      </c>
      <c r="BS21" s="82">
        <f t="shared" ref="BS21:BS26" si="110">VLOOKUP($B21,program1516,46,FALSE)</f>
        <v>0</v>
      </c>
      <c r="BT21" s="82">
        <f t="shared" ref="BT21:BT26" si="111">VLOOKUP($B21,program1516,47,FALSE)</f>
        <v>141964.84</v>
      </c>
      <c r="BU21" s="82">
        <f t="shared" ref="BU21:BU26" si="112">VLOOKUP($B21,program1516,48,FALSE)</f>
        <v>0</v>
      </c>
      <c r="BV21" s="82">
        <f t="shared" ref="BV21:BV26" si="113">VLOOKUP($B21,program1516,49,FALSE)</f>
        <v>135436.41999999998</v>
      </c>
      <c r="BW21" s="76">
        <f t="shared" ref="BW21:BW26" si="114">SUM(BS21:BV21)</f>
        <v>277401.26</v>
      </c>
      <c r="BX21" s="77">
        <f t="shared" ref="BX21:BX27" si="115">BW21/E21</f>
        <v>1.4832786296920246E-3</v>
      </c>
      <c r="BY21" s="76">
        <f t="shared" ref="BY21:BY27" si="116">BW21/D21</f>
        <v>15.333711791648193</v>
      </c>
      <c r="BZ21" s="82">
        <v>24830568.000000004</v>
      </c>
      <c r="CA21" s="77">
        <f t="shared" ref="CA21:CA27" si="117">BZ21/E21</f>
        <v>0.13277030853253746</v>
      </c>
      <c r="CB21" s="76">
        <f t="shared" ref="CB21:CB27" si="118">BZ21/D21</f>
        <v>1372.54161475302</v>
      </c>
      <c r="CC21" s="82">
        <v>7104890.5999999996</v>
      </c>
      <c r="CD21" s="77">
        <f t="shared" ref="CD21:CD27" si="119">CC21/E21</f>
        <v>3.7990210979141716E-2</v>
      </c>
      <c r="CE21" s="76">
        <f t="shared" ref="CE21:CE27" si="120">CC21/D21</f>
        <v>392.73197523180102</v>
      </c>
      <c r="CF21" s="84">
        <v>5482398.9100000011</v>
      </c>
      <c r="CG21" s="77">
        <f t="shared" ref="CG21:CG27" si="121">CF21/E21</f>
        <v>2.9314665487279512E-2</v>
      </c>
      <c r="CH21" s="85">
        <f t="shared" ref="CH21:CH27" si="122">CF21/D21</f>
        <v>303.04665816148861</v>
      </c>
    </row>
    <row r="22" spans="1:86" x14ac:dyDescent="0.2">
      <c r="A22" s="79"/>
      <c r="B22" s="70" t="s">
        <v>65</v>
      </c>
      <c r="C22" s="70" t="s">
        <v>66</v>
      </c>
      <c r="D22" s="80">
        <f t="shared" si="45"/>
        <v>134.1</v>
      </c>
      <c r="E22" s="80">
        <f t="shared" si="46"/>
        <v>1728815.53</v>
      </c>
      <c r="F22" s="76">
        <f t="shared" si="47"/>
        <v>656185.06999999983</v>
      </c>
      <c r="G22" s="76">
        <f t="shared" si="48"/>
        <v>0</v>
      </c>
      <c r="H22" s="76">
        <f t="shared" si="49"/>
        <v>0</v>
      </c>
      <c r="I22" s="76">
        <f t="shared" si="50"/>
        <v>656185.06999999983</v>
      </c>
      <c r="J22" s="77">
        <f t="shared" si="51"/>
        <v>0.37955759802782418</v>
      </c>
      <c r="K22" s="81">
        <f t="shared" si="52"/>
        <v>4893.2518269947786</v>
      </c>
      <c r="L22" s="82">
        <f t="shared" si="53"/>
        <v>0</v>
      </c>
      <c r="M22" s="82">
        <f t="shared" si="54"/>
        <v>0</v>
      </c>
      <c r="N22" s="82">
        <f t="shared" si="55"/>
        <v>0</v>
      </c>
      <c r="O22" s="82">
        <f t="shared" si="56"/>
        <v>0</v>
      </c>
      <c r="P22" s="82">
        <f t="shared" si="57"/>
        <v>0</v>
      </c>
      <c r="Q22" s="82">
        <f t="shared" si="58"/>
        <v>0</v>
      </c>
      <c r="R22" s="76"/>
      <c r="S22" s="77">
        <f t="shared" si="59"/>
        <v>0</v>
      </c>
      <c r="T22" s="96">
        <f t="shared" si="60"/>
        <v>0</v>
      </c>
      <c r="U22" s="82">
        <f t="shared" si="61"/>
        <v>98878.41</v>
      </c>
      <c r="V22" s="82">
        <f t="shared" si="62"/>
        <v>0</v>
      </c>
      <c r="W22" s="82">
        <f t="shared" si="63"/>
        <v>19127.34</v>
      </c>
      <c r="X22" s="82">
        <f t="shared" si="64"/>
        <v>0</v>
      </c>
      <c r="Y22" s="82">
        <f t="shared" si="65"/>
        <v>0</v>
      </c>
      <c r="Z22" s="82">
        <f t="shared" si="66"/>
        <v>0</v>
      </c>
      <c r="AA22" s="76">
        <f t="shared" si="67"/>
        <v>118005.75</v>
      </c>
      <c r="AB22" s="77">
        <f t="shared" si="68"/>
        <v>6.8258150133577292E-2</v>
      </c>
      <c r="AC22" s="76">
        <f t="shared" si="69"/>
        <v>879.98322147651015</v>
      </c>
      <c r="AD22" s="82">
        <f t="shared" si="70"/>
        <v>0</v>
      </c>
      <c r="AE22" s="82">
        <f t="shared" si="71"/>
        <v>0</v>
      </c>
      <c r="AF22" s="82">
        <f t="shared" si="72"/>
        <v>0</v>
      </c>
      <c r="AG22" s="82">
        <f t="shared" si="73"/>
        <v>0</v>
      </c>
      <c r="AH22" s="76">
        <f t="shared" si="74"/>
        <v>0</v>
      </c>
      <c r="AI22" s="77">
        <f t="shared" si="75"/>
        <v>0</v>
      </c>
      <c r="AJ22" s="76">
        <f t="shared" si="76"/>
        <v>0</v>
      </c>
      <c r="AK22" s="82">
        <f t="shared" si="77"/>
        <v>0</v>
      </c>
      <c r="AL22" s="82">
        <f t="shared" si="78"/>
        <v>0</v>
      </c>
      <c r="AM22" s="76"/>
      <c r="AN22" s="77">
        <f t="shared" si="79"/>
        <v>0</v>
      </c>
      <c r="AO22" s="76">
        <f t="shared" si="80"/>
        <v>0</v>
      </c>
      <c r="AP22" s="82">
        <f t="shared" si="81"/>
        <v>38543.009999999995</v>
      </c>
      <c r="AQ22" s="82">
        <f t="shared" si="82"/>
        <v>20163.5</v>
      </c>
      <c r="AR22" s="82">
        <f t="shared" si="83"/>
        <v>38388.65</v>
      </c>
      <c r="AS22" s="82">
        <f t="shared" si="84"/>
        <v>0</v>
      </c>
      <c r="AT22" s="82">
        <f t="shared" si="85"/>
        <v>65094.12</v>
      </c>
      <c r="AU22" s="82">
        <f t="shared" si="86"/>
        <v>0</v>
      </c>
      <c r="AV22" s="82">
        <f t="shared" si="87"/>
        <v>0</v>
      </c>
      <c r="AW22" s="82">
        <f t="shared" si="88"/>
        <v>0</v>
      </c>
      <c r="AX22" s="82">
        <f t="shared" si="89"/>
        <v>0</v>
      </c>
      <c r="AY22" s="82">
        <f t="shared" si="90"/>
        <v>0</v>
      </c>
      <c r="AZ22" s="82">
        <f t="shared" si="91"/>
        <v>0</v>
      </c>
      <c r="BA22" s="82">
        <f t="shared" si="92"/>
        <v>0</v>
      </c>
      <c r="BB22" s="82">
        <f t="shared" si="93"/>
        <v>31452.23</v>
      </c>
      <c r="BC22" s="82">
        <f t="shared" si="94"/>
        <v>0</v>
      </c>
      <c r="BD22" s="82">
        <f t="shared" si="95"/>
        <v>0</v>
      </c>
      <c r="BE22" s="82">
        <f t="shared" si="96"/>
        <v>0</v>
      </c>
      <c r="BF22" s="76">
        <f t="shared" si="97"/>
        <v>193641.51</v>
      </c>
      <c r="BG22" s="77">
        <f t="shared" si="98"/>
        <v>0.11200819673340164</v>
      </c>
      <c r="BH22" s="76">
        <f t="shared" si="99"/>
        <v>1444.0082774049217</v>
      </c>
      <c r="BI22" s="82">
        <f t="shared" si="100"/>
        <v>0</v>
      </c>
      <c r="BJ22" s="82">
        <f t="shared" si="101"/>
        <v>0</v>
      </c>
      <c r="BK22" s="82">
        <f t="shared" si="102"/>
        <v>782.21</v>
      </c>
      <c r="BL22" s="82">
        <f t="shared" si="103"/>
        <v>0</v>
      </c>
      <c r="BM22" s="82">
        <f t="shared" si="104"/>
        <v>0</v>
      </c>
      <c r="BN22" s="82">
        <f t="shared" si="105"/>
        <v>0</v>
      </c>
      <c r="BO22" s="82">
        <f t="shared" si="106"/>
        <v>500</v>
      </c>
      <c r="BP22" s="76">
        <f t="shared" si="107"/>
        <v>1282.21</v>
      </c>
      <c r="BQ22" s="77">
        <f t="shared" si="108"/>
        <v>7.4166964476539616E-4</v>
      </c>
      <c r="BR22" s="76">
        <f t="shared" si="109"/>
        <v>9.5615958240119312</v>
      </c>
      <c r="BS22" s="82">
        <f t="shared" si="110"/>
        <v>0</v>
      </c>
      <c r="BT22" s="82">
        <f t="shared" si="111"/>
        <v>0</v>
      </c>
      <c r="BU22" s="82">
        <f t="shared" si="112"/>
        <v>0</v>
      </c>
      <c r="BV22" s="82">
        <f t="shared" si="113"/>
        <v>0</v>
      </c>
      <c r="BW22" s="76"/>
      <c r="BX22" s="77">
        <f t="shared" si="115"/>
        <v>0</v>
      </c>
      <c r="BY22" s="76">
        <f t="shared" si="116"/>
        <v>0</v>
      </c>
      <c r="BZ22" s="82">
        <v>401832.6700000001</v>
      </c>
      <c r="CA22" s="77">
        <f t="shared" si="117"/>
        <v>0.23243235789303679</v>
      </c>
      <c r="CB22" s="76">
        <f t="shared" si="118"/>
        <v>2996.5150633855342</v>
      </c>
      <c r="CC22" s="82">
        <v>98862.02</v>
      </c>
      <c r="CD22" s="77">
        <f t="shared" si="119"/>
        <v>5.7184828736470225E-2</v>
      </c>
      <c r="CE22" s="76">
        <f t="shared" si="120"/>
        <v>737.2260999254288</v>
      </c>
      <c r="CF22" s="84">
        <v>259006.3</v>
      </c>
      <c r="CG22" s="77">
        <f t="shared" si="121"/>
        <v>0.14981719883092443</v>
      </c>
      <c r="CH22" s="85">
        <f t="shared" si="122"/>
        <v>1931.441461595824</v>
      </c>
    </row>
    <row r="23" spans="1:86" x14ac:dyDescent="0.2">
      <c r="A23" s="79"/>
      <c r="B23" s="70" t="s">
        <v>67</v>
      </c>
      <c r="C23" s="70" t="s">
        <v>68</v>
      </c>
      <c r="D23" s="80">
        <f t="shared" si="45"/>
        <v>1459.9099999999999</v>
      </c>
      <c r="E23" s="80">
        <f t="shared" si="46"/>
        <v>17332759.629999999</v>
      </c>
      <c r="F23" s="76">
        <f t="shared" si="47"/>
        <v>8723849.1100000013</v>
      </c>
      <c r="G23" s="76">
        <f t="shared" si="48"/>
        <v>0</v>
      </c>
      <c r="H23" s="76">
        <f t="shared" si="49"/>
        <v>0</v>
      </c>
      <c r="I23" s="76">
        <f t="shared" si="50"/>
        <v>8723849.1100000013</v>
      </c>
      <c r="J23" s="77">
        <f t="shared" si="51"/>
        <v>0.50331564599214385</v>
      </c>
      <c r="K23" s="81">
        <f t="shared" si="52"/>
        <v>5975.6074758033046</v>
      </c>
      <c r="L23" s="82">
        <f t="shared" si="53"/>
        <v>0</v>
      </c>
      <c r="M23" s="82">
        <f t="shared" si="54"/>
        <v>0</v>
      </c>
      <c r="N23" s="82">
        <f t="shared" si="55"/>
        <v>0</v>
      </c>
      <c r="O23" s="82">
        <f t="shared" si="56"/>
        <v>0</v>
      </c>
      <c r="P23" s="82">
        <f t="shared" si="57"/>
        <v>0</v>
      </c>
      <c r="Q23" s="82">
        <f t="shared" si="58"/>
        <v>0</v>
      </c>
      <c r="R23" s="76"/>
      <c r="S23" s="77">
        <f t="shared" si="59"/>
        <v>0</v>
      </c>
      <c r="T23" s="96">
        <f t="shared" si="60"/>
        <v>0</v>
      </c>
      <c r="U23" s="82">
        <f t="shared" si="61"/>
        <v>1615829.5999999999</v>
      </c>
      <c r="V23" s="82">
        <f t="shared" si="62"/>
        <v>21883.47</v>
      </c>
      <c r="W23" s="82">
        <f t="shared" si="63"/>
        <v>297982.07</v>
      </c>
      <c r="X23" s="82">
        <f t="shared" si="64"/>
        <v>0</v>
      </c>
      <c r="Y23" s="82">
        <f t="shared" si="65"/>
        <v>0</v>
      </c>
      <c r="Z23" s="82">
        <f t="shared" si="66"/>
        <v>0</v>
      </c>
      <c r="AA23" s="76">
        <f t="shared" si="67"/>
        <v>1935695.14</v>
      </c>
      <c r="AB23" s="77">
        <f t="shared" si="68"/>
        <v>0.11167841597766391</v>
      </c>
      <c r="AC23" s="76">
        <f t="shared" si="69"/>
        <v>1325.9003226226275</v>
      </c>
      <c r="AD23" s="82">
        <f t="shared" si="70"/>
        <v>661076.80000000005</v>
      </c>
      <c r="AE23" s="82">
        <f t="shared" si="71"/>
        <v>0</v>
      </c>
      <c r="AF23" s="82">
        <f t="shared" si="72"/>
        <v>9274</v>
      </c>
      <c r="AG23" s="82">
        <f t="shared" si="73"/>
        <v>0</v>
      </c>
      <c r="AH23" s="76">
        <f t="shared" si="74"/>
        <v>670350.80000000005</v>
      </c>
      <c r="AI23" s="77">
        <f t="shared" si="75"/>
        <v>3.8675364703018161E-2</v>
      </c>
      <c r="AJ23" s="76">
        <f t="shared" si="76"/>
        <v>459.17268872738737</v>
      </c>
      <c r="AK23" s="82">
        <f t="shared" si="77"/>
        <v>0</v>
      </c>
      <c r="AL23" s="82">
        <f t="shared" si="78"/>
        <v>0</v>
      </c>
      <c r="AM23" s="76"/>
      <c r="AN23" s="77">
        <f t="shared" si="79"/>
        <v>0</v>
      </c>
      <c r="AO23" s="76">
        <f t="shared" si="80"/>
        <v>0</v>
      </c>
      <c r="AP23" s="82">
        <f t="shared" si="81"/>
        <v>334779.72000000003</v>
      </c>
      <c r="AQ23" s="82">
        <f t="shared" si="82"/>
        <v>43028.33</v>
      </c>
      <c r="AR23" s="82">
        <f t="shared" si="83"/>
        <v>121269.48000000001</v>
      </c>
      <c r="AS23" s="82">
        <f t="shared" si="84"/>
        <v>0</v>
      </c>
      <c r="AT23" s="82">
        <f t="shared" si="85"/>
        <v>444584.84000000008</v>
      </c>
      <c r="AU23" s="82">
        <f t="shared" si="86"/>
        <v>0</v>
      </c>
      <c r="AV23" s="82">
        <f t="shared" si="87"/>
        <v>0</v>
      </c>
      <c r="AW23" s="82">
        <f t="shared" si="88"/>
        <v>205613.33</v>
      </c>
      <c r="AX23" s="82">
        <f t="shared" si="89"/>
        <v>0</v>
      </c>
      <c r="AY23" s="82">
        <f t="shared" si="90"/>
        <v>0</v>
      </c>
      <c r="AZ23" s="82">
        <f t="shared" si="91"/>
        <v>0</v>
      </c>
      <c r="BA23" s="82">
        <f t="shared" si="92"/>
        <v>65323.66</v>
      </c>
      <c r="BB23" s="82">
        <f t="shared" si="93"/>
        <v>243302.26000000007</v>
      </c>
      <c r="BC23" s="82">
        <f t="shared" si="94"/>
        <v>0</v>
      </c>
      <c r="BD23" s="82">
        <f t="shared" si="95"/>
        <v>0</v>
      </c>
      <c r="BE23" s="82">
        <f t="shared" si="96"/>
        <v>0</v>
      </c>
      <c r="BF23" s="76">
        <f t="shared" si="97"/>
        <v>1457901.62</v>
      </c>
      <c r="BG23" s="77">
        <f t="shared" si="98"/>
        <v>8.4112492824087018E-2</v>
      </c>
      <c r="BH23" s="76">
        <f t="shared" si="99"/>
        <v>998.62431245761741</v>
      </c>
      <c r="BI23" s="82">
        <f t="shared" si="100"/>
        <v>0</v>
      </c>
      <c r="BJ23" s="82">
        <f t="shared" si="101"/>
        <v>9748.51</v>
      </c>
      <c r="BK23" s="82">
        <f t="shared" si="102"/>
        <v>11459.730000000001</v>
      </c>
      <c r="BL23" s="82">
        <f t="shared" si="103"/>
        <v>0</v>
      </c>
      <c r="BM23" s="82">
        <f t="shared" si="104"/>
        <v>0</v>
      </c>
      <c r="BN23" s="82">
        <f t="shared" si="105"/>
        <v>0</v>
      </c>
      <c r="BO23" s="82">
        <f t="shared" si="106"/>
        <v>276697.41000000003</v>
      </c>
      <c r="BP23" s="76">
        <f t="shared" si="107"/>
        <v>297905.65000000002</v>
      </c>
      <c r="BQ23" s="77">
        <f t="shared" si="108"/>
        <v>1.7187433297371588E-2</v>
      </c>
      <c r="BR23" s="76">
        <f t="shared" si="109"/>
        <v>204.05754464316297</v>
      </c>
      <c r="BS23" s="82">
        <f t="shared" si="110"/>
        <v>0</v>
      </c>
      <c r="BT23" s="82">
        <f t="shared" si="111"/>
        <v>1966.21</v>
      </c>
      <c r="BU23" s="82">
        <f t="shared" si="112"/>
        <v>0</v>
      </c>
      <c r="BV23" s="82">
        <f t="shared" si="113"/>
        <v>7226.06</v>
      </c>
      <c r="BW23" s="76">
        <f t="shared" si="114"/>
        <v>9192.27</v>
      </c>
      <c r="BX23" s="77">
        <f t="shared" si="115"/>
        <v>5.3034082259409963E-4</v>
      </c>
      <c r="BY23" s="76">
        <f t="shared" si="116"/>
        <v>6.2964634806255191</v>
      </c>
      <c r="BZ23" s="82">
        <v>3091419.6200000006</v>
      </c>
      <c r="CA23" s="77">
        <f t="shared" si="117"/>
        <v>0.17835703523224827</v>
      </c>
      <c r="CB23" s="76">
        <f t="shared" si="118"/>
        <v>2117.5412319937536</v>
      </c>
      <c r="CC23" s="82">
        <v>556510.19999999995</v>
      </c>
      <c r="CD23" s="77">
        <f t="shared" si="119"/>
        <v>3.2107420392352141E-2</v>
      </c>
      <c r="CE23" s="76">
        <f t="shared" si="120"/>
        <v>381.19486817680541</v>
      </c>
      <c r="CF23" s="84">
        <v>589935.22</v>
      </c>
      <c r="CG23" s="77">
        <f t="shared" si="121"/>
        <v>3.4035850758521134E-2</v>
      </c>
      <c r="CH23" s="85">
        <f t="shared" si="122"/>
        <v>404.09012884355889</v>
      </c>
    </row>
    <row r="24" spans="1:86" x14ac:dyDescent="0.2">
      <c r="A24" s="79"/>
      <c r="B24" s="70" t="s">
        <v>69</v>
      </c>
      <c r="C24" s="70" t="s">
        <v>70</v>
      </c>
      <c r="D24" s="80">
        <f t="shared" si="45"/>
        <v>896.2</v>
      </c>
      <c r="E24" s="80">
        <f t="shared" si="46"/>
        <v>11209875.26</v>
      </c>
      <c r="F24" s="76">
        <f t="shared" si="47"/>
        <v>5714117.1100000003</v>
      </c>
      <c r="G24" s="76">
        <f t="shared" si="48"/>
        <v>0</v>
      </c>
      <c r="H24" s="76">
        <f t="shared" si="49"/>
        <v>0</v>
      </c>
      <c r="I24" s="76">
        <f t="shared" si="50"/>
        <v>5714117.1100000003</v>
      </c>
      <c r="J24" s="77">
        <f t="shared" si="51"/>
        <v>0.50973958027789867</v>
      </c>
      <c r="K24" s="81">
        <f t="shared" si="52"/>
        <v>6375.9396451684888</v>
      </c>
      <c r="L24" s="82">
        <f t="shared" si="53"/>
        <v>0</v>
      </c>
      <c r="M24" s="82">
        <f t="shared" si="54"/>
        <v>0</v>
      </c>
      <c r="N24" s="82">
        <f t="shared" si="55"/>
        <v>0</v>
      </c>
      <c r="O24" s="82">
        <f t="shared" si="56"/>
        <v>0</v>
      </c>
      <c r="P24" s="82">
        <f t="shared" si="57"/>
        <v>0</v>
      </c>
      <c r="Q24" s="82">
        <f t="shared" si="58"/>
        <v>0</v>
      </c>
      <c r="R24" s="76"/>
      <c r="S24" s="77">
        <f t="shared" si="59"/>
        <v>0</v>
      </c>
      <c r="T24" s="96">
        <f t="shared" si="60"/>
        <v>0</v>
      </c>
      <c r="U24" s="82">
        <f t="shared" si="61"/>
        <v>1050661.4100000001</v>
      </c>
      <c r="V24" s="82">
        <f t="shared" si="62"/>
        <v>17076.45</v>
      </c>
      <c r="W24" s="82">
        <f t="shared" si="63"/>
        <v>207179.78999999998</v>
      </c>
      <c r="X24" s="82">
        <f t="shared" si="64"/>
        <v>0</v>
      </c>
      <c r="Y24" s="82">
        <f t="shared" si="65"/>
        <v>0</v>
      </c>
      <c r="Z24" s="82">
        <f t="shared" si="66"/>
        <v>0</v>
      </c>
      <c r="AA24" s="76">
        <f t="shared" si="67"/>
        <v>1274917.6500000001</v>
      </c>
      <c r="AB24" s="77">
        <f t="shared" si="68"/>
        <v>0.11373165360271816</v>
      </c>
      <c r="AC24" s="76">
        <f t="shared" si="69"/>
        <v>1422.581622405713</v>
      </c>
      <c r="AD24" s="82">
        <f t="shared" si="70"/>
        <v>460093.19</v>
      </c>
      <c r="AE24" s="82">
        <f t="shared" si="71"/>
        <v>0</v>
      </c>
      <c r="AF24" s="82">
        <f t="shared" si="72"/>
        <v>4325.5</v>
      </c>
      <c r="AG24" s="82">
        <f t="shared" si="73"/>
        <v>0</v>
      </c>
      <c r="AH24" s="76">
        <f t="shared" si="74"/>
        <v>464418.69</v>
      </c>
      <c r="AI24" s="77">
        <f t="shared" si="75"/>
        <v>4.1429425326183336E-2</v>
      </c>
      <c r="AJ24" s="76">
        <f t="shared" si="76"/>
        <v>518.20875920553442</v>
      </c>
      <c r="AK24" s="82">
        <f t="shared" si="77"/>
        <v>0</v>
      </c>
      <c r="AL24" s="82">
        <f t="shared" si="78"/>
        <v>0</v>
      </c>
      <c r="AM24" s="76"/>
      <c r="AN24" s="77">
        <f t="shared" si="79"/>
        <v>0</v>
      </c>
      <c r="AO24" s="76">
        <f t="shared" si="80"/>
        <v>0</v>
      </c>
      <c r="AP24" s="82">
        <f t="shared" si="81"/>
        <v>193510.62999999998</v>
      </c>
      <c r="AQ24" s="82">
        <f t="shared" si="82"/>
        <v>35134.509999999995</v>
      </c>
      <c r="AR24" s="82">
        <f t="shared" si="83"/>
        <v>0</v>
      </c>
      <c r="AS24" s="82">
        <f t="shared" si="84"/>
        <v>0</v>
      </c>
      <c r="AT24" s="82">
        <f t="shared" si="85"/>
        <v>318669.14999999997</v>
      </c>
      <c r="AU24" s="82">
        <f t="shared" si="86"/>
        <v>0</v>
      </c>
      <c r="AV24" s="82">
        <f t="shared" si="87"/>
        <v>0</v>
      </c>
      <c r="AW24" s="82">
        <f t="shared" si="88"/>
        <v>66465.259999999995</v>
      </c>
      <c r="AX24" s="82">
        <f t="shared" si="89"/>
        <v>0</v>
      </c>
      <c r="AY24" s="82">
        <f t="shared" si="90"/>
        <v>0</v>
      </c>
      <c r="AZ24" s="82">
        <f t="shared" si="91"/>
        <v>0</v>
      </c>
      <c r="BA24" s="82">
        <f t="shared" si="92"/>
        <v>18414.71</v>
      </c>
      <c r="BB24" s="82">
        <f t="shared" si="93"/>
        <v>126877.14000000001</v>
      </c>
      <c r="BC24" s="82">
        <f t="shared" si="94"/>
        <v>0</v>
      </c>
      <c r="BD24" s="82">
        <f t="shared" si="95"/>
        <v>0</v>
      </c>
      <c r="BE24" s="82">
        <f t="shared" si="96"/>
        <v>0</v>
      </c>
      <c r="BF24" s="76">
        <f t="shared" si="97"/>
        <v>759071.39999999991</v>
      </c>
      <c r="BG24" s="77">
        <f t="shared" si="98"/>
        <v>6.7714526914369952E-2</v>
      </c>
      <c r="BH24" s="76">
        <f t="shared" si="99"/>
        <v>846.98884177638911</v>
      </c>
      <c r="BI24" s="82">
        <f t="shared" si="100"/>
        <v>0</v>
      </c>
      <c r="BJ24" s="82">
        <f t="shared" si="101"/>
        <v>3154.32</v>
      </c>
      <c r="BK24" s="82">
        <f t="shared" si="102"/>
        <v>7584.21</v>
      </c>
      <c r="BL24" s="82">
        <f t="shared" si="103"/>
        <v>0</v>
      </c>
      <c r="BM24" s="82">
        <f t="shared" si="104"/>
        <v>0</v>
      </c>
      <c r="BN24" s="82">
        <f t="shared" si="105"/>
        <v>0</v>
      </c>
      <c r="BO24" s="82">
        <f t="shared" si="106"/>
        <v>2991.13</v>
      </c>
      <c r="BP24" s="76">
        <f t="shared" si="107"/>
        <v>13729.66</v>
      </c>
      <c r="BQ24" s="77">
        <f t="shared" si="108"/>
        <v>1.2247825851364558E-3</v>
      </c>
      <c r="BR24" s="76">
        <f t="shared" si="109"/>
        <v>15.319861638027225</v>
      </c>
      <c r="BS24" s="82">
        <f t="shared" si="110"/>
        <v>0</v>
      </c>
      <c r="BT24" s="82">
        <f t="shared" si="111"/>
        <v>0</v>
      </c>
      <c r="BU24" s="82">
        <f t="shared" si="112"/>
        <v>0</v>
      </c>
      <c r="BV24" s="82">
        <f t="shared" si="113"/>
        <v>0</v>
      </c>
      <c r="BW24" s="76"/>
      <c r="BX24" s="77">
        <f t="shared" si="115"/>
        <v>0</v>
      </c>
      <c r="BY24" s="76">
        <f t="shared" si="116"/>
        <v>0</v>
      </c>
      <c r="BZ24" s="82">
        <v>1979938.42</v>
      </c>
      <c r="CA24" s="77">
        <f t="shared" si="117"/>
        <v>0.17662448279553825</v>
      </c>
      <c r="CB24" s="76">
        <f t="shared" si="118"/>
        <v>2209.2595625976342</v>
      </c>
      <c r="CC24" s="82">
        <v>594036.54</v>
      </c>
      <c r="CD24" s="77">
        <f t="shared" si="119"/>
        <v>5.2992252475787142E-2</v>
      </c>
      <c r="CE24" s="76">
        <f t="shared" si="120"/>
        <v>662.83925463066282</v>
      </c>
      <c r="CF24" s="84">
        <v>409645.79000000004</v>
      </c>
      <c r="CG24" s="77">
        <f t="shared" si="121"/>
        <v>3.6543296022368055E-2</v>
      </c>
      <c r="CH24" s="85">
        <f t="shared" si="122"/>
        <v>457.09193260432943</v>
      </c>
    </row>
    <row r="25" spans="1:86" x14ac:dyDescent="0.2">
      <c r="A25" s="79"/>
      <c r="B25" s="70" t="s">
        <v>71</v>
      </c>
      <c r="C25" s="70" t="s">
        <v>72</v>
      </c>
      <c r="D25" s="80">
        <f t="shared" si="45"/>
        <v>2770.2599999999998</v>
      </c>
      <c r="E25" s="80">
        <f t="shared" si="46"/>
        <v>32422192.800000001</v>
      </c>
      <c r="F25" s="76">
        <f t="shared" si="47"/>
        <v>17477706.640000001</v>
      </c>
      <c r="G25" s="76">
        <f t="shared" si="48"/>
        <v>0</v>
      </c>
      <c r="H25" s="76">
        <f t="shared" si="49"/>
        <v>0</v>
      </c>
      <c r="I25" s="76">
        <f t="shared" si="50"/>
        <v>17477706.640000001</v>
      </c>
      <c r="J25" s="77">
        <f t="shared" si="51"/>
        <v>0.53906614977627298</v>
      </c>
      <c r="K25" s="81">
        <f t="shared" si="52"/>
        <v>6309.0492011580145</v>
      </c>
      <c r="L25" s="82">
        <f t="shared" si="53"/>
        <v>0</v>
      </c>
      <c r="M25" s="82">
        <f t="shared" si="54"/>
        <v>0</v>
      </c>
      <c r="N25" s="82">
        <f t="shared" si="55"/>
        <v>0</v>
      </c>
      <c r="O25" s="82">
        <f t="shared" si="56"/>
        <v>0</v>
      </c>
      <c r="P25" s="82">
        <f t="shared" si="57"/>
        <v>0</v>
      </c>
      <c r="Q25" s="82">
        <f t="shared" si="58"/>
        <v>0</v>
      </c>
      <c r="R25" s="76"/>
      <c r="S25" s="77">
        <f t="shared" si="59"/>
        <v>0</v>
      </c>
      <c r="T25" s="96">
        <f t="shared" si="60"/>
        <v>0</v>
      </c>
      <c r="U25" s="82">
        <f t="shared" si="61"/>
        <v>2816950.5700000003</v>
      </c>
      <c r="V25" s="82">
        <f t="shared" si="62"/>
        <v>133039.79</v>
      </c>
      <c r="W25" s="82">
        <f t="shared" si="63"/>
        <v>536900.74</v>
      </c>
      <c r="X25" s="82">
        <f t="shared" si="64"/>
        <v>0</v>
      </c>
      <c r="Y25" s="82">
        <f t="shared" si="65"/>
        <v>0</v>
      </c>
      <c r="Z25" s="82">
        <f t="shared" si="66"/>
        <v>0</v>
      </c>
      <c r="AA25" s="76">
        <f t="shared" si="67"/>
        <v>3486891.1000000006</v>
      </c>
      <c r="AB25" s="77">
        <f t="shared" si="68"/>
        <v>0.10754643035741865</v>
      </c>
      <c r="AC25" s="76">
        <f t="shared" si="69"/>
        <v>1258.6873073285542</v>
      </c>
      <c r="AD25" s="82">
        <f t="shared" si="70"/>
        <v>1133764.93</v>
      </c>
      <c r="AE25" s="82">
        <f t="shared" si="71"/>
        <v>0</v>
      </c>
      <c r="AF25" s="82">
        <f t="shared" si="72"/>
        <v>21041.61</v>
      </c>
      <c r="AG25" s="82">
        <f t="shared" si="73"/>
        <v>0</v>
      </c>
      <c r="AH25" s="76">
        <f t="shared" si="74"/>
        <v>1154806.54</v>
      </c>
      <c r="AI25" s="77">
        <f t="shared" si="75"/>
        <v>3.5617780300165262E-2</v>
      </c>
      <c r="AJ25" s="76">
        <f t="shared" si="76"/>
        <v>416.85854035361308</v>
      </c>
      <c r="AK25" s="82">
        <f t="shared" si="77"/>
        <v>0</v>
      </c>
      <c r="AL25" s="82">
        <f t="shared" si="78"/>
        <v>0</v>
      </c>
      <c r="AM25" s="76"/>
      <c r="AN25" s="77">
        <f t="shared" si="79"/>
        <v>0</v>
      </c>
      <c r="AO25" s="76">
        <f t="shared" si="80"/>
        <v>0</v>
      </c>
      <c r="AP25" s="82">
        <f t="shared" si="81"/>
        <v>594499.53999999992</v>
      </c>
      <c r="AQ25" s="82">
        <f t="shared" si="82"/>
        <v>81908.639999999999</v>
      </c>
      <c r="AR25" s="82">
        <f t="shared" si="83"/>
        <v>411772.93</v>
      </c>
      <c r="AS25" s="82">
        <f t="shared" si="84"/>
        <v>0</v>
      </c>
      <c r="AT25" s="82">
        <f t="shared" si="85"/>
        <v>885186.80999999994</v>
      </c>
      <c r="AU25" s="82">
        <f t="shared" si="86"/>
        <v>0</v>
      </c>
      <c r="AV25" s="82">
        <f t="shared" si="87"/>
        <v>0</v>
      </c>
      <c r="AW25" s="82">
        <f t="shared" si="88"/>
        <v>189921.55000000002</v>
      </c>
      <c r="AX25" s="82">
        <f t="shared" si="89"/>
        <v>0</v>
      </c>
      <c r="AY25" s="82">
        <f t="shared" si="90"/>
        <v>0</v>
      </c>
      <c r="AZ25" s="82">
        <f t="shared" si="91"/>
        <v>0</v>
      </c>
      <c r="BA25" s="82">
        <f t="shared" si="92"/>
        <v>129320.84999999999</v>
      </c>
      <c r="BB25" s="82">
        <f t="shared" si="93"/>
        <v>629560.30999999994</v>
      </c>
      <c r="BC25" s="82">
        <f t="shared" si="94"/>
        <v>0</v>
      </c>
      <c r="BD25" s="82">
        <f t="shared" si="95"/>
        <v>0</v>
      </c>
      <c r="BE25" s="82">
        <f t="shared" si="96"/>
        <v>0</v>
      </c>
      <c r="BF25" s="76">
        <f t="shared" si="97"/>
        <v>2922170.63</v>
      </c>
      <c r="BG25" s="77">
        <f t="shared" si="98"/>
        <v>9.012871671036389E-2</v>
      </c>
      <c r="BH25" s="76">
        <f t="shared" si="99"/>
        <v>1054.8362355879954</v>
      </c>
      <c r="BI25" s="82">
        <f t="shared" si="100"/>
        <v>50486.63</v>
      </c>
      <c r="BJ25" s="82">
        <f t="shared" si="101"/>
        <v>0</v>
      </c>
      <c r="BK25" s="82">
        <f t="shared" si="102"/>
        <v>26551.829999999998</v>
      </c>
      <c r="BL25" s="82">
        <f t="shared" si="103"/>
        <v>0</v>
      </c>
      <c r="BM25" s="82">
        <f t="shared" si="104"/>
        <v>0</v>
      </c>
      <c r="BN25" s="82">
        <f t="shared" si="105"/>
        <v>0</v>
      </c>
      <c r="BO25" s="82">
        <f t="shared" si="106"/>
        <v>10944.63</v>
      </c>
      <c r="BP25" s="76">
        <f t="shared" si="107"/>
        <v>87983.09</v>
      </c>
      <c r="BQ25" s="77">
        <f t="shared" si="108"/>
        <v>2.7136687065780446E-3</v>
      </c>
      <c r="BR25" s="76">
        <f t="shared" si="109"/>
        <v>31.759867304873911</v>
      </c>
      <c r="BS25" s="82">
        <f t="shared" si="110"/>
        <v>0</v>
      </c>
      <c r="BT25" s="82">
        <f t="shared" si="111"/>
        <v>0</v>
      </c>
      <c r="BU25" s="82">
        <f t="shared" si="112"/>
        <v>0</v>
      </c>
      <c r="BV25" s="82">
        <f t="shared" si="113"/>
        <v>41706.32</v>
      </c>
      <c r="BW25" s="76">
        <f t="shared" si="114"/>
        <v>41706.32</v>
      </c>
      <c r="BX25" s="77">
        <f t="shared" si="115"/>
        <v>1.286350995975818E-3</v>
      </c>
      <c r="BY25" s="76">
        <f t="shared" si="116"/>
        <v>15.055020106416006</v>
      </c>
      <c r="BZ25" s="82">
        <v>4785218.9700000007</v>
      </c>
      <c r="CA25" s="77">
        <f t="shared" si="117"/>
        <v>0.14759084925310792</v>
      </c>
      <c r="CB25" s="76">
        <f t="shared" si="118"/>
        <v>1727.3537393602048</v>
      </c>
      <c r="CC25" s="82">
        <v>1288917.4399999997</v>
      </c>
      <c r="CD25" s="77">
        <f t="shared" si="119"/>
        <v>3.9754172333464122E-2</v>
      </c>
      <c r="CE25" s="76">
        <f t="shared" si="120"/>
        <v>465.26948373076891</v>
      </c>
      <c r="CF25" s="84">
        <v>1176792.07</v>
      </c>
      <c r="CG25" s="77">
        <f t="shared" si="121"/>
        <v>3.6295881566653324E-2</v>
      </c>
      <c r="CH25" s="85">
        <f t="shared" si="122"/>
        <v>424.79480987344152</v>
      </c>
    </row>
    <row r="26" spans="1:86" x14ac:dyDescent="0.2">
      <c r="A26" s="79"/>
      <c r="B26" s="70" t="s">
        <v>73</v>
      </c>
      <c r="C26" s="70" t="s">
        <v>74</v>
      </c>
      <c r="D26" s="80">
        <f t="shared" si="45"/>
        <v>12871.259999999998</v>
      </c>
      <c r="E26" s="80">
        <f t="shared" si="46"/>
        <v>132309736.3</v>
      </c>
      <c r="F26" s="76">
        <f t="shared" si="47"/>
        <v>80495157.889999986</v>
      </c>
      <c r="G26" s="76">
        <f t="shared" si="48"/>
        <v>0</v>
      </c>
      <c r="H26" s="76">
        <f t="shared" si="49"/>
        <v>0</v>
      </c>
      <c r="I26" s="76">
        <f t="shared" si="50"/>
        <v>80495157.889999986</v>
      </c>
      <c r="J26" s="77">
        <f t="shared" si="51"/>
        <v>0.60838423642145822</v>
      </c>
      <c r="K26" s="81">
        <f t="shared" si="52"/>
        <v>6253.8677557597312</v>
      </c>
      <c r="L26" s="82">
        <f t="shared" si="53"/>
        <v>0</v>
      </c>
      <c r="M26" s="82">
        <f t="shared" si="54"/>
        <v>0</v>
      </c>
      <c r="N26" s="82">
        <f t="shared" si="55"/>
        <v>0</v>
      </c>
      <c r="O26" s="82">
        <f t="shared" si="56"/>
        <v>0</v>
      </c>
      <c r="P26" s="82">
        <f t="shared" si="57"/>
        <v>0</v>
      </c>
      <c r="Q26" s="82">
        <f t="shared" si="58"/>
        <v>0</v>
      </c>
      <c r="R26" s="76"/>
      <c r="S26" s="77">
        <f t="shared" si="59"/>
        <v>0</v>
      </c>
      <c r="T26" s="96">
        <f t="shared" si="60"/>
        <v>0</v>
      </c>
      <c r="U26" s="82">
        <f t="shared" si="61"/>
        <v>11308189.420000002</v>
      </c>
      <c r="V26" s="82">
        <f t="shared" si="62"/>
        <v>497290.95</v>
      </c>
      <c r="W26" s="82">
        <f t="shared" si="63"/>
        <v>2074986.45</v>
      </c>
      <c r="X26" s="82">
        <f t="shared" si="64"/>
        <v>0</v>
      </c>
      <c r="Y26" s="82">
        <f t="shared" si="65"/>
        <v>0</v>
      </c>
      <c r="Z26" s="82">
        <f t="shared" si="66"/>
        <v>0</v>
      </c>
      <c r="AA26" s="76">
        <f t="shared" si="67"/>
        <v>13880466.82</v>
      </c>
      <c r="AB26" s="77">
        <f t="shared" si="68"/>
        <v>0.1049088843207074</v>
      </c>
      <c r="AC26" s="76">
        <f t="shared" si="69"/>
        <v>1078.4077720440735</v>
      </c>
      <c r="AD26" s="82">
        <f t="shared" si="70"/>
        <v>2654416.7199999997</v>
      </c>
      <c r="AE26" s="82">
        <f t="shared" si="71"/>
        <v>545350.75</v>
      </c>
      <c r="AF26" s="82">
        <f t="shared" si="72"/>
        <v>43533.72</v>
      </c>
      <c r="AG26" s="82">
        <f t="shared" si="73"/>
        <v>0</v>
      </c>
      <c r="AH26" s="76">
        <f t="shared" si="74"/>
        <v>3243301.19</v>
      </c>
      <c r="AI26" s="77">
        <f t="shared" si="75"/>
        <v>2.451294425261431E-2</v>
      </c>
      <c r="AJ26" s="76">
        <f t="shared" si="76"/>
        <v>251.98008508879477</v>
      </c>
      <c r="AK26" s="82">
        <f t="shared" si="77"/>
        <v>0</v>
      </c>
      <c r="AL26" s="82">
        <f t="shared" si="78"/>
        <v>0</v>
      </c>
      <c r="AM26" s="76"/>
      <c r="AN26" s="77">
        <f t="shared" si="79"/>
        <v>0</v>
      </c>
      <c r="AO26" s="76">
        <f t="shared" si="80"/>
        <v>0</v>
      </c>
      <c r="AP26" s="82">
        <f t="shared" si="81"/>
        <v>1260615.06</v>
      </c>
      <c r="AQ26" s="82">
        <f t="shared" si="82"/>
        <v>260300.1</v>
      </c>
      <c r="AR26" s="82">
        <f t="shared" si="83"/>
        <v>0</v>
      </c>
      <c r="AS26" s="82">
        <f t="shared" si="84"/>
        <v>0</v>
      </c>
      <c r="AT26" s="82">
        <f t="shared" si="85"/>
        <v>2059104.8900000001</v>
      </c>
      <c r="AU26" s="82">
        <f t="shared" si="86"/>
        <v>97570.85</v>
      </c>
      <c r="AV26" s="82">
        <f t="shared" si="87"/>
        <v>22339.7</v>
      </c>
      <c r="AW26" s="82">
        <f t="shared" si="88"/>
        <v>613691.16</v>
      </c>
      <c r="AX26" s="82">
        <f t="shared" si="89"/>
        <v>0</v>
      </c>
      <c r="AY26" s="82">
        <f t="shared" si="90"/>
        <v>0</v>
      </c>
      <c r="AZ26" s="82">
        <f t="shared" si="91"/>
        <v>0</v>
      </c>
      <c r="BA26" s="82">
        <f t="shared" si="92"/>
        <v>97924.849999999991</v>
      </c>
      <c r="BB26" s="82">
        <f t="shared" si="93"/>
        <v>577976.18999999994</v>
      </c>
      <c r="BC26" s="82">
        <f t="shared" si="94"/>
        <v>0</v>
      </c>
      <c r="BD26" s="82">
        <f t="shared" si="95"/>
        <v>0</v>
      </c>
      <c r="BE26" s="82">
        <f t="shared" si="96"/>
        <v>321993.68</v>
      </c>
      <c r="BF26" s="76">
        <f t="shared" si="97"/>
        <v>5311516.4800000004</v>
      </c>
      <c r="BG26" s="77">
        <f t="shared" si="98"/>
        <v>4.0144562513197306E-2</v>
      </c>
      <c r="BH26" s="76">
        <f t="shared" si="99"/>
        <v>412.66484244743725</v>
      </c>
      <c r="BI26" s="82">
        <f t="shared" si="100"/>
        <v>0</v>
      </c>
      <c r="BJ26" s="82">
        <f t="shared" si="101"/>
        <v>139456.40000000002</v>
      </c>
      <c r="BK26" s="82">
        <f t="shared" si="102"/>
        <v>115913.81999999998</v>
      </c>
      <c r="BL26" s="82">
        <f t="shared" si="103"/>
        <v>0</v>
      </c>
      <c r="BM26" s="82">
        <f t="shared" si="104"/>
        <v>0</v>
      </c>
      <c r="BN26" s="82">
        <f t="shared" si="105"/>
        <v>0</v>
      </c>
      <c r="BO26" s="82">
        <f t="shared" si="106"/>
        <v>681414.10000000009</v>
      </c>
      <c r="BP26" s="76">
        <f t="shared" si="107"/>
        <v>936784.32000000007</v>
      </c>
      <c r="BQ26" s="77">
        <f t="shared" si="108"/>
        <v>7.0802372236305339E-3</v>
      </c>
      <c r="BR26" s="76">
        <f t="shared" si="109"/>
        <v>72.781089030910735</v>
      </c>
      <c r="BS26" s="82">
        <f t="shared" si="110"/>
        <v>0</v>
      </c>
      <c r="BT26" s="82">
        <f t="shared" si="111"/>
        <v>0</v>
      </c>
      <c r="BU26" s="82">
        <f t="shared" si="112"/>
        <v>0</v>
      </c>
      <c r="BV26" s="82">
        <f t="shared" si="113"/>
        <v>349469.71</v>
      </c>
      <c r="BW26" s="76">
        <f t="shared" si="114"/>
        <v>349469.71</v>
      </c>
      <c r="BX26" s="77">
        <f t="shared" si="115"/>
        <v>2.6413000265347823E-3</v>
      </c>
      <c r="BY26" s="76">
        <f t="shared" si="116"/>
        <v>27.151165464764137</v>
      </c>
      <c r="BZ26" s="82">
        <v>21005285.460000005</v>
      </c>
      <c r="CA26" s="77">
        <f t="shared" si="117"/>
        <v>0.15875842585289776</v>
      </c>
      <c r="CB26" s="76">
        <f t="shared" si="118"/>
        <v>1631.9525407768942</v>
      </c>
      <c r="CC26" s="82">
        <v>3610184.5500000003</v>
      </c>
      <c r="CD26" s="77">
        <f t="shared" si="119"/>
        <v>2.7285857042404219E-2</v>
      </c>
      <c r="CE26" s="76">
        <f t="shared" si="120"/>
        <v>280.48416005892204</v>
      </c>
      <c r="CF26" s="84">
        <v>3477569.88</v>
      </c>
      <c r="CG26" s="77">
        <f t="shared" si="121"/>
        <v>2.6283552346555467E-2</v>
      </c>
      <c r="CH26" s="85">
        <f t="shared" si="122"/>
        <v>270.18099859687396</v>
      </c>
    </row>
    <row r="27" spans="1:86" x14ac:dyDescent="0.2">
      <c r="A27" s="79"/>
      <c r="B27" s="74"/>
      <c r="C27" s="74" t="s">
        <v>56</v>
      </c>
      <c r="D27" s="97">
        <f t="shared" ref="D27:I27" si="123">SUM(D21:D26)</f>
        <v>36222.67</v>
      </c>
      <c r="E27" s="74">
        <f t="shared" si="123"/>
        <v>382022361.95999998</v>
      </c>
      <c r="F27" s="74">
        <f t="shared" si="123"/>
        <v>216798865.67999998</v>
      </c>
      <c r="G27" s="74">
        <f t="shared" si="123"/>
        <v>393871.8</v>
      </c>
      <c r="H27" s="74">
        <f t="shared" si="123"/>
        <v>0</v>
      </c>
      <c r="I27" s="74">
        <f t="shared" si="123"/>
        <v>217192737.47999996</v>
      </c>
      <c r="J27" s="90">
        <f t="shared" si="51"/>
        <v>0.5685340940924849</v>
      </c>
      <c r="K27" s="91">
        <f t="shared" si="52"/>
        <v>5996.044396506386</v>
      </c>
      <c r="L27" s="74">
        <f t="shared" ref="L27:R27" si="124">SUM(L21:L26)</f>
        <v>0</v>
      </c>
      <c r="M27" s="74">
        <f t="shared" si="124"/>
        <v>0</v>
      </c>
      <c r="N27" s="74">
        <f t="shared" si="124"/>
        <v>0</v>
      </c>
      <c r="O27" s="74">
        <f t="shared" si="124"/>
        <v>0</v>
      </c>
      <c r="P27" s="74">
        <f t="shared" si="124"/>
        <v>0</v>
      </c>
      <c r="Q27" s="74">
        <f t="shared" si="124"/>
        <v>0</v>
      </c>
      <c r="R27" s="74">
        <f t="shared" si="124"/>
        <v>0</v>
      </c>
      <c r="S27" s="90">
        <f t="shared" si="59"/>
        <v>0</v>
      </c>
      <c r="T27" s="66">
        <f t="shared" si="60"/>
        <v>0</v>
      </c>
      <c r="U27" s="74">
        <f t="shared" ref="U27:AA27" si="125">SUM(U21:U26)</f>
        <v>33888332.210000008</v>
      </c>
      <c r="V27" s="74">
        <f t="shared" si="125"/>
        <v>1414148.9200000002</v>
      </c>
      <c r="W27" s="74">
        <f t="shared" si="125"/>
        <v>6003322.8799999999</v>
      </c>
      <c r="X27" s="74">
        <f t="shared" si="125"/>
        <v>0</v>
      </c>
      <c r="Y27" s="74">
        <f t="shared" si="125"/>
        <v>0</v>
      </c>
      <c r="Z27" s="74">
        <f t="shared" si="125"/>
        <v>4690.2700000000004</v>
      </c>
      <c r="AA27" s="74">
        <f t="shared" si="125"/>
        <v>41310494.280000001</v>
      </c>
      <c r="AB27" s="90">
        <f t="shared" si="68"/>
        <v>0.10813632497336755</v>
      </c>
      <c r="AC27" s="63">
        <f t="shared" si="69"/>
        <v>1140.4596701457956</v>
      </c>
      <c r="AD27" s="74">
        <f>SUM(AD21:AD26)</f>
        <v>9298541.4800000004</v>
      </c>
      <c r="AE27" s="74">
        <f>SUM(AE21:AE26)</f>
        <v>1088695.1400000001</v>
      </c>
      <c r="AF27" s="74">
        <f>SUM(AF21:AF26)</f>
        <v>170607.83</v>
      </c>
      <c r="AG27" s="74">
        <f>SUM(AG21:AG26)</f>
        <v>40560.199999999997</v>
      </c>
      <c r="AH27" s="74">
        <f>SUM(AH21:AH26)</f>
        <v>10598404.65</v>
      </c>
      <c r="AI27" s="90">
        <f t="shared" si="75"/>
        <v>2.7742890744991824E-2</v>
      </c>
      <c r="AJ27" s="63">
        <f t="shared" si="76"/>
        <v>292.59037641344497</v>
      </c>
      <c r="AK27" s="74">
        <f t="shared" ref="AK27" si="126">SUM(AK21:AK26)</f>
        <v>3793396.4099999997</v>
      </c>
      <c r="AL27" s="74">
        <f>SUM(AL21:AL26)</f>
        <v>66855</v>
      </c>
      <c r="AM27" s="74">
        <f>SUM(AM21:AM26)</f>
        <v>3860251.4099999997</v>
      </c>
      <c r="AN27" s="90">
        <f t="shared" si="79"/>
        <v>1.0104778657968171E-2</v>
      </c>
      <c r="AO27" s="63">
        <f t="shared" si="80"/>
        <v>106.57004052986707</v>
      </c>
      <c r="AP27" s="74">
        <f t="shared" ref="AP27:AW27" si="127">SUM(AP21:AP26)</f>
        <v>6245502.0199999996</v>
      </c>
      <c r="AQ27" s="74">
        <f t="shared" si="127"/>
        <v>840627.22</v>
      </c>
      <c r="AR27" s="74">
        <f t="shared" si="127"/>
        <v>1276298.5499999998</v>
      </c>
      <c r="AS27" s="74">
        <f t="shared" si="127"/>
        <v>0</v>
      </c>
      <c r="AT27" s="74">
        <f t="shared" si="127"/>
        <v>8369509.290000001</v>
      </c>
      <c r="AU27" s="74">
        <f t="shared" si="127"/>
        <v>595452.22000000009</v>
      </c>
      <c r="AV27" s="74">
        <f t="shared" si="127"/>
        <v>22339.7</v>
      </c>
      <c r="AW27" s="74">
        <f t="shared" si="127"/>
        <v>2486727.3099999996</v>
      </c>
      <c r="AX27" s="74">
        <f>SUM(AX21:AX26)</f>
        <v>14518.050000000001</v>
      </c>
      <c r="AY27" s="74">
        <f>SUM(AY21:AY26)</f>
        <v>0</v>
      </c>
      <c r="AZ27" s="74">
        <f t="shared" ref="AZ27:BF27" si="128">SUM(AZ21:AZ26)</f>
        <v>0</v>
      </c>
      <c r="BA27" s="74">
        <f t="shared" si="128"/>
        <v>651191.82000000007</v>
      </c>
      <c r="BB27" s="74">
        <f t="shared" si="128"/>
        <v>3820825.3700000006</v>
      </c>
      <c r="BC27" s="74">
        <f t="shared" si="128"/>
        <v>0</v>
      </c>
      <c r="BD27" s="74">
        <f t="shared" si="128"/>
        <v>0</v>
      </c>
      <c r="BE27" s="74">
        <f t="shared" si="128"/>
        <v>321993.68</v>
      </c>
      <c r="BF27" s="74">
        <f t="shared" si="128"/>
        <v>24644985.230000004</v>
      </c>
      <c r="BG27" s="90">
        <f t="shared" si="98"/>
        <v>6.4511891669264326E-2</v>
      </c>
      <c r="BH27" s="63">
        <f t="shared" si="99"/>
        <v>680.3746170561144</v>
      </c>
      <c r="BI27" s="74">
        <f t="shared" ref="BI27:BN27" si="129">SUM(BI21:BI26)</f>
        <v>50486.63</v>
      </c>
      <c r="BJ27" s="74">
        <f t="shared" si="129"/>
        <v>185498.62000000002</v>
      </c>
      <c r="BK27" s="74">
        <f t="shared" si="129"/>
        <v>340145.17999999993</v>
      </c>
      <c r="BL27" s="74">
        <f t="shared" si="129"/>
        <v>7150.14</v>
      </c>
      <c r="BM27" s="74">
        <f t="shared" si="129"/>
        <v>0</v>
      </c>
      <c r="BN27" s="74">
        <f t="shared" si="129"/>
        <v>0</v>
      </c>
      <c r="BO27" s="74">
        <f>SUM(BO21:BO26)</f>
        <v>2411426.12</v>
      </c>
      <c r="BP27" s="74">
        <f t="shared" ref="BP27" si="130">SUM(BP21:BP26)</f>
        <v>2994706.6900000004</v>
      </c>
      <c r="BQ27" s="90">
        <f t="shared" si="108"/>
        <v>7.8390874152900088E-3</v>
      </c>
      <c r="BR27" s="63">
        <f t="shared" si="109"/>
        <v>82.674929539981463</v>
      </c>
      <c r="BS27" s="74">
        <f>SUM(BS21:BS26)</f>
        <v>0</v>
      </c>
      <c r="BT27" s="74">
        <f>SUM(BT21:BT26)</f>
        <v>143931.04999999999</v>
      </c>
      <c r="BU27" s="74">
        <f>SUM(BU21:BU26)</f>
        <v>0</v>
      </c>
      <c r="BV27" s="74">
        <f>SUM(BV21:BV26)</f>
        <v>533838.51</v>
      </c>
      <c r="BW27" s="74">
        <f>SUM(BW21:BW26)</f>
        <v>677769.56</v>
      </c>
      <c r="BX27" s="90">
        <f t="shared" si="115"/>
        <v>1.7741620059167284E-3</v>
      </c>
      <c r="BY27" s="63">
        <f t="shared" si="116"/>
        <v>18.711198263407972</v>
      </c>
      <c r="BZ27" s="74">
        <f>SUM(BZ21:BZ26)</f>
        <v>56094263.140000015</v>
      </c>
      <c r="CA27" s="90">
        <f t="shared" si="117"/>
        <v>0.14683502518596914</v>
      </c>
      <c r="CB27" s="63">
        <f t="shared" si="118"/>
        <v>1548.5954828840618</v>
      </c>
      <c r="CC27" s="74">
        <f>SUM(CC21:CC26)</f>
        <v>13253401.35</v>
      </c>
      <c r="CD27" s="90">
        <f t="shared" si="119"/>
        <v>3.4692737048172349E-2</v>
      </c>
      <c r="CE27" s="63">
        <f t="shared" si="120"/>
        <v>365.88692523218197</v>
      </c>
      <c r="CF27" s="98">
        <f>SUM(CF21:CF26)</f>
        <v>11395348.170000002</v>
      </c>
      <c r="CG27" s="90">
        <f t="shared" si="121"/>
        <v>2.9829008206574994E-2</v>
      </c>
      <c r="CH27" s="93">
        <f t="shared" si="122"/>
        <v>314.59161265583134</v>
      </c>
    </row>
    <row r="28" spans="1:86" s="59" customFormat="1" ht="4.5" customHeight="1" x14ac:dyDescent="0.2">
      <c r="A28" s="20"/>
      <c r="B28" s="19"/>
      <c r="C28" s="57"/>
      <c r="D28" s="19"/>
      <c r="E28" s="19"/>
      <c r="F28" s="76"/>
      <c r="G28" s="76"/>
      <c r="H28" s="76"/>
      <c r="I28" s="76"/>
      <c r="J28" s="19"/>
      <c r="K28" s="76"/>
      <c r="L28" s="76"/>
      <c r="M28" s="76"/>
      <c r="N28" s="76"/>
      <c r="O28" s="76"/>
      <c r="P28" s="76"/>
      <c r="Q28" s="76"/>
      <c r="R28" s="76"/>
      <c r="S28" s="19"/>
      <c r="T28" s="76"/>
      <c r="U28" s="76"/>
      <c r="V28" s="76"/>
      <c r="W28" s="76"/>
      <c r="X28" s="76"/>
      <c r="Y28" s="76"/>
      <c r="Z28" s="76"/>
      <c r="AA28" s="76"/>
      <c r="AB28" s="19"/>
      <c r="AC28" s="76"/>
      <c r="AD28" s="76"/>
      <c r="AE28" s="76"/>
      <c r="AF28" s="76"/>
      <c r="AG28" s="76"/>
      <c r="AH28" s="76"/>
      <c r="AI28" s="19"/>
      <c r="AJ28" s="76"/>
      <c r="AK28" s="76"/>
      <c r="AL28" s="76"/>
      <c r="AM28" s="76"/>
      <c r="AN28" s="19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19"/>
      <c r="BH28" s="76"/>
      <c r="BI28" s="76"/>
      <c r="BJ28" s="76"/>
      <c r="BK28" s="76"/>
      <c r="BL28" s="76"/>
      <c r="BM28" s="76"/>
      <c r="BN28" s="76"/>
      <c r="BO28" s="76"/>
      <c r="BP28" s="76"/>
      <c r="BQ28" s="19"/>
      <c r="BR28" s="76"/>
      <c r="BS28" s="76"/>
      <c r="BT28" s="76"/>
      <c r="BU28" s="76"/>
      <c r="BV28" s="76"/>
      <c r="BW28" s="76"/>
      <c r="BX28" s="19"/>
      <c r="BY28" s="76"/>
      <c r="BZ28" s="76"/>
      <c r="CA28" s="19"/>
      <c r="CB28" s="76"/>
      <c r="CC28" s="76"/>
      <c r="CD28" s="19"/>
      <c r="CE28" s="76"/>
      <c r="CF28" s="78"/>
      <c r="CG28" s="19"/>
      <c r="CH28" s="19"/>
    </row>
    <row r="29" spans="1:86" x14ac:dyDescent="0.2">
      <c r="A29" s="94" t="s">
        <v>75</v>
      </c>
      <c r="B29" s="74"/>
      <c r="C29" s="74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1"/>
    </row>
    <row r="30" spans="1:86" x14ac:dyDescent="0.2">
      <c r="A30" s="94"/>
      <c r="B30" s="70" t="s">
        <v>76</v>
      </c>
      <c r="C30" s="70" t="s">
        <v>77</v>
      </c>
      <c r="D30" s="80">
        <f t="shared" ref="D30:D36" si="131">VLOOKUP($B30,enroll1516,3,FALSE)</f>
        <v>673.05</v>
      </c>
      <c r="E30" s="80">
        <f t="shared" ref="E30:E36" si="132">VLOOKUP($B30,enroll1516,4,FALSE)</f>
        <v>8982404.2200000007</v>
      </c>
      <c r="F30" s="76">
        <f t="shared" ref="F30:F36" si="133">VLOOKUP($B30,program1516,2,FALSE)</f>
        <v>4222170.7300000004</v>
      </c>
      <c r="G30" s="76">
        <f t="shared" ref="G30:G36" si="134">VLOOKUP($B30,program1516,3,FALSE)</f>
        <v>0</v>
      </c>
      <c r="H30" s="76">
        <f t="shared" ref="H30:H36" si="135">VLOOKUP($B30,program1516,4,FALSE)</f>
        <v>0</v>
      </c>
      <c r="I30" s="76">
        <f t="shared" ref="I30:I36" si="136">SUM(F30:H30)</f>
        <v>4222170.7300000004</v>
      </c>
      <c r="J30" s="77">
        <f t="shared" ref="J30:J37" si="137">I30/E30</f>
        <v>0.47004906777619948</v>
      </c>
      <c r="K30" s="81">
        <f t="shared" ref="K30:K37" si="138">I30/D30</f>
        <v>6273.1902978976314</v>
      </c>
      <c r="L30" s="82">
        <f t="shared" ref="L30:L36" si="139">VLOOKUP($B30,program1516,5,FALSE)</f>
        <v>0</v>
      </c>
      <c r="M30" s="82">
        <f t="shared" ref="M30:M36" si="140">VLOOKUP($B30,program1516,6,FALSE)</f>
        <v>0</v>
      </c>
      <c r="N30" s="82">
        <f t="shared" ref="N30:N36" si="141">VLOOKUP($B30,program1516,7,FALSE)</f>
        <v>0</v>
      </c>
      <c r="O30" s="82">
        <f t="shared" ref="O30:O36" si="142">VLOOKUP($B30,program1516,8,FALSE)</f>
        <v>0</v>
      </c>
      <c r="P30" s="82">
        <f t="shared" ref="P30:P36" si="143">VLOOKUP($B30,program1516,9,FALSE)</f>
        <v>0</v>
      </c>
      <c r="Q30" s="82">
        <f t="shared" ref="Q30:Q36" si="144">VLOOKUP($B30,program1516,10,FALSE)</f>
        <v>0</v>
      </c>
      <c r="R30" s="76"/>
      <c r="S30" s="77">
        <f>R30/E30</f>
        <v>0</v>
      </c>
      <c r="T30" s="96">
        <f>R30/D30</f>
        <v>0</v>
      </c>
      <c r="U30" s="82">
        <f t="shared" ref="U30:U36" si="145">VLOOKUP($B30,program1516,11,FALSE)</f>
        <v>569110.30000000005</v>
      </c>
      <c r="V30" s="82">
        <f t="shared" ref="V30:V36" si="146">VLOOKUP($B30,program1516,12,FALSE)</f>
        <v>13058.31</v>
      </c>
      <c r="W30" s="82">
        <f t="shared" ref="W30:W36" si="147">VLOOKUP($B30,program1516,13,FALSE)</f>
        <v>131265.38999999998</v>
      </c>
      <c r="X30" s="82">
        <f t="shared" ref="X30:X36" si="148">VLOOKUP($B30,program1516,14,FALSE)</f>
        <v>0</v>
      </c>
      <c r="Y30" s="82">
        <f t="shared" ref="Y30:Y36" si="149">VLOOKUP($B30,program1516,15,FALSE)</f>
        <v>0</v>
      </c>
      <c r="Z30" s="82">
        <f t="shared" ref="Z30:Z36" si="150">VLOOKUP($B30,program1516,16,FALSE)</f>
        <v>0</v>
      </c>
      <c r="AA30" s="76">
        <f t="shared" ref="AA30:AA36" si="151">SUM(U30:Z30)</f>
        <v>713434.00000000012</v>
      </c>
      <c r="AB30" s="77">
        <f>AA30/E30</f>
        <v>7.942572862747431E-2</v>
      </c>
      <c r="AC30" s="76">
        <f>AA30/D30</f>
        <v>1060.0014857737169</v>
      </c>
      <c r="AD30" s="82">
        <f t="shared" ref="AD30:AD36" si="152">VLOOKUP($B30,program1516,17,FALSE)</f>
        <v>295891.92000000004</v>
      </c>
      <c r="AE30" s="82">
        <f t="shared" ref="AE30:AE36" si="153">VLOOKUP($B30,program1516,18,FALSE)</f>
        <v>0</v>
      </c>
      <c r="AF30" s="82">
        <f t="shared" ref="AF30:AF36" si="154">VLOOKUP($B30,program1516,19,FALSE)</f>
        <v>5555.24</v>
      </c>
      <c r="AG30" s="82">
        <f t="shared" ref="AG30:AG36" si="155">VLOOKUP($B30,program1516,20,FALSE)</f>
        <v>0</v>
      </c>
      <c r="AH30" s="76">
        <f t="shared" ref="AH30:AH36" si="156">SUM(AD30:AG30)</f>
        <v>301447.16000000003</v>
      </c>
      <c r="AI30" s="77">
        <f>AH30/E30</f>
        <v>3.3559741091233143E-2</v>
      </c>
      <c r="AJ30" s="76">
        <f>AH30/D30</f>
        <v>447.88226729069169</v>
      </c>
      <c r="AK30" s="82">
        <f t="shared" ref="AK30:AK36" si="157">VLOOKUP($B30,program1516,21,FALSE)</f>
        <v>0</v>
      </c>
      <c r="AL30" s="82">
        <f t="shared" ref="AL30:AL36" si="158">VLOOKUP($B30,program1516,22,FALSE)</f>
        <v>0</v>
      </c>
      <c r="AM30" s="76"/>
      <c r="AN30" s="77">
        <f>AM30/E30</f>
        <v>0</v>
      </c>
      <c r="AO30" s="76">
        <f>AM30/D30</f>
        <v>0</v>
      </c>
      <c r="AP30" s="82">
        <f t="shared" ref="AP30:AP36" si="159">VLOOKUP($B30,program1516,23,FALSE)</f>
        <v>272595.43</v>
      </c>
      <c r="AQ30" s="82">
        <f t="shared" ref="AQ30:AQ36" si="160">VLOOKUP($B30,program1516,24,FALSE)</f>
        <v>119189.47</v>
      </c>
      <c r="AR30" s="82">
        <f t="shared" ref="AR30:AR36" si="161">VLOOKUP($B30,program1516,25,FALSE)</f>
        <v>29147.480000000003</v>
      </c>
      <c r="AS30" s="82">
        <f t="shared" ref="AS30:AS36" si="162">VLOOKUP($B30,program1516,26,FALSE)</f>
        <v>0</v>
      </c>
      <c r="AT30" s="82">
        <f t="shared" ref="AT30:AT36" si="163">VLOOKUP($B30,program1516,27,FALSE)</f>
        <v>232593.93000000002</v>
      </c>
      <c r="AU30" s="82">
        <f t="shared" ref="AU30:AU36" si="164">VLOOKUP($B30,program1516,28,FALSE)</f>
        <v>0</v>
      </c>
      <c r="AV30" s="82">
        <f t="shared" ref="AV30:AV36" si="165">VLOOKUP($B30,program1516,29,FALSE)</f>
        <v>0</v>
      </c>
      <c r="AW30" s="82">
        <f t="shared" ref="AW30:AW36" si="166">VLOOKUP($B30,program1516,30,FALSE)</f>
        <v>165479.22</v>
      </c>
      <c r="AX30" s="82">
        <f t="shared" ref="AX30:AX36" si="167">VLOOKUP($B30,program1516,31,FALSE)</f>
        <v>0</v>
      </c>
      <c r="AY30" s="82">
        <f t="shared" ref="AY30:AY36" si="168">VLOOKUP($B30,program1516,32,FALSE)</f>
        <v>0</v>
      </c>
      <c r="AZ30" s="82">
        <f t="shared" ref="AZ30:AZ36" si="169">VLOOKUP($B30,program1516,33,FALSE)</f>
        <v>0</v>
      </c>
      <c r="BA30" s="82">
        <f t="shared" ref="BA30:BA36" si="170">VLOOKUP($B30,program1516,34,FALSE)</f>
        <v>36794.21</v>
      </c>
      <c r="BB30" s="82">
        <f t="shared" ref="BB30:BB36" si="171">VLOOKUP($B30,program1516,35,FALSE)</f>
        <v>227063.84</v>
      </c>
      <c r="BC30" s="82">
        <f t="shared" ref="BC30:BC36" si="172">VLOOKUP($B30,program1516,36,FALSE)</f>
        <v>0</v>
      </c>
      <c r="BD30" s="82">
        <f t="shared" ref="BD30:BD36" si="173">VLOOKUP($B30,program1516,37,FALSE)</f>
        <v>0</v>
      </c>
      <c r="BE30" s="82">
        <f t="shared" ref="BE30:BE36" si="174">VLOOKUP($B30,program1516,38,FALSE)</f>
        <v>0</v>
      </c>
      <c r="BF30" s="76">
        <f t="shared" ref="BF30:BF36" si="175">SUM(AP30:BE30)</f>
        <v>1082863.58</v>
      </c>
      <c r="BG30" s="77">
        <f t="shared" ref="BG30:BG37" si="176">BF30/E30</f>
        <v>0.12055386881709494</v>
      </c>
      <c r="BH30" s="76">
        <f t="shared" ref="BH30:BH37" si="177">BF30/D30</f>
        <v>1608.8902458955504</v>
      </c>
      <c r="BI30" s="82">
        <f t="shared" ref="BI30:BI36" si="178">VLOOKUP($B30,program1516,39,FALSE)</f>
        <v>14781.4</v>
      </c>
      <c r="BJ30" s="82">
        <f t="shared" ref="BJ30:BJ36" si="179">VLOOKUP($B30,program1516,40,FALSE)</f>
        <v>0</v>
      </c>
      <c r="BK30" s="82">
        <f t="shared" ref="BK30:BK36" si="180">VLOOKUP($B30,program1516,41,FALSE)</f>
        <v>6393.7300000000005</v>
      </c>
      <c r="BL30" s="82">
        <f t="shared" ref="BL30:BL36" si="181">VLOOKUP($B30,program1516,42,FALSE)</f>
        <v>0</v>
      </c>
      <c r="BM30" s="82">
        <f t="shared" ref="BM30:BM36" si="182">VLOOKUP($B30,program1516,43,FALSE)</f>
        <v>0</v>
      </c>
      <c r="BN30" s="82">
        <f t="shared" ref="BN30:BN36" si="183">VLOOKUP($B30,program1516,44,FALSE)</f>
        <v>0</v>
      </c>
      <c r="BO30" s="82">
        <f t="shared" ref="BO30:BO36" si="184">VLOOKUP($B30,program1516,45,FALSE)</f>
        <v>372297.73</v>
      </c>
      <c r="BP30" s="76">
        <f t="shared" ref="BP30:BP36" si="185">SUM(BI30:BO30)</f>
        <v>393472.86</v>
      </c>
      <c r="BQ30" s="77">
        <f>BP30/E30</f>
        <v>4.3804848942770022E-2</v>
      </c>
      <c r="BR30" s="76">
        <f>BP30/D30</f>
        <v>584.61163360820149</v>
      </c>
      <c r="BS30" s="82">
        <f t="shared" ref="BS30:BS36" si="186">VLOOKUP($B30,program1516,46,FALSE)</f>
        <v>0</v>
      </c>
      <c r="BT30" s="82">
        <f t="shared" ref="BT30:BT36" si="187">VLOOKUP($B30,program1516,47,FALSE)</f>
        <v>23564.68</v>
      </c>
      <c r="BU30" s="82">
        <f t="shared" ref="BU30:BU36" si="188">VLOOKUP($B30,program1516,48,FALSE)</f>
        <v>0</v>
      </c>
      <c r="BV30" s="82">
        <f t="shared" ref="BV30:BV36" si="189">VLOOKUP($B30,program1516,49,FALSE)</f>
        <v>29152.16</v>
      </c>
      <c r="BW30" s="76">
        <f t="shared" ref="BW30:BW36" si="190">SUM(BS30:BV30)</f>
        <v>52716.84</v>
      </c>
      <c r="BX30" s="77">
        <f t="shared" ref="BX30:BX37" si="191">BW30/E30</f>
        <v>5.8689008765183352E-3</v>
      </c>
      <c r="BY30" s="76">
        <f t="shared" ref="BY30:BY37" si="192">BW30/D30</f>
        <v>78.325295297526182</v>
      </c>
      <c r="BZ30" s="82">
        <v>1385945.05</v>
      </c>
      <c r="CA30" s="77">
        <f t="shared" ref="CA30:CA37" si="193">BZ30/E30</f>
        <v>0.15429555562797861</v>
      </c>
      <c r="CB30" s="76">
        <f t="shared" ref="CB30:CB37" si="194">BZ30/D30</f>
        <v>2059.2007280291214</v>
      </c>
      <c r="CC30" s="82">
        <v>503596.68999999994</v>
      </c>
      <c r="CD30" s="77">
        <f>CC30/E30</f>
        <v>5.6064799319396459E-2</v>
      </c>
      <c r="CE30" s="76">
        <f>CC30/D30</f>
        <v>748.2307258004605</v>
      </c>
      <c r="CF30" s="84">
        <v>326757.31</v>
      </c>
      <c r="CG30" s="77">
        <f t="shared" ref="CG30:CG37" si="195">CF30/E30</f>
        <v>3.6377488921334689E-2</v>
      </c>
      <c r="CH30" s="85">
        <f t="shared" ref="CH30:CH37" si="196">CF30/D30</f>
        <v>485.48742292548849</v>
      </c>
    </row>
    <row r="31" spans="1:86" x14ac:dyDescent="0.2">
      <c r="A31" s="79"/>
      <c r="B31" s="70" t="s">
        <v>78</v>
      </c>
      <c r="C31" s="70" t="s">
        <v>79</v>
      </c>
      <c r="D31" s="80">
        <f t="shared" si="131"/>
        <v>7.4</v>
      </c>
      <c r="E31" s="80">
        <f t="shared" si="132"/>
        <v>208855.9</v>
      </c>
      <c r="F31" s="76">
        <f t="shared" si="133"/>
        <v>147093.21999999997</v>
      </c>
      <c r="G31" s="76">
        <f t="shared" si="134"/>
        <v>0</v>
      </c>
      <c r="H31" s="76">
        <f t="shared" si="135"/>
        <v>0</v>
      </c>
      <c r="I31" s="76">
        <f t="shared" si="136"/>
        <v>147093.21999999997</v>
      </c>
      <c r="J31" s="77">
        <f t="shared" si="137"/>
        <v>0.70428089414759165</v>
      </c>
      <c r="K31" s="81">
        <f t="shared" si="138"/>
        <v>19877.462162162159</v>
      </c>
      <c r="L31" s="82">
        <f t="shared" si="139"/>
        <v>0</v>
      </c>
      <c r="M31" s="82">
        <f t="shared" si="140"/>
        <v>0</v>
      </c>
      <c r="N31" s="82">
        <f t="shared" si="141"/>
        <v>0</v>
      </c>
      <c r="O31" s="82">
        <f t="shared" si="142"/>
        <v>0</v>
      </c>
      <c r="P31" s="82">
        <f t="shared" si="143"/>
        <v>0</v>
      </c>
      <c r="Q31" s="82">
        <f t="shared" si="144"/>
        <v>0</v>
      </c>
      <c r="R31" s="76"/>
      <c r="S31" s="77"/>
      <c r="T31" s="96"/>
      <c r="U31" s="82">
        <f t="shared" si="145"/>
        <v>0</v>
      </c>
      <c r="V31" s="82">
        <f t="shared" si="146"/>
        <v>0</v>
      </c>
      <c r="W31" s="82">
        <f t="shared" si="147"/>
        <v>0</v>
      </c>
      <c r="X31" s="82">
        <f t="shared" si="148"/>
        <v>0</v>
      </c>
      <c r="Y31" s="82">
        <f t="shared" si="149"/>
        <v>0</v>
      </c>
      <c r="Z31" s="82">
        <f t="shared" si="150"/>
        <v>0</v>
      </c>
      <c r="AA31" s="76"/>
      <c r="AB31" s="77">
        <f>AA31/E31</f>
        <v>0</v>
      </c>
      <c r="AC31" s="76">
        <f>AA31/D31</f>
        <v>0</v>
      </c>
      <c r="AD31" s="82">
        <f t="shared" si="152"/>
        <v>0</v>
      </c>
      <c r="AE31" s="82">
        <f t="shared" si="153"/>
        <v>0</v>
      </c>
      <c r="AF31" s="82">
        <f t="shared" si="154"/>
        <v>0</v>
      </c>
      <c r="AG31" s="82">
        <f t="shared" si="155"/>
        <v>0</v>
      </c>
      <c r="AH31" s="76"/>
      <c r="AI31" s="77">
        <f>AH31/E31</f>
        <v>0</v>
      </c>
      <c r="AJ31" s="76">
        <f>AH31/D31</f>
        <v>0</v>
      </c>
      <c r="AK31" s="82">
        <f t="shared" si="157"/>
        <v>0</v>
      </c>
      <c r="AL31" s="82">
        <f t="shared" si="158"/>
        <v>0</v>
      </c>
      <c r="AM31" s="76"/>
      <c r="AN31" s="77">
        <f>AM31/E31</f>
        <v>0</v>
      </c>
      <c r="AO31" s="76">
        <f>AM31/D31</f>
        <v>0</v>
      </c>
      <c r="AP31" s="82">
        <f t="shared" si="159"/>
        <v>0</v>
      </c>
      <c r="AQ31" s="82">
        <f t="shared" si="160"/>
        <v>0</v>
      </c>
      <c r="AR31" s="82">
        <f t="shared" si="161"/>
        <v>0</v>
      </c>
      <c r="AS31" s="82">
        <f t="shared" si="162"/>
        <v>0</v>
      </c>
      <c r="AT31" s="82">
        <f t="shared" si="163"/>
        <v>0</v>
      </c>
      <c r="AU31" s="82">
        <f t="shared" si="164"/>
        <v>0</v>
      </c>
      <c r="AV31" s="82">
        <f t="shared" si="165"/>
        <v>0</v>
      </c>
      <c r="AW31" s="82">
        <f t="shared" si="166"/>
        <v>0</v>
      </c>
      <c r="AX31" s="82">
        <f t="shared" si="167"/>
        <v>0</v>
      </c>
      <c r="AY31" s="82">
        <f t="shared" si="168"/>
        <v>0</v>
      </c>
      <c r="AZ31" s="82">
        <f t="shared" si="169"/>
        <v>0</v>
      </c>
      <c r="BA31" s="82">
        <f t="shared" si="170"/>
        <v>0</v>
      </c>
      <c r="BB31" s="82">
        <f t="shared" si="171"/>
        <v>0</v>
      </c>
      <c r="BC31" s="82">
        <f t="shared" si="172"/>
        <v>0</v>
      </c>
      <c r="BD31" s="82">
        <f t="shared" si="173"/>
        <v>0</v>
      </c>
      <c r="BE31" s="82">
        <f t="shared" si="174"/>
        <v>0</v>
      </c>
      <c r="BF31" s="76"/>
      <c r="BG31" s="77">
        <f t="shared" si="176"/>
        <v>0</v>
      </c>
      <c r="BH31" s="76">
        <f t="shared" si="177"/>
        <v>0</v>
      </c>
      <c r="BI31" s="82">
        <f t="shared" si="178"/>
        <v>0</v>
      </c>
      <c r="BJ31" s="82">
        <f t="shared" si="179"/>
        <v>0</v>
      </c>
      <c r="BK31" s="82">
        <f t="shared" si="180"/>
        <v>0</v>
      </c>
      <c r="BL31" s="82">
        <f t="shared" si="181"/>
        <v>0</v>
      </c>
      <c r="BM31" s="82">
        <f t="shared" si="182"/>
        <v>0</v>
      </c>
      <c r="BN31" s="82">
        <f t="shared" si="183"/>
        <v>0</v>
      </c>
      <c r="BO31" s="82">
        <f t="shared" si="184"/>
        <v>0</v>
      </c>
      <c r="BP31" s="76"/>
      <c r="BR31" s="76"/>
      <c r="BS31" s="82">
        <f t="shared" si="186"/>
        <v>0</v>
      </c>
      <c r="BT31" s="82">
        <f t="shared" si="187"/>
        <v>0</v>
      </c>
      <c r="BU31" s="82">
        <f t="shared" si="188"/>
        <v>0</v>
      </c>
      <c r="BV31" s="82">
        <f t="shared" si="189"/>
        <v>0</v>
      </c>
      <c r="BW31" s="76"/>
      <c r="BX31" s="77">
        <f t="shared" si="191"/>
        <v>0</v>
      </c>
      <c r="BY31" s="76">
        <f t="shared" si="192"/>
        <v>0</v>
      </c>
      <c r="BZ31" s="82">
        <v>55402.720000000001</v>
      </c>
      <c r="CA31" s="77">
        <f t="shared" si="193"/>
        <v>0.2652676797734706</v>
      </c>
      <c r="CB31" s="76">
        <f t="shared" si="194"/>
        <v>7486.8540540540534</v>
      </c>
      <c r="CC31" s="82"/>
      <c r="CE31" s="76"/>
      <c r="CF31" s="84">
        <v>6359.96</v>
      </c>
      <c r="CG31" s="77">
        <f t="shared" si="195"/>
        <v>3.0451426078937679E-2</v>
      </c>
      <c r="CH31" s="85">
        <f t="shared" si="196"/>
        <v>859.45405405405404</v>
      </c>
    </row>
    <row r="32" spans="1:86" x14ac:dyDescent="0.2">
      <c r="A32" s="79"/>
      <c r="B32" s="70" t="s">
        <v>80</v>
      </c>
      <c r="C32" s="70" t="s">
        <v>81</v>
      </c>
      <c r="D32" s="80">
        <f t="shared" si="131"/>
        <v>341.96000000000004</v>
      </c>
      <c r="E32" s="80">
        <f t="shared" si="132"/>
        <v>4562284.46</v>
      </c>
      <c r="F32" s="76">
        <f t="shared" si="133"/>
        <v>2628971.0599999996</v>
      </c>
      <c r="G32" s="76">
        <f t="shared" si="134"/>
        <v>0</v>
      </c>
      <c r="H32" s="76">
        <f t="shared" si="135"/>
        <v>0</v>
      </c>
      <c r="I32" s="76">
        <f t="shared" si="136"/>
        <v>2628971.0599999996</v>
      </c>
      <c r="J32" s="77">
        <f t="shared" si="137"/>
        <v>0.57624005759605779</v>
      </c>
      <c r="K32" s="81">
        <f t="shared" si="138"/>
        <v>7687.9490583693978</v>
      </c>
      <c r="L32" s="82">
        <f t="shared" si="139"/>
        <v>0</v>
      </c>
      <c r="M32" s="82">
        <f t="shared" si="140"/>
        <v>0</v>
      </c>
      <c r="N32" s="82">
        <f t="shared" si="141"/>
        <v>0</v>
      </c>
      <c r="O32" s="82">
        <f t="shared" si="142"/>
        <v>0</v>
      </c>
      <c r="P32" s="82">
        <f t="shared" si="143"/>
        <v>0</v>
      </c>
      <c r="Q32" s="82">
        <f t="shared" si="144"/>
        <v>0</v>
      </c>
      <c r="R32" s="76"/>
      <c r="S32" s="77">
        <f t="shared" ref="S32:S37" si="197">R32/E32</f>
        <v>0</v>
      </c>
      <c r="T32" s="96">
        <f t="shared" ref="T32:T37" si="198">R32/D32</f>
        <v>0</v>
      </c>
      <c r="U32" s="82">
        <f t="shared" si="145"/>
        <v>227082.07000000004</v>
      </c>
      <c r="V32" s="82">
        <f t="shared" si="146"/>
        <v>6924.94</v>
      </c>
      <c r="W32" s="82">
        <f t="shared" si="147"/>
        <v>67633.66</v>
      </c>
      <c r="X32" s="82">
        <f t="shared" si="148"/>
        <v>0</v>
      </c>
      <c r="Y32" s="82">
        <f t="shared" si="149"/>
        <v>0</v>
      </c>
      <c r="Z32" s="82">
        <f t="shared" si="150"/>
        <v>0</v>
      </c>
      <c r="AA32" s="76">
        <f t="shared" si="151"/>
        <v>301640.67000000004</v>
      </c>
      <c r="AB32" s="77">
        <f t="shared" ref="AB32:AB37" si="199">AA32/E32</f>
        <v>6.611614699711206E-2</v>
      </c>
      <c r="AC32" s="76">
        <f t="shared" ref="AC32:AC37" si="200">AA32/D32</f>
        <v>882.09343198034856</v>
      </c>
      <c r="AD32" s="82">
        <f t="shared" si="152"/>
        <v>70046.130000000019</v>
      </c>
      <c r="AE32" s="82">
        <f t="shared" si="153"/>
        <v>0</v>
      </c>
      <c r="AF32" s="82">
        <f t="shared" si="154"/>
        <v>0</v>
      </c>
      <c r="AG32" s="82">
        <f t="shared" si="155"/>
        <v>0</v>
      </c>
      <c r="AH32" s="76">
        <f t="shared" si="156"/>
        <v>70046.130000000019</v>
      </c>
      <c r="AI32" s="77">
        <f t="shared" ref="AI32:AI37" si="201">AH32/E32</f>
        <v>1.5353301753569311E-2</v>
      </c>
      <c r="AJ32" s="76">
        <f t="shared" ref="AJ32:AJ37" si="202">AH32/D32</f>
        <v>204.83720318165871</v>
      </c>
      <c r="AK32" s="82">
        <f t="shared" si="157"/>
        <v>0</v>
      </c>
      <c r="AL32" s="82">
        <f t="shared" si="158"/>
        <v>0</v>
      </c>
      <c r="AM32" s="76"/>
      <c r="AN32" s="77">
        <f t="shared" ref="AN32:AN37" si="203">AM32/E32</f>
        <v>0</v>
      </c>
      <c r="AO32" s="76">
        <f t="shared" ref="AO32:AO37" si="204">AM32/D32</f>
        <v>0</v>
      </c>
      <c r="AP32" s="82">
        <f t="shared" si="159"/>
        <v>119510.55</v>
      </c>
      <c r="AQ32" s="82">
        <f t="shared" si="160"/>
        <v>37547.829999999994</v>
      </c>
      <c r="AR32" s="82">
        <f t="shared" si="161"/>
        <v>0</v>
      </c>
      <c r="AS32" s="82">
        <f t="shared" si="162"/>
        <v>0</v>
      </c>
      <c r="AT32" s="82">
        <f t="shared" si="163"/>
        <v>108042.98999999999</v>
      </c>
      <c r="AU32" s="82">
        <f t="shared" si="164"/>
        <v>0</v>
      </c>
      <c r="AV32" s="82">
        <f t="shared" si="165"/>
        <v>0</v>
      </c>
      <c r="AW32" s="82">
        <f t="shared" si="166"/>
        <v>0</v>
      </c>
      <c r="AX32" s="82">
        <f t="shared" si="167"/>
        <v>0</v>
      </c>
      <c r="AY32" s="82">
        <f t="shared" si="168"/>
        <v>0</v>
      </c>
      <c r="AZ32" s="82">
        <f t="shared" si="169"/>
        <v>0</v>
      </c>
      <c r="BA32" s="82">
        <f t="shared" si="170"/>
        <v>0</v>
      </c>
      <c r="BB32" s="82">
        <f t="shared" si="171"/>
        <v>44555.180000000008</v>
      </c>
      <c r="BC32" s="82">
        <f t="shared" si="172"/>
        <v>0</v>
      </c>
      <c r="BD32" s="82">
        <f t="shared" si="173"/>
        <v>0</v>
      </c>
      <c r="BE32" s="82">
        <f t="shared" si="174"/>
        <v>0</v>
      </c>
      <c r="BF32" s="76">
        <f t="shared" si="175"/>
        <v>309656.55</v>
      </c>
      <c r="BG32" s="77">
        <f t="shared" si="176"/>
        <v>6.7873135205602675E-2</v>
      </c>
      <c r="BH32" s="76">
        <f t="shared" si="177"/>
        <v>905.53441923031926</v>
      </c>
      <c r="BI32" s="82">
        <f t="shared" si="178"/>
        <v>7526.15</v>
      </c>
      <c r="BJ32" s="82">
        <f t="shared" si="179"/>
        <v>1054.44</v>
      </c>
      <c r="BK32" s="82">
        <f t="shared" si="180"/>
        <v>5229.03</v>
      </c>
      <c r="BL32" s="82">
        <f t="shared" si="181"/>
        <v>0</v>
      </c>
      <c r="BM32" s="82">
        <f t="shared" si="182"/>
        <v>0</v>
      </c>
      <c r="BN32" s="82">
        <f t="shared" si="183"/>
        <v>0</v>
      </c>
      <c r="BO32" s="82">
        <f t="shared" si="184"/>
        <v>25626.600000000002</v>
      </c>
      <c r="BP32" s="76">
        <f t="shared" si="185"/>
        <v>39436.22</v>
      </c>
      <c r="BQ32" s="77">
        <f t="shared" ref="BQ32:BQ37" si="205">BP32/E32</f>
        <v>8.6439634235345331E-3</v>
      </c>
      <c r="BR32" s="76">
        <f t="shared" ref="BR32:BR37" si="206">BP32/D32</f>
        <v>115.32407299099309</v>
      </c>
      <c r="BS32" s="82">
        <f t="shared" si="186"/>
        <v>0</v>
      </c>
      <c r="BT32" s="82">
        <f t="shared" si="187"/>
        <v>0</v>
      </c>
      <c r="BU32" s="82">
        <f t="shared" si="188"/>
        <v>0</v>
      </c>
      <c r="BV32" s="82">
        <f t="shared" si="189"/>
        <v>3589.5</v>
      </c>
      <c r="BW32" s="76">
        <f t="shared" si="190"/>
        <v>3589.5</v>
      </c>
      <c r="BX32" s="77">
        <f t="shared" si="191"/>
        <v>7.8677689466123289E-4</v>
      </c>
      <c r="BY32" s="76">
        <f t="shared" si="192"/>
        <v>10.49684173587554</v>
      </c>
      <c r="BZ32" s="82">
        <v>879845.12000000011</v>
      </c>
      <c r="CA32" s="77">
        <f t="shared" si="193"/>
        <v>0.19285187666706782</v>
      </c>
      <c r="CB32" s="76">
        <f t="shared" si="194"/>
        <v>2572.9474792373376</v>
      </c>
      <c r="CC32" s="82">
        <v>189577.72000000003</v>
      </c>
      <c r="CD32" s="77">
        <f t="shared" ref="CD32:CD37" si="207">CC32/E32</f>
        <v>4.1553244139450267E-2</v>
      </c>
      <c r="CE32" s="76">
        <f t="shared" ref="CE32:CE37" si="208">CC32/D32</f>
        <v>554.38565914142009</v>
      </c>
      <c r="CF32" s="84">
        <v>139521.49</v>
      </c>
      <c r="CG32" s="77">
        <f t="shared" si="195"/>
        <v>3.0581497322944216E-2</v>
      </c>
      <c r="CH32" s="85">
        <f t="shared" si="196"/>
        <v>408.00529301672702</v>
      </c>
    </row>
    <row r="33" spans="1:86" x14ac:dyDescent="0.2">
      <c r="A33" s="79"/>
      <c r="B33" s="70" t="s">
        <v>82</v>
      </c>
      <c r="C33" s="70" t="s">
        <v>83</v>
      </c>
      <c r="D33" s="80">
        <f t="shared" si="131"/>
        <v>1453.7899999999997</v>
      </c>
      <c r="E33" s="80">
        <f t="shared" si="132"/>
        <v>17394224.07</v>
      </c>
      <c r="F33" s="76">
        <f t="shared" si="133"/>
        <v>8956755.0900000017</v>
      </c>
      <c r="G33" s="76">
        <f t="shared" si="134"/>
        <v>0</v>
      </c>
      <c r="H33" s="76">
        <f t="shared" si="135"/>
        <v>0</v>
      </c>
      <c r="I33" s="76">
        <f t="shared" si="136"/>
        <v>8956755.0900000017</v>
      </c>
      <c r="J33" s="77">
        <f t="shared" si="137"/>
        <v>0.51492696966275209</v>
      </c>
      <c r="K33" s="81">
        <f t="shared" si="138"/>
        <v>6160.9689776377627</v>
      </c>
      <c r="L33" s="82">
        <f t="shared" si="139"/>
        <v>0</v>
      </c>
      <c r="M33" s="82">
        <f t="shared" si="140"/>
        <v>0</v>
      </c>
      <c r="N33" s="82">
        <f t="shared" si="141"/>
        <v>0</v>
      </c>
      <c r="O33" s="82">
        <f t="shared" si="142"/>
        <v>0</v>
      </c>
      <c r="P33" s="82">
        <f t="shared" si="143"/>
        <v>0</v>
      </c>
      <c r="Q33" s="82">
        <f t="shared" si="144"/>
        <v>0</v>
      </c>
      <c r="R33" s="76"/>
      <c r="S33" s="77">
        <f t="shared" si="197"/>
        <v>0</v>
      </c>
      <c r="T33" s="96">
        <f t="shared" si="198"/>
        <v>0</v>
      </c>
      <c r="U33" s="82">
        <f t="shared" si="145"/>
        <v>1321028.8800000004</v>
      </c>
      <c r="V33" s="82">
        <f t="shared" si="146"/>
        <v>13919.22</v>
      </c>
      <c r="W33" s="82">
        <f t="shared" si="147"/>
        <v>263571.61</v>
      </c>
      <c r="X33" s="82">
        <f t="shared" si="148"/>
        <v>0</v>
      </c>
      <c r="Y33" s="82">
        <f t="shared" si="149"/>
        <v>0</v>
      </c>
      <c r="Z33" s="82">
        <f t="shared" si="150"/>
        <v>0</v>
      </c>
      <c r="AA33" s="76">
        <f t="shared" si="151"/>
        <v>1598519.7100000004</v>
      </c>
      <c r="AB33" s="77">
        <f t="shared" si="199"/>
        <v>9.1899454874620368E-2</v>
      </c>
      <c r="AC33" s="76">
        <f t="shared" si="200"/>
        <v>1099.5533811623418</v>
      </c>
      <c r="AD33" s="82">
        <f t="shared" si="152"/>
        <v>736000.75</v>
      </c>
      <c r="AE33" s="82">
        <f t="shared" si="153"/>
        <v>0</v>
      </c>
      <c r="AF33" s="82">
        <f t="shared" si="154"/>
        <v>11912</v>
      </c>
      <c r="AG33" s="82">
        <f t="shared" si="155"/>
        <v>0</v>
      </c>
      <c r="AH33" s="76">
        <f t="shared" si="156"/>
        <v>747912.75</v>
      </c>
      <c r="AI33" s="77">
        <f t="shared" si="201"/>
        <v>4.2997764487231881E-2</v>
      </c>
      <c r="AJ33" s="76">
        <f t="shared" si="202"/>
        <v>514.45721183939918</v>
      </c>
      <c r="AK33" s="82">
        <f t="shared" si="157"/>
        <v>0</v>
      </c>
      <c r="AL33" s="82">
        <f t="shared" si="158"/>
        <v>0</v>
      </c>
      <c r="AM33" s="76"/>
      <c r="AN33" s="77">
        <f t="shared" si="203"/>
        <v>0</v>
      </c>
      <c r="AO33" s="76">
        <f t="shared" si="204"/>
        <v>0</v>
      </c>
      <c r="AP33" s="82">
        <f t="shared" si="159"/>
        <v>372495.21</v>
      </c>
      <c r="AQ33" s="82">
        <f t="shared" si="160"/>
        <v>177725.17</v>
      </c>
      <c r="AR33" s="82">
        <f t="shared" si="161"/>
        <v>41701.350000000006</v>
      </c>
      <c r="AS33" s="82">
        <f t="shared" si="162"/>
        <v>0</v>
      </c>
      <c r="AT33" s="82">
        <f t="shared" si="163"/>
        <v>398242.57</v>
      </c>
      <c r="AU33" s="82">
        <f t="shared" si="164"/>
        <v>0</v>
      </c>
      <c r="AV33" s="82">
        <f t="shared" si="165"/>
        <v>0</v>
      </c>
      <c r="AW33" s="82">
        <f t="shared" si="166"/>
        <v>183845.88999999998</v>
      </c>
      <c r="AX33" s="82">
        <f t="shared" si="167"/>
        <v>0</v>
      </c>
      <c r="AY33" s="82">
        <f t="shared" si="168"/>
        <v>0</v>
      </c>
      <c r="AZ33" s="82">
        <f t="shared" si="169"/>
        <v>0</v>
      </c>
      <c r="BA33" s="82">
        <f t="shared" si="170"/>
        <v>81953.979999999981</v>
      </c>
      <c r="BB33" s="82">
        <f t="shared" si="171"/>
        <v>342744.54000000004</v>
      </c>
      <c r="BC33" s="82">
        <f t="shared" si="172"/>
        <v>0</v>
      </c>
      <c r="BD33" s="82">
        <f t="shared" si="173"/>
        <v>0</v>
      </c>
      <c r="BE33" s="82">
        <f t="shared" si="174"/>
        <v>0</v>
      </c>
      <c r="BF33" s="76">
        <f t="shared" si="175"/>
        <v>1598708.71</v>
      </c>
      <c r="BG33" s="77">
        <f t="shared" si="176"/>
        <v>9.1910320550446942E-2</v>
      </c>
      <c r="BH33" s="76">
        <f t="shared" si="177"/>
        <v>1099.6833861836994</v>
      </c>
      <c r="BI33" s="82">
        <f t="shared" si="178"/>
        <v>27720</v>
      </c>
      <c r="BJ33" s="82">
        <f t="shared" si="179"/>
        <v>0</v>
      </c>
      <c r="BK33" s="82">
        <f t="shared" si="180"/>
        <v>8010.9400000000005</v>
      </c>
      <c r="BL33" s="82">
        <f t="shared" si="181"/>
        <v>0</v>
      </c>
      <c r="BM33" s="82">
        <f t="shared" si="182"/>
        <v>0</v>
      </c>
      <c r="BN33" s="82">
        <f t="shared" si="183"/>
        <v>0</v>
      </c>
      <c r="BO33" s="82">
        <f t="shared" si="184"/>
        <v>182718.1</v>
      </c>
      <c r="BP33" s="76">
        <f t="shared" si="185"/>
        <v>218449.04</v>
      </c>
      <c r="BQ33" s="77">
        <f t="shared" si="205"/>
        <v>1.2558711392982534E-2</v>
      </c>
      <c r="BR33" s="76">
        <f t="shared" si="206"/>
        <v>150.26175720014587</v>
      </c>
      <c r="BS33" s="82">
        <f t="shared" si="186"/>
        <v>0</v>
      </c>
      <c r="BT33" s="82">
        <f t="shared" si="187"/>
        <v>0</v>
      </c>
      <c r="BU33" s="82">
        <f t="shared" si="188"/>
        <v>0</v>
      </c>
      <c r="BV33" s="82">
        <f t="shared" si="189"/>
        <v>34043.93</v>
      </c>
      <c r="BW33" s="76">
        <f t="shared" si="190"/>
        <v>34043.93</v>
      </c>
      <c r="BX33" s="77">
        <f t="shared" si="191"/>
        <v>1.9571973928239734E-3</v>
      </c>
      <c r="BY33" s="76">
        <f t="shared" si="192"/>
        <v>23.417364268566992</v>
      </c>
      <c r="BZ33" s="82">
        <v>2723800.56</v>
      </c>
      <c r="CA33" s="77">
        <f t="shared" si="193"/>
        <v>0.15659224286398421</v>
      </c>
      <c r="CB33" s="76">
        <f t="shared" si="194"/>
        <v>1873.5859787176969</v>
      </c>
      <c r="CC33" s="82">
        <v>891628.52</v>
      </c>
      <c r="CD33" s="77">
        <f t="shared" si="207"/>
        <v>5.1260034159143729E-2</v>
      </c>
      <c r="CE33" s="76">
        <f t="shared" si="208"/>
        <v>613.31314701573137</v>
      </c>
      <c r="CF33" s="84">
        <v>624405.76000000001</v>
      </c>
      <c r="CG33" s="77">
        <f t="shared" si="195"/>
        <v>3.5897304616014411E-2</v>
      </c>
      <c r="CH33" s="85">
        <f t="shared" si="196"/>
        <v>429.50203261819115</v>
      </c>
    </row>
    <row r="34" spans="1:86" x14ac:dyDescent="0.2">
      <c r="A34" s="79"/>
      <c r="B34" s="70" t="s">
        <v>84</v>
      </c>
      <c r="C34" s="70" t="s">
        <v>85</v>
      </c>
      <c r="D34" s="80">
        <f t="shared" si="131"/>
        <v>1549.41</v>
      </c>
      <c r="E34" s="80">
        <f t="shared" si="132"/>
        <v>16575978.640000001</v>
      </c>
      <c r="F34" s="76">
        <f t="shared" si="133"/>
        <v>9637617.4800000004</v>
      </c>
      <c r="G34" s="76">
        <f t="shared" si="134"/>
        <v>0</v>
      </c>
      <c r="H34" s="76">
        <f t="shared" si="135"/>
        <v>0</v>
      </c>
      <c r="I34" s="76">
        <f t="shared" si="136"/>
        <v>9637617.4800000004</v>
      </c>
      <c r="J34" s="77">
        <f t="shared" si="137"/>
        <v>0.58142072268017841</v>
      </c>
      <c r="K34" s="81">
        <f t="shared" si="138"/>
        <v>6220.1854125118589</v>
      </c>
      <c r="L34" s="82">
        <f t="shared" si="139"/>
        <v>0</v>
      </c>
      <c r="M34" s="82">
        <f t="shared" si="140"/>
        <v>0</v>
      </c>
      <c r="N34" s="82">
        <f t="shared" si="141"/>
        <v>0</v>
      </c>
      <c r="O34" s="82">
        <f t="shared" si="142"/>
        <v>0</v>
      </c>
      <c r="P34" s="82">
        <f t="shared" si="143"/>
        <v>0</v>
      </c>
      <c r="Q34" s="82">
        <f t="shared" si="144"/>
        <v>0</v>
      </c>
      <c r="R34" s="76"/>
      <c r="S34" s="77">
        <f t="shared" si="197"/>
        <v>0</v>
      </c>
      <c r="T34" s="96">
        <f t="shared" si="198"/>
        <v>0</v>
      </c>
      <c r="U34" s="82">
        <f t="shared" si="145"/>
        <v>1181694.3700000001</v>
      </c>
      <c r="V34" s="82">
        <f t="shared" si="146"/>
        <v>24105.53</v>
      </c>
      <c r="W34" s="82">
        <f t="shared" si="147"/>
        <v>266646.15999999997</v>
      </c>
      <c r="X34" s="82">
        <f t="shared" si="148"/>
        <v>0</v>
      </c>
      <c r="Y34" s="82">
        <f t="shared" si="149"/>
        <v>0</v>
      </c>
      <c r="Z34" s="82">
        <f t="shared" si="150"/>
        <v>0</v>
      </c>
      <c r="AA34" s="76">
        <f t="shared" si="151"/>
        <v>1472446.06</v>
      </c>
      <c r="AB34" s="77">
        <f t="shared" si="199"/>
        <v>8.8830113260811971E-2</v>
      </c>
      <c r="AC34" s="76">
        <f t="shared" si="200"/>
        <v>950.32693735034627</v>
      </c>
      <c r="AD34" s="82">
        <f t="shared" si="152"/>
        <v>791680.98</v>
      </c>
      <c r="AE34" s="82">
        <f t="shared" si="153"/>
        <v>135183.45000000001</v>
      </c>
      <c r="AF34" s="82">
        <f t="shared" si="154"/>
        <v>9989.69</v>
      </c>
      <c r="AG34" s="82">
        <f t="shared" si="155"/>
        <v>0</v>
      </c>
      <c r="AH34" s="76">
        <f t="shared" si="156"/>
        <v>936854.11999999988</v>
      </c>
      <c r="AI34" s="77">
        <f t="shared" si="201"/>
        <v>5.6518781807503575E-2</v>
      </c>
      <c r="AJ34" s="76">
        <f t="shared" si="202"/>
        <v>604.65217082631443</v>
      </c>
      <c r="AK34" s="82">
        <f t="shared" si="157"/>
        <v>0</v>
      </c>
      <c r="AL34" s="82">
        <f t="shared" si="158"/>
        <v>0</v>
      </c>
      <c r="AM34" s="76"/>
      <c r="AN34" s="77">
        <f t="shared" si="203"/>
        <v>0</v>
      </c>
      <c r="AO34" s="76">
        <f t="shared" si="204"/>
        <v>0</v>
      </c>
      <c r="AP34" s="82">
        <f t="shared" si="159"/>
        <v>299341.61000000004</v>
      </c>
      <c r="AQ34" s="82">
        <f t="shared" si="160"/>
        <v>56521.34</v>
      </c>
      <c r="AR34" s="82">
        <f t="shared" si="161"/>
        <v>58820.770000000004</v>
      </c>
      <c r="AS34" s="82">
        <f t="shared" si="162"/>
        <v>0</v>
      </c>
      <c r="AT34" s="82">
        <f t="shared" si="163"/>
        <v>330593.62999999995</v>
      </c>
      <c r="AU34" s="82">
        <f t="shared" si="164"/>
        <v>0</v>
      </c>
      <c r="AV34" s="82">
        <f t="shared" si="165"/>
        <v>0</v>
      </c>
      <c r="AW34" s="82">
        <f t="shared" si="166"/>
        <v>67673.189999999988</v>
      </c>
      <c r="AX34" s="82">
        <f t="shared" si="167"/>
        <v>0</v>
      </c>
      <c r="AY34" s="82">
        <f t="shared" si="168"/>
        <v>0</v>
      </c>
      <c r="AZ34" s="82">
        <f t="shared" si="169"/>
        <v>0</v>
      </c>
      <c r="BA34" s="82">
        <f t="shared" si="170"/>
        <v>49034.23</v>
      </c>
      <c r="BB34" s="82">
        <f t="shared" si="171"/>
        <v>243167.33000000002</v>
      </c>
      <c r="BC34" s="82">
        <f t="shared" si="172"/>
        <v>0</v>
      </c>
      <c r="BD34" s="82">
        <f t="shared" si="173"/>
        <v>0</v>
      </c>
      <c r="BE34" s="82">
        <f t="shared" si="174"/>
        <v>0</v>
      </c>
      <c r="BF34" s="76">
        <f t="shared" si="175"/>
        <v>1105152.1000000001</v>
      </c>
      <c r="BG34" s="77">
        <f t="shared" si="176"/>
        <v>6.6671906618721369E-2</v>
      </c>
      <c r="BH34" s="76">
        <f t="shared" si="177"/>
        <v>713.27285870105402</v>
      </c>
      <c r="BI34" s="82">
        <f t="shared" si="178"/>
        <v>60858.229999999996</v>
      </c>
      <c r="BJ34" s="82">
        <f t="shared" si="179"/>
        <v>0</v>
      </c>
      <c r="BK34" s="82">
        <f t="shared" si="180"/>
        <v>15520.17</v>
      </c>
      <c r="BL34" s="82">
        <f t="shared" si="181"/>
        <v>0</v>
      </c>
      <c r="BM34" s="82">
        <f t="shared" si="182"/>
        <v>0</v>
      </c>
      <c r="BN34" s="82">
        <f t="shared" si="183"/>
        <v>0</v>
      </c>
      <c r="BO34" s="82">
        <f t="shared" si="184"/>
        <v>118239.40000000001</v>
      </c>
      <c r="BP34" s="76">
        <f t="shared" si="185"/>
        <v>194617.8</v>
      </c>
      <c r="BQ34" s="77">
        <f t="shared" si="205"/>
        <v>1.1740953836074682E-2</v>
      </c>
      <c r="BR34" s="76">
        <f t="shared" si="206"/>
        <v>125.60768292446801</v>
      </c>
      <c r="BS34" s="82">
        <f t="shared" si="186"/>
        <v>0</v>
      </c>
      <c r="BT34" s="82">
        <f t="shared" si="187"/>
        <v>0</v>
      </c>
      <c r="BU34" s="82">
        <f t="shared" si="188"/>
        <v>0</v>
      </c>
      <c r="BV34" s="82">
        <f t="shared" si="189"/>
        <v>0</v>
      </c>
      <c r="BW34" s="76"/>
      <c r="BX34" s="77">
        <f t="shared" si="191"/>
        <v>0</v>
      </c>
      <c r="BY34" s="76">
        <f t="shared" si="192"/>
        <v>0</v>
      </c>
      <c r="BZ34" s="82">
        <v>2241645.2100000004</v>
      </c>
      <c r="CA34" s="77">
        <f t="shared" si="193"/>
        <v>0.135234561933533</v>
      </c>
      <c r="CB34" s="76">
        <f t="shared" si="194"/>
        <v>1446.7734234321454</v>
      </c>
      <c r="CC34" s="82">
        <v>589684.37</v>
      </c>
      <c r="CD34" s="77">
        <f t="shared" si="207"/>
        <v>3.557463380032444E-2</v>
      </c>
      <c r="CE34" s="76">
        <f t="shared" si="208"/>
        <v>380.58639740288237</v>
      </c>
      <c r="CF34" s="84">
        <v>397961.49999999994</v>
      </c>
      <c r="CG34" s="77">
        <f t="shared" si="195"/>
        <v>2.4008326062852595E-2</v>
      </c>
      <c r="CH34" s="85">
        <f t="shared" si="196"/>
        <v>256.84712245306275</v>
      </c>
    </row>
    <row r="35" spans="1:86" x14ac:dyDescent="0.2">
      <c r="A35" s="79"/>
      <c r="B35" s="70" t="s">
        <v>86</v>
      </c>
      <c r="C35" s="70" t="s">
        <v>87</v>
      </c>
      <c r="D35" s="80">
        <f t="shared" si="131"/>
        <v>1329.2900000000002</v>
      </c>
      <c r="E35" s="80">
        <f t="shared" si="132"/>
        <v>14960668.439999999</v>
      </c>
      <c r="F35" s="76">
        <f t="shared" si="133"/>
        <v>7820510.8099999996</v>
      </c>
      <c r="G35" s="76">
        <f t="shared" si="134"/>
        <v>70310.78</v>
      </c>
      <c r="H35" s="76">
        <f t="shared" si="135"/>
        <v>0</v>
      </c>
      <c r="I35" s="76">
        <f t="shared" si="136"/>
        <v>7890821.5899999999</v>
      </c>
      <c r="J35" s="77">
        <f t="shared" si="137"/>
        <v>0.52743776935143416</v>
      </c>
      <c r="K35" s="81">
        <f t="shared" si="138"/>
        <v>5936.1174687239045</v>
      </c>
      <c r="L35" s="82">
        <f t="shared" si="139"/>
        <v>0</v>
      </c>
      <c r="M35" s="82">
        <f t="shared" si="140"/>
        <v>0</v>
      </c>
      <c r="N35" s="82">
        <f t="shared" si="141"/>
        <v>0</v>
      </c>
      <c r="O35" s="82">
        <f t="shared" si="142"/>
        <v>0</v>
      </c>
      <c r="P35" s="82">
        <f t="shared" si="143"/>
        <v>0</v>
      </c>
      <c r="Q35" s="82">
        <f t="shared" si="144"/>
        <v>0</v>
      </c>
      <c r="R35" s="76"/>
      <c r="S35" s="77">
        <f t="shared" si="197"/>
        <v>0</v>
      </c>
      <c r="T35" s="96">
        <f t="shared" si="198"/>
        <v>0</v>
      </c>
      <c r="U35" s="82">
        <f t="shared" si="145"/>
        <v>1114157.9100000001</v>
      </c>
      <c r="V35" s="82">
        <f t="shared" si="146"/>
        <v>18998.579999999998</v>
      </c>
      <c r="W35" s="82">
        <f t="shared" si="147"/>
        <v>300990.06</v>
      </c>
      <c r="X35" s="82">
        <f t="shared" si="148"/>
        <v>0</v>
      </c>
      <c r="Y35" s="82">
        <f t="shared" si="149"/>
        <v>0</v>
      </c>
      <c r="Z35" s="82">
        <f t="shared" si="150"/>
        <v>0</v>
      </c>
      <c r="AA35" s="76">
        <f t="shared" si="151"/>
        <v>1434146.5500000003</v>
      </c>
      <c r="AB35" s="77">
        <f t="shared" si="199"/>
        <v>9.586112784677156E-2</v>
      </c>
      <c r="AC35" s="76">
        <f t="shared" si="200"/>
        <v>1078.8816210157302</v>
      </c>
      <c r="AD35" s="82">
        <f t="shared" si="152"/>
        <v>887352.42</v>
      </c>
      <c r="AE35" s="82">
        <f t="shared" si="153"/>
        <v>19552.610000000004</v>
      </c>
      <c r="AF35" s="82">
        <f t="shared" si="154"/>
        <v>10311.92</v>
      </c>
      <c r="AG35" s="82">
        <f t="shared" si="155"/>
        <v>0</v>
      </c>
      <c r="AH35" s="76">
        <f t="shared" si="156"/>
        <v>917216.95000000007</v>
      </c>
      <c r="AI35" s="77">
        <f t="shared" si="201"/>
        <v>6.1308554071531851E-2</v>
      </c>
      <c r="AJ35" s="76">
        <f t="shared" si="202"/>
        <v>690.00515312685718</v>
      </c>
      <c r="AK35" s="82">
        <f t="shared" si="157"/>
        <v>0</v>
      </c>
      <c r="AL35" s="82">
        <f t="shared" si="158"/>
        <v>0</v>
      </c>
      <c r="AM35" s="76"/>
      <c r="AN35" s="77">
        <f t="shared" si="203"/>
        <v>0</v>
      </c>
      <c r="AO35" s="76">
        <f t="shared" si="204"/>
        <v>0</v>
      </c>
      <c r="AP35" s="82">
        <f t="shared" si="159"/>
        <v>317701.46000000002</v>
      </c>
      <c r="AQ35" s="82">
        <f t="shared" si="160"/>
        <v>50034.239999999998</v>
      </c>
      <c r="AR35" s="82">
        <f t="shared" si="161"/>
        <v>13471.77</v>
      </c>
      <c r="AS35" s="82">
        <f t="shared" si="162"/>
        <v>0</v>
      </c>
      <c r="AT35" s="82">
        <f t="shared" si="163"/>
        <v>292873.51999999996</v>
      </c>
      <c r="AU35" s="82">
        <f t="shared" si="164"/>
        <v>0</v>
      </c>
      <c r="AV35" s="82">
        <f t="shared" si="165"/>
        <v>0</v>
      </c>
      <c r="AW35" s="82">
        <f t="shared" si="166"/>
        <v>159582.25</v>
      </c>
      <c r="AX35" s="82">
        <f t="shared" si="167"/>
        <v>0</v>
      </c>
      <c r="AY35" s="82">
        <f t="shared" si="168"/>
        <v>0</v>
      </c>
      <c r="AZ35" s="82">
        <f t="shared" si="169"/>
        <v>1799.29</v>
      </c>
      <c r="BA35" s="82">
        <f t="shared" si="170"/>
        <v>10377.07</v>
      </c>
      <c r="BB35" s="82">
        <f t="shared" si="171"/>
        <v>187671.91999999998</v>
      </c>
      <c r="BC35" s="82">
        <f t="shared" si="172"/>
        <v>0</v>
      </c>
      <c r="BD35" s="82">
        <f t="shared" si="173"/>
        <v>0</v>
      </c>
      <c r="BE35" s="82">
        <f t="shared" si="174"/>
        <v>0</v>
      </c>
      <c r="BF35" s="76">
        <f t="shared" si="175"/>
        <v>1033511.52</v>
      </c>
      <c r="BG35" s="77">
        <f t="shared" si="176"/>
        <v>6.9081907947155879E-2</v>
      </c>
      <c r="BH35" s="76">
        <f t="shared" si="177"/>
        <v>777.4913826177883</v>
      </c>
      <c r="BI35" s="82">
        <f t="shared" si="178"/>
        <v>0</v>
      </c>
      <c r="BJ35" s="82">
        <f t="shared" si="179"/>
        <v>0</v>
      </c>
      <c r="BK35" s="82">
        <f t="shared" si="180"/>
        <v>11196.96</v>
      </c>
      <c r="BL35" s="82">
        <f t="shared" si="181"/>
        <v>0</v>
      </c>
      <c r="BM35" s="82">
        <f t="shared" si="182"/>
        <v>0</v>
      </c>
      <c r="BN35" s="82">
        <f t="shared" si="183"/>
        <v>0</v>
      </c>
      <c r="BO35" s="82">
        <f t="shared" si="184"/>
        <v>85110.890000000014</v>
      </c>
      <c r="BP35" s="76">
        <f t="shared" si="185"/>
        <v>96307.85</v>
      </c>
      <c r="BQ35" s="77">
        <f t="shared" si="205"/>
        <v>6.4374028731566495E-3</v>
      </c>
      <c r="BR35" s="76">
        <f t="shared" si="206"/>
        <v>72.450593926080828</v>
      </c>
      <c r="BS35" s="82">
        <f t="shared" si="186"/>
        <v>0</v>
      </c>
      <c r="BT35" s="82">
        <f t="shared" si="187"/>
        <v>0</v>
      </c>
      <c r="BU35" s="82">
        <f t="shared" si="188"/>
        <v>0</v>
      </c>
      <c r="BV35" s="82">
        <f t="shared" si="189"/>
        <v>5747.01</v>
      </c>
      <c r="BW35" s="76">
        <f t="shared" si="190"/>
        <v>5747.01</v>
      </c>
      <c r="BX35" s="77">
        <f t="shared" si="191"/>
        <v>3.8414125833003223E-4</v>
      </c>
      <c r="BY35" s="76">
        <f t="shared" si="192"/>
        <v>4.3233681138051132</v>
      </c>
      <c r="BZ35" s="82">
        <v>2329776.8900000006</v>
      </c>
      <c r="CA35" s="77">
        <f t="shared" si="193"/>
        <v>0.15572679117538152</v>
      </c>
      <c r="CB35" s="76">
        <f t="shared" si="194"/>
        <v>1752.6475712598458</v>
      </c>
      <c r="CC35" s="82">
        <v>517476.48000000004</v>
      </c>
      <c r="CD35" s="77">
        <f t="shared" si="207"/>
        <v>3.4589128291650055E-2</v>
      </c>
      <c r="CE35" s="76">
        <f t="shared" si="208"/>
        <v>389.28787548240035</v>
      </c>
      <c r="CF35" s="84">
        <v>735663.60000000009</v>
      </c>
      <c r="CG35" s="77">
        <f t="shared" si="195"/>
        <v>4.9173177184588426E-2</v>
      </c>
      <c r="CH35" s="85">
        <f t="shared" si="196"/>
        <v>553.42596423654732</v>
      </c>
    </row>
    <row r="36" spans="1:86" x14ac:dyDescent="0.2">
      <c r="A36" s="79"/>
      <c r="B36" s="70" t="s">
        <v>88</v>
      </c>
      <c r="C36" s="70" t="s">
        <v>89</v>
      </c>
      <c r="D36" s="80">
        <f t="shared" si="131"/>
        <v>8054.2499999999991</v>
      </c>
      <c r="E36" s="80">
        <f t="shared" si="132"/>
        <v>88876738.480000004</v>
      </c>
      <c r="F36" s="76">
        <f t="shared" si="133"/>
        <v>46322309.600000001</v>
      </c>
      <c r="G36" s="76">
        <f t="shared" si="134"/>
        <v>1153495.19</v>
      </c>
      <c r="H36" s="76">
        <f t="shared" si="135"/>
        <v>591586.44999999995</v>
      </c>
      <c r="I36" s="76">
        <f t="shared" si="136"/>
        <v>48067391.240000002</v>
      </c>
      <c r="J36" s="77">
        <f t="shared" si="137"/>
        <v>0.54083207892261531</v>
      </c>
      <c r="K36" s="81">
        <f t="shared" si="138"/>
        <v>5967.9537188440891</v>
      </c>
      <c r="L36" s="82">
        <f t="shared" si="139"/>
        <v>0</v>
      </c>
      <c r="M36" s="82">
        <f t="shared" si="140"/>
        <v>0</v>
      </c>
      <c r="N36" s="82">
        <f t="shared" si="141"/>
        <v>0</v>
      </c>
      <c r="O36" s="82">
        <f t="shared" si="142"/>
        <v>0</v>
      </c>
      <c r="P36" s="82">
        <f t="shared" si="143"/>
        <v>0</v>
      </c>
      <c r="Q36" s="82">
        <f t="shared" si="144"/>
        <v>0</v>
      </c>
      <c r="R36" s="76"/>
      <c r="S36" s="77">
        <f t="shared" si="197"/>
        <v>0</v>
      </c>
      <c r="T36" s="96">
        <f t="shared" si="198"/>
        <v>0</v>
      </c>
      <c r="U36" s="82">
        <f t="shared" si="145"/>
        <v>7493923.3299999991</v>
      </c>
      <c r="V36" s="82">
        <f t="shared" si="146"/>
        <v>335069.63</v>
      </c>
      <c r="W36" s="82">
        <f t="shared" si="147"/>
        <v>1414734</v>
      </c>
      <c r="X36" s="82">
        <f t="shared" si="148"/>
        <v>0</v>
      </c>
      <c r="Y36" s="82">
        <f t="shared" si="149"/>
        <v>0</v>
      </c>
      <c r="Z36" s="82">
        <f t="shared" si="150"/>
        <v>0</v>
      </c>
      <c r="AA36" s="76">
        <f t="shared" si="151"/>
        <v>9243726.959999999</v>
      </c>
      <c r="AB36" s="77">
        <f t="shared" si="199"/>
        <v>0.10400614511838913</v>
      </c>
      <c r="AC36" s="76">
        <f t="shared" si="200"/>
        <v>1147.683143681907</v>
      </c>
      <c r="AD36" s="82">
        <f t="shared" si="152"/>
        <v>2604107.3499999992</v>
      </c>
      <c r="AE36" s="82">
        <f t="shared" si="153"/>
        <v>215746</v>
      </c>
      <c r="AF36" s="82">
        <f t="shared" si="154"/>
        <v>67152</v>
      </c>
      <c r="AG36" s="82">
        <f t="shared" si="155"/>
        <v>0</v>
      </c>
      <c r="AH36" s="76">
        <f t="shared" si="156"/>
        <v>2887005.3499999992</v>
      </c>
      <c r="AI36" s="77">
        <f t="shared" si="201"/>
        <v>3.2483250391210791E-2</v>
      </c>
      <c r="AJ36" s="76">
        <f t="shared" si="202"/>
        <v>358.44496383896694</v>
      </c>
      <c r="AK36" s="82">
        <f t="shared" si="157"/>
        <v>1546758.9600000004</v>
      </c>
      <c r="AL36" s="82">
        <f t="shared" si="158"/>
        <v>20516</v>
      </c>
      <c r="AM36" s="76">
        <f t="shared" ref="AM36" si="209">SUM(AK36:AL36)</f>
        <v>1567274.9600000004</v>
      </c>
      <c r="AN36" s="77">
        <f t="shared" si="203"/>
        <v>1.7634253763178825E-2</v>
      </c>
      <c r="AO36" s="76">
        <f t="shared" si="204"/>
        <v>194.58980786541275</v>
      </c>
      <c r="AP36" s="82">
        <f t="shared" si="159"/>
        <v>1694372.1300000004</v>
      </c>
      <c r="AQ36" s="82">
        <f t="shared" si="160"/>
        <v>988090.22</v>
      </c>
      <c r="AR36" s="82">
        <f t="shared" si="161"/>
        <v>863661.35</v>
      </c>
      <c r="AS36" s="82">
        <f t="shared" si="162"/>
        <v>0</v>
      </c>
      <c r="AT36" s="82">
        <f t="shared" si="163"/>
        <v>2326969</v>
      </c>
      <c r="AU36" s="82">
        <f t="shared" si="164"/>
        <v>110728.31</v>
      </c>
      <c r="AV36" s="82">
        <f t="shared" si="165"/>
        <v>0</v>
      </c>
      <c r="AW36" s="82">
        <f t="shared" si="166"/>
        <v>1184309.8600000001</v>
      </c>
      <c r="AX36" s="82">
        <f t="shared" si="167"/>
        <v>0</v>
      </c>
      <c r="AY36" s="82">
        <f t="shared" si="168"/>
        <v>0</v>
      </c>
      <c r="AZ36" s="82">
        <f t="shared" si="169"/>
        <v>0</v>
      </c>
      <c r="BA36" s="82">
        <f t="shared" si="170"/>
        <v>259822.12</v>
      </c>
      <c r="BB36" s="82">
        <f t="shared" si="171"/>
        <v>1658281</v>
      </c>
      <c r="BC36" s="82">
        <f t="shared" si="172"/>
        <v>0</v>
      </c>
      <c r="BD36" s="82">
        <f t="shared" si="173"/>
        <v>0</v>
      </c>
      <c r="BE36" s="82">
        <f t="shared" si="174"/>
        <v>3662.63</v>
      </c>
      <c r="BF36" s="76">
        <f t="shared" si="175"/>
        <v>9089896.6200000029</v>
      </c>
      <c r="BG36" s="77">
        <f t="shared" si="176"/>
        <v>0.10227531720288666</v>
      </c>
      <c r="BH36" s="76">
        <f t="shared" si="177"/>
        <v>1128.583868144148</v>
      </c>
      <c r="BI36" s="82">
        <f t="shared" si="178"/>
        <v>0</v>
      </c>
      <c r="BJ36" s="82">
        <f t="shared" si="179"/>
        <v>0</v>
      </c>
      <c r="BK36" s="82">
        <f t="shared" si="180"/>
        <v>459442.82</v>
      </c>
      <c r="BL36" s="82">
        <f t="shared" si="181"/>
        <v>0</v>
      </c>
      <c r="BM36" s="82">
        <f t="shared" si="182"/>
        <v>0</v>
      </c>
      <c r="BN36" s="82">
        <f t="shared" si="183"/>
        <v>0</v>
      </c>
      <c r="BO36" s="82">
        <f t="shared" si="184"/>
        <v>723342.30000000016</v>
      </c>
      <c r="BP36" s="76">
        <f t="shared" si="185"/>
        <v>1182785.1200000001</v>
      </c>
      <c r="BQ36" s="77">
        <f t="shared" si="205"/>
        <v>1.3308151719205618E-2</v>
      </c>
      <c r="BR36" s="76">
        <f t="shared" si="206"/>
        <v>146.85229785516967</v>
      </c>
      <c r="BS36" s="82">
        <f t="shared" si="186"/>
        <v>0</v>
      </c>
      <c r="BT36" s="82">
        <f t="shared" si="187"/>
        <v>0</v>
      </c>
      <c r="BU36" s="82">
        <f t="shared" si="188"/>
        <v>447417.59999999992</v>
      </c>
      <c r="BV36" s="82">
        <f t="shared" si="189"/>
        <v>261270.88999999998</v>
      </c>
      <c r="BW36" s="76">
        <f t="shared" si="190"/>
        <v>708688.48999999987</v>
      </c>
      <c r="BX36" s="77">
        <f t="shared" si="191"/>
        <v>7.9738354728158319E-3</v>
      </c>
      <c r="BY36" s="76">
        <f t="shared" si="192"/>
        <v>87.989383244870709</v>
      </c>
      <c r="BZ36" s="82">
        <v>11333703.440000001</v>
      </c>
      <c r="CA36" s="77">
        <f t="shared" si="193"/>
        <v>0.12752159489460149</v>
      </c>
      <c r="CB36" s="76">
        <f t="shared" si="194"/>
        <v>1407.1705546761029</v>
      </c>
      <c r="CC36" s="82">
        <v>2982100.8300000005</v>
      </c>
      <c r="CD36" s="77">
        <f t="shared" si="207"/>
        <v>3.3553220797712606E-2</v>
      </c>
      <c r="CE36" s="76">
        <f t="shared" si="208"/>
        <v>370.25183350405075</v>
      </c>
      <c r="CF36" s="84">
        <v>1814165.4700000004</v>
      </c>
      <c r="CG36" s="77">
        <f t="shared" si="195"/>
        <v>2.041215171738377E-2</v>
      </c>
      <c r="CH36" s="85">
        <f t="shared" si="196"/>
        <v>225.24325294099395</v>
      </c>
    </row>
    <row r="37" spans="1:86" x14ac:dyDescent="0.2">
      <c r="A37" s="79"/>
      <c r="B37" s="70"/>
      <c r="C37" s="74" t="s">
        <v>56</v>
      </c>
      <c r="D37" s="97">
        <f t="shared" ref="D37:I37" si="210">SUM(D30:D36)</f>
        <v>13409.149999999998</v>
      </c>
      <c r="E37" s="74">
        <f t="shared" si="210"/>
        <v>151561154.21000001</v>
      </c>
      <c r="F37" s="74">
        <f t="shared" si="210"/>
        <v>79735427.99000001</v>
      </c>
      <c r="G37" s="74">
        <f t="shared" si="210"/>
        <v>1223805.97</v>
      </c>
      <c r="H37" s="74">
        <f t="shared" si="210"/>
        <v>591586.44999999995</v>
      </c>
      <c r="I37" s="74">
        <f t="shared" si="210"/>
        <v>81550820.409999996</v>
      </c>
      <c r="J37" s="90">
        <f t="shared" si="137"/>
        <v>0.53807204646254447</v>
      </c>
      <c r="K37" s="91">
        <f t="shared" si="138"/>
        <v>6081.7292975319097</v>
      </c>
      <c r="L37" s="74">
        <f t="shared" ref="L37:Q37" si="211">SUM(L30:L36)</f>
        <v>0</v>
      </c>
      <c r="M37" s="74">
        <f t="shared" si="211"/>
        <v>0</v>
      </c>
      <c r="N37" s="74">
        <f t="shared" si="211"/>
        <v>0</v>
      </c>
      <c r="O37" s="74">
        <f t="shared" si="211"/>
        <v>0</v>
      </c>
      <c r="P37" s="74">
        <f t="shared" si="211"/>
        <v>0</v>
      </c>
      <c r="Q37" s="74">
        <f t="shared" si="211"/>
        <v>0</v>
      </c>
      <c r="R37" s="74">
        <f>SUM(R30:R36)</f>
        <v>0</v>
      </c>
      <c r="S37" s="90">
        <f t="shared" si="197"/>
        <v>0</v>
      </c>
      <c r="T37" s="66">
        <f t="shared" si="198"/>
        <v>0</v>
      </c>
      <c r="U37" s="74">
        <f t="shared" ref="U37:AA37" si="212">SUM(U30:U36)</f>
        <v>11906996.859999999</v>
      </c>
      <c r="V37" s="74">
        <f t="shared" si="212"/>
        <v>412076.21</v>
      </c>
      <c r="W37" s="74">
        <f t="shared" si="212"/>
        <v>2444840.88</v>
      </c>
      <c r="X37" s="74">
        <f t="shared" si="212"/>
        <v>0</v>
      </c>
      <c r="Y37" s="74">
        <f t="shared" si="212"/>
        <v>0</v>
      </c>
      <c r="Z37" s="74">
        <f t="shared" si="212"/>
        <v>0</v>
      </c>
      <c r="AA37" s="74">
        <f t="shared" si="212"/>
        <v>14763913.949999999</v>
      </c>
      <c r="AB37" s="90">
        <f t="shared" si="199"/>
        <v>9.7412255976511139E-2</v>
      </c>
      <c r="AC37" s="63">
        <f t="shared" si="200"/>
        <v>1101.0327984995322</v>
      </c>
      <c r="AD37" s="74">
        <f>SUM(AD30:AD36)</f>
        <v>5385079.5499999989</v>
      </c>
      <c r="AE37" s="74">
        <f>SUM(AE30:AE36)</f>
        <v>370482.06000000006</v>
      </c>
      <c r="AF37" s="74">
        <f>SUM(AF30:AF36)</f>
        <v>104920.85</v>
      </c>
      <c r="AG37" s="74">
        <f>SUM(AG30:AG36)</f>
        <v>0</v>
      </c>
      <c r="AH37" s="74">
        <f>SUM(AH30:AH36)</f>
        <v>5860482.459999999</v>
      </c>
      <c r="AI37" s="90">
        <f t="shared" si="201"/>
        <v>3.8667444112228361E-2</v>
      </c>
      <c r="AJ37" s="63">
        <f t="shared" si="202"/>
        <v>437.05100323286712</v>
      </c>
      <c r="AK37" s="74">
        <f t="shared" ref="AK37" si="213">SUM(AK30:AK36)</f>
        <v>1546758.9600000004</v>
      </c>
      <c r="AL37" s="74">
        <f>SUM(AL30:AL36)</f>
        <v>20516</v>
      </c>
      <c r="AM37" s="74">
        <f>SUM(AM30:AM36)</f>
        <v>1567274.9600000004</v>
      </c>
      <c r="AN37" s="90">
        <f t="shared" si="203"/>
        <v>1.0340875062408252E-2</v>
      </c>
      <c r="AO37" s="63">
        <f t="shared" si="204"/>
        <v>116.88100737183197</v>
      </c>
      <c r="AP37" s="74">
        <f t="shared" ref="AP37:AW37" si="214">SUM(AP30:AP36)</f>
        <v>3076016.3900000006</v>
      </c>
      <c r="AQ37" s="74">
        <f t="shared" si="214"/>
        <v>1429108.27</v>
      </c>
      <c r="AR37" s="74">
        <f t="shared" si="214"/>
        <v>1006802.72</v>
      </c>
      <c r="AS37" s="74">
        <f t="shared" si="214"/>
        <v>0</v>
      </c>
      <c r="AT37" s="74">
        <f t="shared" si="214"/>
        <v>3689315.6399999997</v>
      </c>
      <c r="AU37" s="74">
        <f t="shared" si="214"/>
        <v>110728.31</v>
      </c>
      <c r="AV37" s="74">
        <f t="shared" si="214"/>
        <v>0</v>
      </c>
      <c r="AW37" s="74">
        <f t="shared" si="214"/>
        <v>1760890.4100000001</v>
      </c>
      <c r="AX37" s="74">
        <f>SUM(AX30:AX36)</f>
        <v>0</v>
      </c>
      <c r="AY37" s="74">
        <f>SUM(AY30:AY36)</f>
        <v>0</v>
      </c>
      <c r="AZ37" s="74">
        <f t="shared" ref="AZ37:BF37" si="215">SUM(AZ30:AZ36)</f>
        <v>1799.29</v>
      </c>
      <c r="BA37" s="74">
        <f t="shared" si="215"/>
        <v>437981.61</v>
      </c>
      <c r="BB37" s="74">
        <f t="shared" si="215"/>
        <v>2703483.81</v>
      </c>
      <c r="BC37" s="74">
        <f t="shared" si="215"/>
        <v>0</v>
      </c>
      <c r="BD37" s="74">
        <f t="shared" si="215"/>
        <v>0</v>
      </c>
      <c r="BE37" s="74">
        <f t="shared" si="215"/>
        <v>3662.63</v>
      </c>
      <c r="BF37" s="74">
        <f t="shared" si="215"/>
        <v>14219789.080000002</v>
      </c>
      <c r="BG37" s="90">
        <f t="shared" si="176"/>
        <v>9.3822121863082114E-2</v>
      </c>
      <c r="BH37" s="63">
        <f t="shared" si="177"/>
        <v>1060.4541734561851</v>
      </c>
      <c r="BI37" s="74">
        <f t="shared" ref="BI37:BN37" si="216">SUM(BI30:BI36)</f>
        <v>110885.78</v>
      </c>
      <c r="BJ37" s="74">
        <f t="shared" si="216"/>
        <v>1054.44</v>
      </c>
      <c r="BK37" s="74">
        <f t="shared" si="216"/>
        <v>505793.65</v>
      </c>
      <c r="BL37" s="74">
        <f t="shared" si="216"/>
        <v>0</v>
      </c>
      <c r="BM37" s="74">
        <f t="shared" si="216"/>
        <v>0</v>
      </c>
      <c r="BN37" s="74">
        <f t="shared" si="216"/>
        <v>0</v>
      </c>
      <c r="BO37" s="74">
        <f>SUM(BO30:BO36)</f>
        <v>1507335.02</v>
      </c>
      <c r="BP37" s="74">
        <f t="shared" ref="BP37" si="217">SUM(BP30:BP36)</f>
        <v>2125068.89</v>
      </c>
      <c r="BQ37" s="90">
        <f t="shared" si="205"/>
        <v>1.402119758903095E-2</v>
      </c>
      <c r="BR37" s="63">
        <f t="shared" si="206"/>
        <v>158.47901544840653</v>
      </c>
      <c r="BS37" s="74">
        <f>SUM(BS30:BS36)</f>
        <v>0</v>
      </c>
      <c r="BT37" s="74">
        <f>SUM(BT30:BT36)</f>
        <v>23564.68</v>
      </c>
      <c r="BU37" s="74">
        <f>SUM(BU30:BU36)</f>
        <v>447417.59999999992</v>
      </c>
      <c r="BV37" s="74">
        <f>SUM(BV30:BV36)</f>
        <v>333803.49</v>
      </c>
      <c r="BW37" s="74">
        <f>SUM(BW30:BW36)</f>
        <v>804785.7699999999</v>
      </c>
      <c r="BX37" s="90">
        <f t="shared" si="191"/>
        <v>5.309973879486991E-3</v>
      </c>
      <c r="BY37" s="63">
        <f t="shared" si="192"/>
        <v>60.017657345916781</v>
      </c>
      <c r="BZ37" s="74">
        <f>SUM(BZ30:BZ36)</f>
        <v>20950118.990000002</v>
      </c>
      <c r="CA37" s="90">
        <f t="shared" si="193"/>
        <v>0.13822881660674047</v>
      </c>
      <c r="CB37" s="63">
        <f t="shared" si="194"/>
        <v>1562.3748701446405</v>
      </c>
      <c r="CC37" s="74">
        <f>SUM(CC30:CC36)</f>
        <v>5674064.6100000003</v>
      </c>
      <c r="CD37" s="90">
        <f t="shared" si="207"/>
        <v>3.7437459747358043E-2</v>
      </c>
      <c r="CE37" s="63">
        <f t="shared" si="208"/>
        <v>423.14871636158898</v>
      </c>
      <c r="CF37" s="98">
        <f>SUM(CF30:CF36)</f>
        <v>4044835.0900000008</v>
      </c>
      <c r="CG37" s="90">
        <f t="shared" si="195"/>
        <v>2.6687808700609134E-2</v>
      </c>
      <c r="CH37" s="93">
        <f t="shared" si="196"/>
        <v>301.64738928269139</v>
      </c>
    </row>
    <row r="38" spans="1:86" s="59" customFormat="1" ht="4.5" customHeight="1" x14ac:dyDescent="0.2">
      <c r="A38" s="20"/>
      <c r="B38" s="19"/>
      <c r="C38" s="57"/>
      <c r="D38" s="19"/>
      <c r="E38" s="19"/>
      <c r="F38" s="76"/>
      <c r="G38" s="76"/>
      <c r="H38" s="76"/>
      <c r="I38" s="76"/>
      <c r="J38" s="19"/>
      <c r="K38" s="76"/>
      <c r="L38" s="76"/>
      <c r="M38" s="76"/>
      <c r="N38" s="76"/>
      <c r="O38" s="76"/>
      <c r="P38" s="76"/>
      <c r="Q38" s="76"/>
      <c r="R38" s="76"/>
      <c r="S38" s="19"/>
      <c r="T38" s="76"/>
      <c r="U38" s="76"/>
      <c r="V38" s="76"/>
      <c r="W38" s="76"/>
      <c r="X38" s="76"/>
      <c r="Y38" s="76"/>
      <c r="Z38" s="76"/>
      <c r="AA38" s="76"/>
      <c r="AB38" s="19"/>
      <c r="AC38" s="76"/>
      <c r="AD38" s="76"/>
      <c r="AE38" s="76"/>
      <c r="AF38" s="76"/>
      <c r="AG38" s="76"/>
      <c r="AH38" s="76"/>
      <c r="AI38" s="19"/>
      <c r="AJ38" s="76"/>
      <c r="AK38" s="76"/>
      <c r="AL38" s="76"/>
      <c r="AM38" s="76"/>
      <c r="AN38" s="19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19"/>
      <c r="BH38" s="76"/>
      <c r="BI38" s="76"/>
      <c r="BJ38" s="76"/>
      <c r="BK38" s="76"/>
      <c r="BL38" s="76"/>
      <c r="BM38" s="76"/>
      <c r="BN38" s="76"/>
      <c r="BO38" s="76"/>
      <c r="BP38" s="76"/>
      <c r="BQ38" s="19"/>
      <c r="BR38" s="76"/>
      <c r="BS38" s="76"/>
      <c r="BT38" s="76"/>
      <c r="BU38" s="76"/>
      <c r="BV38" s="76"/>
      <c r="BW38" s="76"/>
      <c r="BX38" s="19"/>
      <c r="BY38" s="76"/>
      <c r="BZ38" s="76"/>
      <c r="CA38" s="19"/>
      <c r="CB38" s="76"/>
      <c r="CC38" s="76"/>
      <c r="CD38" s="19"/>
      <c r="CE38" s="76"/>
      <c r="CF38" s="78"/>
      <c r="CG38" s="19"/>
      <c r="CH38" s="19"/>
    </row>
    <row r="39" spans="1:86" x14ac:dyDescent="0.2">
      <c r="A39" s="94" t="s">
        <v>90</v>
      </c>
      <c r="B39" s="70"/>
      <c r="C39" s="74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1"/>
    </row>
    <row r="40" spans="1:86" x14ac:dyDescent="0.2">
      <c r="A40" s="79"/>
      <c r="B40" s="70" t="s">
        <v>91</v>
      </c>
      <c r="C40" s="70" t="s">
        <v>92</v>
      </c>
      <c r="D40" s="80">
        <f>VLOOKUP($B40,enroll1516,3,FALSE)</f>
        <v>3858.1800000000003</v>
      </c>
      <c r="E40" s="80">
        <f>VLOOKUP($B40,enroll1516,4,FALSE)</f>
        <v>43160372.170000002</v>
      </c>
      <c r="F40" s="76">
        <f>VLOOKUP($B40,program1516,2,FALSE)</f>
        <v>22737462.590000004</v>
      </c>
      <c r="G40" s="76">
        <f>VLOOKUP($B40,program1516,3,FALSE)</f>
        <v>119655.59</v>
      </c>
      <c r="H40" s="76">
        <f>VLOOKUP($B40,program1516,4,FALSE)</f>
        <v>0</v>
      </c>
      <c r="I40" s="76">
        <f>SUM(F40:H40)</f>
        <v>22857118.180000003</v>
      </c>
      <c r="J40" s="77">
        <f t="shared" ref="J40:J45" si="218">I40/E40</f>
        <v>0.5295857526429667</v>
      </c>
      <c r="K40" s="81">
        <f t="shared" ref="K40:K45" si="219">I40/D40</f>
        <v>5924.3265425667032</v>
      </c>
      <c r="L40" s="82">
        <f>VLOOKUP($B40,program1516,5,FALSE)</f>
        <v>0</v>
      </c>
      <c r="M40" s="82">
        <f>VLOOKUP($B40,program1516,6,FALSE)</f>
        <v>0</v>
      </c>
      <c r="N40" s="82">
        <f>VLOOKUP($B40,program1516,7,FALSE)</f>
        <v>0</v>
      </c>
      <c r="O40" s="82">
        <f>VLOOKUP($B40,program1516,8,FALSE)</f>
        <v>0</v>
      </c>
      <c r="P40" s="82">
        <f>VLOOKUP($B40,program1516,9,FALSE)</f>
        <v>0</v>
      </c>
      <c r="Q40" s="82">
        <f>VLOOKUP($B40,program1516,10,FALSE)</f>
        <v>0</v>
      </c>
      <c r="R40" s="76"/>
      <c r="S40" s="77">
        <f t="shared" ref="S40:S45" si="220">R40/E40</f>
        <v>0</v>
      </c>
      <c r="T40" s="96">
        <f t="shared" ref="T40:T45" si="221">R40/D40</f>
        <v>0</v>
      </c>
      <c r="U40" s="82">
        <f>VLOOKUP($B40,program1516,11,FALSE)</f>
        <v>5053142.8500000006</v>
      </c>
      <c r="V40" s="82">
        <f>VLOOKUP($B40,program1516,12,FALSE)</f>
        <v>139863.48000000001</v>
      </c>
      <c r="W40" s="82">
        <f>VLOOKUP($B40,program1516,13,FALSE)</f>
        <v>743699.9</v>
      </c>
      <c r="X40" s="82">
        <f>VLOOKUP($B40,program1516,14,FALSE)</f>
        <v>0</v>
      </c>
      <c r="Y40" s="82">
        <f>VLOOKUP($B40,program1516,15,FALSE)</f>
        <v>0</v>
      </c>
      <c r="Z40" s="82">
        <f>VLOOKUP($B40,program1516,16,FALSE)</f>
        <v>17369.059999999998</v>
      </c>
      <c r="AA40" s="76">
        <f>SUM(U40:Z40)</f>
        <v>5954075.290000001</v>
      </c>
      <c r="AB40" s="77">
        <f t="shared" ref="AB40:AB45" si="222">AA40/E40</f>
        <v>0.1379523621007738</v>
      </c>
      <c r="AC40" s="76">
        <f t="shared" ref="AC40:AC45" si="223">AA40/D40</f>
        <v>1543.234190732418</v>
      </c>
      <c r="AD40" s="82">
        <f>VLOOKUP($B40,program1516,17,FALSE)</f>
        <v>1083668.98</v>
      </c>
      <c r="AE40" s="82">
        <f>VLOOKUP($B40,program1516,18,FALSE)</f>
        <v>115352.67</v>
      </c>
      <c r="AF40" s="82">
        <f>VLOOKUP($B40,program1516,19,FALSE)</f>
        <v>18704</v>
      </c>
      <c r="AG40" s="82">
        <f>VLOOKUP($B40,program1516,20,FALSE)</f>
        <v>0</v>
      </c>
      <c r="AH40" s="76">
        <f>SUM(AD40:AG40)</f>
        <v>1217725.6499999999</v>
      </c>
      <c r="AI40" s="77">
        <f t="shared" ref="AI40:AI45" si="224">AH40/E40</f>
        <v>2.8213974735982909E-2</v>
      </c>
      <c r="AJ40" s="76">
        <f t="shared" ref="AJ40:AJ45" si="225">AH40/D40</f>
        <v>315.62178280951116</v>
      </c>
      <c r="AK40" s="82">
        <f>VLOOKUP($B40,program1516,21,FALSE)</f>
        <v>1244302.8900000001</v>
      </c>
      <c r="AL40" s="82">
        <f>VLOOKUP($B40,program1516,22,FALSE)</f>
        <v>0</v>
      </c>
      <c r="AM40" s="76">
        <f t="shared" ref="AM40:AM44" si="226">SUM(AK40:AL40)</f>
        <v>1244302.8900000001</v>
      </c>
      <c r="AN40" s="77">
        <f t="shared" ref="AN40:AN45" si="227">AM40/E40</f>
        <v>2.8829753485418105E-2</v>
      </c>
      <c r="AO40" s="76">
        <f t="shared" ref="AO40:AO45" si="228">AM40/D40</f>
        <v>322.51032611231204</v>
      </c>
      <c r="AP40" s="82">
        <f>VLOOKUP($B40,program1516,23,FALSE)</f>
        <v>606842.68000000005</v>
      </c>
      <c r="AQ40" s="82">
        <f>VLOOKUP($B40,program1516,24,FALSE)</f>
        <v>259807.33000000002</v>
      </c>
      <c r="AR40" s="82">
        <f>VLOOKUP($B40,program1516,25,FALSE)</f>
        <v>0</v>
      </c>
      <c r="AS40" s="82">
        <f>VLOOKUP($B40,program1516,26,FALSE)</f>
        <v>0</v>
      </c>
      <c r="AT40" s="82">
        <f>VLOOKUP($B40,program1516,27,FALSE)</f>
        <v>886109.42999999993</v>
      </c>
      <c r="AU40" s="82">
        <f>VLOOKUP($B40,program1516,28,FALSE)</f>
        <v>0</v>
      </c>
      <c r="AV40" s="82">
        <f>VLOOKUP($B40,program1516,29,FALSE)</f>
        <v>0</v>
      </c>
      <c r="AW40" s="82">
        <f>VLOOKUP($B40,program1516,30,FALSE)</f>
        <v>168490.68999999997</v>
      </c>
      <c r="AX40" s="82">
        <f>VLOOKUP($B40,program1516,31,FALSE)</f>
        <v>0</v>
      </c>
      <c r="AY40" s="82">
        <f>VLOOKUP($B40,program1516,32,FALSE)</f>
        <v>0</v>
      </c>
      <c r="AZ40" s="82">
        <f>VLOOKUP($B40,program1516,33,FALSE)</f>
        <v>0</v>
      </c>
      <c r="BA40" s="82">
        <f>VLOOKUP($B40,program1516,34,FALSE)</f>
        <v>3698.31</v>
      </c>
      <c r="BB40" s="82">
        <f>VLOOKUP($B40,program1516,35,FALSE)</f>
        <v>46020.72</v>
      </c>
      <c r="BC40" s="82">
        <f>VLOOKUP($B40,program1516,36,FALSE)</f>
        <v>0</v>
      </c>
      <c r="BD40" s="82">
        <f>VLOOKUP($B40,program1516,37,FALSE)</f>
        <v>84054.46</v>
      </c>
      <c r="BE40" s="82">
        <f>VLOOKUP($B40,program1516,38,FALSE)</f>
        <v>0</v>
      </c>
      <c r="BF40" s="76">
        <f>SUM(AP40:BE40)</f>
        <v>2055023.6199999999</v>
      </c>
      <c r="BG40" s="77">
        <f t="shared" ref="BG40:BG45" si="229">BF40/E40</f>
        <v>4.761366773913988E-2</v>
      </c>
      <c r="BH40" s="76">
        <f t="shared" ref="BH40:BH45" si="230">BF40/D40</f>
        <v>532.64068032077296</v>
      </c>
      <c r="BI40" s="82">
        <f>VLOOKUP($B40,program1516,39,FALSE)</f>
        <v>0</v>
      </c>
      <c r="BJ40" s="82">
        <f>VLOOKUP($B40,program1516,40,FALSE)</f>
        <v>0</v>
      </c>
      <c r="BK40" s="82">
        <f>VLOOKUP($B40,program1516,41,FALSE)</f>
        <v>460058.86000000004</v>
      </c>
      <c r="BL40" s="82">
        <f>VLOOKUP($B40,program1516,42,FALSE)</f>
        <v>0</v>
      </c>
      <c r="BM40" s="82">
        <f>VLOOKUP($B40,program1516,43,FALSE)</f>
        <v>0</v>
      </c>
      <c r="BN40" s="82">
        <f>VLOOKUP($B40,program1516,44,FALSE)</f>
        <v>0</v>
      </c>
      <c r="BO40" s="82">
        <f>VLOOKUP($B40,program1516,45,FALSE)</f>
        <v>400201.7099999999</v>
      </c>
      <c r="BP40" s="76">
        <f>SUM(BI40:BO40)</f>
        <v>860260.57</v>
      </c>
      <c r="BQ40" s="77">
        <f t="shared" ref="BQ40:BQ45" si="231">BP40/E40</f>
        <v>1.9931722706458765E-2</v>
      </c>
      <c r="BR40" s="76">
        <f t="shared" ref="BR40:BR45" si="232">BP40/D40</f>
        <v>222.97056384098198</v>
      </c>
      <c r="BS40" s="82">
        <f>VLOOKUP($B40,program1516,46,FALSE)</f>
        <v>0</v>
      </c>
      <c r="BT40" s="82">
        <f>VLOOKUP($B40,program1516,47,FALSE)</f>
        <v>0</v>
      </c>
      <c r="BU40" s="82">
        <f>VLOOKUP($B40,program1516,48,FALSE)</f>
        <v>6569.7999999999993</v>
      </c>
      <c r="BV40" s="82">
        <f>VLOOKUP($B40,program1516,49,FALSE)</f>
        <v>0</v>
      </c>
      <c r="BW40" s="76">
        <f t="shared" ref="BW40:BW44" si="233">SUM(BS40:BV40)</f>
        <v>6569.7999999999993</v>
      </c>
      <c r="BX40" s="77">
        <f t="shared" ref="BX40:BX45" si="234">BW40/E40</f>
        <v>1.5221833523869726E-4</v>
      </c>
      <c r="BY40" s="76">
        <f t="shared" ref="BY40:BY45" si="235">BW40/D40</f>
        <v>1.70282361113271</v>
      </c>
      <c r="BZ40" s="82">
        <v>5822875.1500000022</v>
      </c>
      <c r="CA40" s="77">
        <f t="shared" ref="CA40:CA45" si="236">BZ40/E40</f>
        <v>0.13491253335501538</v>
      </c>
      <c r="CB40" s="76">
        <f t="shared" ref="CB40:CB45" si="237">BZ40/D40</f>
        <v>1509.2284833781737</v>
      </c>
      <c r="CC40" s="82">
        <v>1559126.48</v>
      </c>
      <c r="CD40" s="77">
        <f t="shared" ref="CD40:CD45" si="238">CC40/E40</f>
        <v>3.6124027704370003E-2</v>
      </c>
      <c r="CE40" s="76">
        <f t="shared" ref="CE40:CE45" si="239">CC40/D40</f>
        <v>404.10931579138349</v>
      </c>
      <c r="CF40" s="84">
        <v>1583294.54</v>
      </c>
      <c r="CG40" s="77">
        <f t="shared" ref="CG40:CG45" si="240">CF40/E40</f>
        <v>3.6683987194635906E-2</v>
      </c>
      <c r="CH40" s="85">
        <f t="shared" ref="CH40:CH45" si="241">CF40/D40</f>
        <v>410.37342477541222</v>
      </c>
    </row>
    <row r="41" spans="1:86" x14ac:dyDescent="0.2">
      <c r="A41" s="79"/>
      <c r="B41" s="70" t="s">
        <v>93</v>
      </c>
      <c r="C41" s="70" t="s">
        <v>94</v>
      </c>
      <c r="D41" s="80">
        <f>VLOOKUP($B41,enroll1516,3,FALSE)</f>
        <v>281.30999999999995</v>
      </c>
      <c r="E41" s="80">
        <f>VLOOKUP($B41,enroll1516,4,FALSE)</f>
        <v>3668157.31</v>
      </c>
      <c r="F41" s="76">
        <f>VLOOKUP($B41,program1516,2,FALSE)</f>
        <v>1754698.14</v>
      </c>
      <c r="G41" s="76">
        <f>VLOOKUP($B41,program1516,3,FALSE)</f>
        <v>439092.89</v>
      </c>
      <c r="H41" s="76">
        <f>VLOOKUP($B41,program1516,4,FALSE)</f>
        <v>0</v>
      </c>
      <c r="I41" s="76">
        <f>SUM(F41:H41)</f>
        <v>2193791.0299999998</v>
      </c>
      <c r="J41" s="77">
        <f t="shared" si="218"/>
        <v>0.59806350835046374</v>
      </c>
      <c r="K41" s="81">
        <f t="shared" si="219"/>
        <v>7798.4822082400206</v>
      </c>
      <c r="L41" s="82">
        <f>VLOOKUP($B41,program1516,5,FALSE)</f>
        <v>0</v>
      </c>
      <c r="M41" s="82">
        <f>VLOOKUP($B41,program1516,6,FALSE)</f>
        <v>0</v>
      </c>
      <c r="N41" s="82">
        <f>VLOOKUP($B41,program1516,7,FALSE)</f>
        <v>0</v>
      </c>
      <c r="O41" s="82">
        <f>VLOOKUP($B41,program1516,8,FALSE)</f>
        <v>0</v>
      </c>
      <c r="P41" s="82">
        <f>VLOOKUP($B41,program1516,9,FALSE)</f>
        <v>0</v>
      </c>
      <c r="Q41" s="82">
        <f>VLOOKUP($B41,program1516,10,FALSE)</f>
        <v>0</v>
      </c>
      <c r="R41" s="76"/>
      <c r="S41" s="77">
        <f t="shared" si="220"/>
        <v>0</v>
      </c>
      <c r="T41" s="96">
        <f t="shared" si="221"/>
        <v>0</v>
      </c>
      <c r="U41" s="82">
        <f>VLOOKUP($B41,program1516,11,FALSE)</f>
        <v>206411.51000000004</v>
      </c>
      <c r="V41" s="82">
        <f>VLOOKUP($B41,program1516,12,FALSE)</f>
        <v>0</v>
      </c>
      <c r="W41" s="82">
        <f>VLOOKUP($B41,program1516,13,FALSE)</f>
        <v>53570.86</v>
      </c>
      <c r="X41" s="82">
        <f>VLOOKUP($B41,program1516,14,FALSE)</f>
        <v>0</v>
      </c>
      <c r="Y41" s="82">
        <f>VLOOKUP($B41,program1516,15,FALSE)</f>
        <v>0</v>
      </c>
      <c r="Z41" s="82">
        <f>VLOOKUP($B41,program1516,16,FALSE)</f>
        <v>0</v>
      </c>
      <c r="AA41" s="76">
        <f>SUM(U41:Z41)</f>
        <v>259982.37000000005</v>
      </c>
      <c r="AB41" s="77">
        <f t="shared" si="222"/>
        <v>7.0875469078505809E-2</v>
      </c>
      <c r="AC41" s="76">
        <f t="shared" si="223"/>
        <v>924.18460061853511</v>
      </c>
      <c r="AD41" s="82">
        <f>VLOOKUP($B41,program1516,17,FALSE)</f>
        <v>18205.28</v>
      </c>
      <c r="AE41" s="82">
        <f>VLOOKUP($B41,program1516,18,FALSE)</f>
        <v>0</v>
      </c>
      <c r="AF41" s="82">
        <f>VLOOKUP($B41,program1516,19,FALSE)</f>
        <v>0</v>
      </c>
      <c r="AG41" s="82">
        <f>VLOOKUP($B41,program1516,20,FALSE)</f>
        <v>0</v>
      </c>
      <c r="AH41" s="76">
        <f>SUM(AD41:AG41)</f>
        <v>18205.28</v>
      </c>
      <c r="AI41" s="77">
        <f t="shared" si="224"/>
        <v>4.9630586862699187E-3</v>
      </c>
      <c r="AJ41" s="76">
        <f t="shared" si="225"/>
        <v>64.716078347730274</v>
      </c>
      <c r="AK41" s="82">
        <f>VLOOKUP($B41,program1516,21,FALSE)</f>
        <v>0</v>
      </c>
      <c r="AL41" s="82">
        <f>VLOOKUP($B41,program1516,22,FALSE)</f>
        <v>0</v>
      </c>
      <c r="AM41" s="76"/>
      <c r="AN41" s="77">
        <f t="shared" si="227"/>
        <v>0</v>
      </c>
      <c r="AO41" s="76">
        <f t="shared" si="228"/>
        <v>0</v>
      </c>
      <c r="AP41" s="82">
        <f>VLOOKUP($B41,program1516,23,FALSE)</f>
        <v>163642.06999999998</v>
      </c>
      <c r="AQ41" s="82">
        <f>VLOOKUP($B41,program1516,24,FALSE)</f>
        <v>33525.129999999997</v>
      </c>
      <c r="AR41" s="82">
        <f>VLOOKUP($B41,program1516,25,FALSE)</f>
        <v>0</v>
      </c>
      <c r="AS41" s="82">
        <f>VLOOKUP($B41,program1516,26,FALSE)</f>
        <v>0</v>
      </c>
      <c r="AT41" s="82">
        <f>VLOOKUP($B41,program1516,27,FALSE)</f>
        <v>53779.79</v>
      </c>
      <c r="AU41" s="82">
        <f>VLOOKUP($B41,program1516,28,FALSE)</f>
        <v>0</v>
      </c>
      <c r="AV41" s="82">
        <f>VLOOKUP($B41,program1516,29,FALSE)</f>
        <v>0</v>
      </c>
      <c r="AW41" s="82">
        <f>VLOOKUP($B41,program1516,30,FALSE)</f>
        <v>120917.78</v>
      </c>
      <c r="AX41" s="82">
        <f>VLOOKUP($B41,program1516,31,FALSE)</f>
        <v>0</v>
      </c>
      <c r="AY41" s="82">
        <f>VLOOKUP($B41,program1516,32,FALSE)</f>
        <v>0</v>
      </c>
      <c r="AZ41" s="82">
        <f>VLOOKUP($B41,program1516,33,FALSE)</f>
        <v>0</v>
      </c>
      <c r="BA41" s="82">
        <f>VLOOKUP($B41,program1516,34,FALSE)</f>
        <v>0</v>
      </c>
      <c r="BB41" s="82">
        <f>VLOOKUP($B41,program1516,35,FALSE)</f>
        <v>0</v>
      </c>
      <c r="BC41" s="82">
        <f>VLOOKUP($B41,program1516,36,FALSE)</f>
        <v>0</v>
      </c>
      <c r="BD41" s="82">
        <f>VLOOKUP($B41,program1516,37,FALSE)</f>
        <v>0</v>
      </c>
      <c r="BE41" s="82">
        <f>VLOOKUP($B41,program1516,38,FALSE)</f>
        <v>0</v>
      </c>
      <c r="BF41" s="76">
        <f>SUM(AP41:BE41)</f>
        <v>371864.77</v>
      </c>
      <c r="BG41" s="77">
        <f t="shared" si="229"/>
        <v>0.10137645105520297</v>
      </c>
      <c r="BH41" s="76">
        <f t="shared" si="230"/>
        <v>1321.9038427357723</v>
      </c>
      <c r="BI41" s="82">
        <f>VLOOKUP($B41,program1516,39,FALSE)</f>
        <v>0</v>
      </c>
      <c r="BJ41" s="82">
        <f>VLOOKUP($B41,program1516,40,FALSE)</f>
        <v>0</v>
      </c>
      <c r="BK41" s="82">
        <f>VLOOKUP($B41,program1516,41,FALSE)</f>
        <v>289.76</v>
      </c>
      <c r="BL41" s="82">
        <f>VLOOKUP($B41,program1516,42,FALSE)</f>
        <v>0</v>
      </c>
      <c r="BM41" s="82">
        <f>VLOOKUP($B41,program1516,43,FALSE)</f>
        <v>0</v>
      </c>
      <c r="BN41" s="82">
        <f>VLOOKUP($B41,program1516,44,FALSE)</f>
        <v>0</v>
      </c>
      <c r="BO41" s="82">
        <f>VLOOKUP($B41,program1516,45,FALSE)</f>
        <v>10565.09</v>
      </c>
      <c r="BP41" s="76">
        <f>SUM(BI41:BO41)</f>
        <v>10854.85</v>
      </c>
      <c r="BQ41" s="77">
        <f t="shared" si="231"/>
        <v>2.9592106015758632E-3</v>
      </c>
      <c r="BR41" s="76">
        <f t="shared" si="232"/>
        <v>38.586790373609198</v>
      </c>
      <c r="BS41" s="82">
        <f>VLOOKUP($B41,program1516,46,FALSE)</f>
        <v>0</v>
      </c>
      <c r="BT41" s="82">
        <f>VLOOKUP($B41,program1516,47,FALSE)</f>
        <v>0</v>
      </c>
      <c r="BU41" s="82">
        <f>VLOOKUP($B41,program1516,48,FALSE)</f>
        <v>0</v>
      </c>
      <c r="BV41" s="82">
        <f>VLOOKUP($B41,program1516,49,FALSE)</f>
        <v>1024.9099999999999</v>
      </c>
      <c r="BW41" s="76">
        <f t="shared" si="233"/>
        <v>1024.9099999999999</v>
      </c>
      <c r="BX41" s="77">
        <f t="shared" si="234"/>
        <v>2.7940731909341149E-4</v>
      </c>
      <c r="BY41" s="76">
        <f t="shared" si="235"/>
        <v>3.6433471970424089</v>
      </c>
      <c r="BZ41" s="82">
        <v>618896.9099999998</v>
      </c>
      <c r="CA41" s="77">
        <f t="shared" si="236"/>
        <v>0.1687214744887808</v>
      </c>
      <c r="CB41" s="76">
        <f t="shared" si="237"/>
        <v>2200.053002026234</v>
      </c>
      <c r="CC41" s="82">
        <v>117583.49</v>
      </c>
      <c r="CD41" s="77">
        <f t="shared" si="238"/>
        <v>3.2055192856491756E-2</v>
      </c>
      <c r="CE41" s="76">
        <f t="shared" si="239"/>
        <v>417.98546087945692</v>
      </c>
      <c r="CF41" s="84">
        <v>75953.700000000012</v>
      </c>
      <c r="CG41" s="77">
        <f t="shared" si="240"/>
        <v>2.0706227563615589E-2</v>
      </c>
      <c r="CH41" s="85">
        <f t="shared" si="241"/>
        <v>270.00000000000011</v>
      </c>
    </row>
    <row r="42" spans="1:86" x14ac:dyDescent="0.2">
      <c r="A42" s="79"/>
      <c r="B42" s="70" t="s">
        <v>95</v>
      </c>
      <c r="C42" s="70" t="s">
        <v>96</v>
      </c>
      <c r="D42" s="80">
        <f>VLOOKUP($B42,enroll1516,3,FALSE)</f>
        <v>2794.2999999999997</v>
      </c>
      <c r="E42" s="80">
        <f>VLOOKUP($B42,enroll1516,4,FALSE)</f>
        <v>29931145.149999999</v>
      </c>
      <c r="F42" s="76">
        <f>VLOOKUP($B42,program1516,2,FALSE)</f>
        <v>15866723.020000001</v>
      </c>
      <c r="G42" s="76">
        <f>VLOOKUP($B42,program1516,3,FALSE)</f>
        <v>508155.45999999996</v>
      </c>
      <c r="H42" s="76">
        <f>VLOOKUP($B42,program1516,4,FALSE)</f>
        <v>0</v>
      </c>
      <c r="I42" s="76">
        <f>SUM(F42:H42)</f>
        <v>16374878.48</v>
      </c>
      <c r="J42" s="77">
        <f t="shared" si="218"/>
        <v>0.54708493102877498</v>
      </c>
      <c r="K42" s="81">
        <f t="shared" si="219"/>
        <v>5860.1003757649505</v>
      </c>
      <c r="L42" s="82">
        <f>VLOOKUP($B42,program1516,5,FALSE)</f>
        <v>0</v>
      </c>
      <c r="M42" s="82">
        <f>VLOOKUP($B42,program1516,6,FALSE)</f>
        <v>0</v>
      </c>
      <c r="N42" s="82">
        <f>VLOOKUP($B42,program1516,7,FALSE)</f>
        <v>0</v>
      </c>
      <c r="O42" s="82">
        <f>VLOOKUP($B42,program1516,8,FALSE)</f>
        <v>0</v>
      </c>
      <c r="P42" s="82">
        <f>VLOOKUP($B42,program1516,9,FALSE)</f>
        <v>0</v>
      </c>
      <c r="Q42" s="82">
        <f>VLOOKUP($B42,program1516,10,FALSE)</f>
        <v>0</v>
      </c>
      <c r="R42" s="76"/>
      <c r="S42" s="77">
        <f t="shared" si="220"/>
        <v>0</v>
      </c>
      <c r="T42" s="96">
        <f t="shared" si="221"/>
        <v>0</v>
      </c>
      <c r="U42" s="82">
        <f>VLOOKUP($B42,program1516,11,FALSE)</f>
        <v>3410620.1599999997</v>
      </c>
      <c r="V42" s="82">
        <f>VLOOKUP($B42,program1516,12,FALSE)</f>
        <v>102506.30999999998</v>
      </c>
      <c r="W42" s="82">
        <f>VLOOKUP($B42,program1516,13,FALSE)</f>
        <v>491816</v>
      </c>
      <c r="X42" s="82">
        <f>VLOOKUP($B42,program1516,14,FALSE)</f>
        <v>0</v>
      </c>
      <c r="Y42" s="82">
        <f>VLOOKUP($B42,program1516,15,FALSE)</f>
        <v>0</v>
      </c>
      <c r="Z42" s="82">
        <f>VLOOKUP($B42,program1516,16,FALSE)</f>
        <v>0</v>
      </c>
      <c r="AA42" s="76">
        <f>SUM(U42:Z42)</f>
        <v>4004942.4699999997</v>
      </c>
      <c r="AB42" s="77">
        <f t="shared" si="222"/>
        <v>0.13380518686903631</v>
      </c>
      <c r="AC42" s="76">
        <f t="shared" si="223"/>
        <v>1433.2542926672154</v>
      </c>
      <c r="AD42" s="82">
        <f>VLOOKUP($B42,program1516,17,FALSE)</f>
        <v>1333219.9699999997</v>
      </c>
      <c r="AE42" s="82">
        <f>VLOOKUP($B42,program1516,18,FALSE)</f>
        <v>12871.230000000001</v>
      </c>
      <c r="AF42" s="82">
        <f>VLOOKUP($B42,program1516,19,FALSE)</f>
        <v>17911</v>
      </c>
      <c r="AG42" s="82">
        <f>VLOOKUP($B42,program1516,20,FALSE)</f>
        <v>0</v>
      </c>
      <c r="AH42" s="76">
        <f>SUM(AD42:AG42)</f>
        <v>1364002.1999999997</v>
      </c>
      <c r="AI42" s="77">
        <f t="shared" si="224"/>
        <v>4.5571333577926927E-2</v>
      </c>
      <c r="AJ42" s="76">
        <f t="shared" si="225"/>
        <v>488.13735103603761</v>
      </c>
      <c r="AK42" s="82">
        <f>VLOOKUP($B42,program1516,21,FALSE)</f>
        <v>0</v>
      </c>
      <c r="AL42" s="82">
        <f>VLOOKUP($B42,program1516,22,FALSE)</f>
        <v>0</v>
      </c>
      <c r="AM42" s="76"/>
      <c r="AN42" s="77">
        <f t="shared" si="227"/>
        <v>0</v>
      </c>
      <c r="AO42" s="76">
        <f t="shared" si="228"/>
        <v>0</v>
      </c>
      <c r="AP42" s="82">
        <f>VLOOKUP($B42,program1516,23,FALSE)</f>
        <v>611921.92000000004</v>
      </c>
      <c r="AQ42" s="82">
        <f>VLOOKUP($B42,program1516,24,FALSE)</f>
        <v>95862.84</v>
      </c>
      <c r="AR42" s="82">
        <f>VLOOKUP($B42,program1516,25,FALSE)</f>
        <v>0</v>
      </c>
      <c r="AS42" s="82">
        <f>VLOOKUP($B42,program1516,26,FALSE)</f>
        <v>0</v>
      </c>
      <c r="AT42" s="82">
        <f>VLOOKUP($B42,program1516,27,FALSE)</f>
        <v>684572.6100000001</v>
      </c>
      <c r="AU42" s="82">
        <f>VLOOKUP($B42,program1516,28,FALSE)</f>
        <v>0</v>
      </c>
      <c r="AV42" s="82">
        <f>VLOOKUP($B42,program1516,29,FALSE)</f>
        <v>0</v>
      </c>
      <c r="AW42" s="82">
        <f>VLOOKUP($B42,program1516,30,FALSE)</f>
        <v>169980.79999999999</v>
      </c>
      <c r="AX42" s="82">
        <f>VLOOKUP($B42,program1516,31,FALSE)</f>
        <v>0</v>
      </c>
      <c r="AY42" s="82">
        <f>VLOOKUP($B42,program1516,32,FALSE)</f>
        <v>0</v>
      </c>
      <c r="AZ42" s="82">
        <f>VLOOKUP($B42,program1516,33,FALSE)</f>
        <v>0</v>
      </c>
      <c r="BA42" s="82">
        <f>VLOOKUP($B42,program1516,34,FALSE)</f>
        <v>0</v>
      </c>
      <c r="BB42" s="82">
        <f>VLOOKUP($B42,program1516,35,FALSE)</f>
        <v>58652.69</v>
      </c>
      <c r="BC42" s="82">
        <f>VLOOKUP($B42,program1516,36,FALSE)</f>
        <v>0</v>
      </c>
      <c r="BD42" s="82">
        <f>VLOOKUP($B42,program1516,37,FALSE)</f>
        <v>34876.239999999998</v>
      </c>
      <c r="BE42" s="82">
        <f>VLOOKUP($B42,program1516,38,FALSE)</f>
        <v>4093.64</v>
      </c>
      <c r="BF42" s="76">
        <f>SUM(AP42:BE42)</f>
        <v>1659960.74</v>
      </c>
      <c r="BG42" s="77">
        <f t="shared" si="229"/>
        <v>5.5459312755362457E-2</v>
      </c>
      <c r="BH42" s="76">
        <f t="shared" si="230"/>
        <v>594.05244247217558</v>
      </c>
      <c r="BI42" s="82">
        <f>VLOOKUP($B42,program1516,39,FALSE)</f>
        <v>0</v>
      </c>
      <c r="BJ42" s="82">
        <f>VLOOKUP($B42,program1516,40,FALSE)</f>
        <v>0</v>
      </c>
      <c r="BK42" s="82">
        <f>VLOOKUP($B42,program1516,41,FALSE)</f>
        <v>107093.31</v>
      </c>
      <c r="BL42" s="82">
        <f>VLOOKUP($B42,program1516,42,FALSE)</f>
        <v>0</v>
      </c>
      <c r="BM42" s="82">
        <f>VLOOKUP($B42,program1516,43,FALSE)</f>
        <v>0</v>
      </c>
      <c r="BN42" s="82">
        <f>VLOOKUP($B42,program1516,44,FALSE)</f>
        <v>0</v>
      </c>
      <c r="BO42" s="82">
        <f>VLOOKUP($B42,program1516,45,FALSE)</f>
        <v>26421.61</v>
      </c>
      <c r="BP42" s="76">
        <f>SUM(BI42:BO42)</f>
        <v>133514.91999999998</v>
      </c>
      <c r="BQ42" s="77">
        <f t="shared" si="231"/>
        <v>4.4607354423257008E-3</v>
      </c>
      <c r="BR42" s="76">
        <f t="shared" si="232"/>
        <v>47.781168807930428</v>
      </c>
      <c r="BS42" s="82">
        <f>VLOOKUP($B42,program1516,46,FALSE)</f>
        <v>0</v>
      </c>
      <c r="BT42" s="82">
        <f>VLOOKUP($B42,program1516,47,FALSE)</f>
        <v>0</v>
      </c>
      <c r="BU42" s="82">
        <f>VLOOKUP($B42,program1516,48,FALSE)</f>
        <v>0</v>
      </c>
      <c r="BV42" s="82">
        <f>VLOOKUP($B42,program1516,49,FALSE)</f>
        <v>31426.43</v>
      </c>
      <c r="BW42" s="76">
        <f t="shared" si="233"/>
        <v>31426.43</v>
      </c>
      <c r="BX42" s="77">
        <f t="shared" si="234"/>
        <v>1.0499574888466973E-3</v>
      </c>
      <c r="BY42" s="76">
        <f t="shared" si="235"/>
        <v>11.246619904806213</v>
      </c>
      <c r="BZ42" s="82">
        <v>4313673.7600000016</v>
      </c>
      <c r="CA42" s="77">
        <f t="shared" si="236"/>
        <v>0.14411990381196632</v>
      </c>
      <c r="CB42" s="76">
        <f t="shared" si="237"/>
        <v>1543.7403857853494</v>
      </c>
      <c r="CC42" s="82">
        <v>1086158.7599999998</v>
      </c>
      <c r="CD42" s="77">
        <f t="shared" si="238"/>
        <v>3.6288580158116666E-2</v>
      </c>
      <c r="CE42" s="76">
        <f t="shared" si="239"/>
        <v>388.70513545431766</v>
      </c>
      <c r="CF42" s="84">
        <v>962587.39</v>
      </c>
      <c r="CG42" s="77">
        <f t="shared" si="240"/>
        <v>3.2160058867644094E-2</v>
      </c>
      <c r="CH42" s="85">
        <f t="shared" si="241"/>
        <v>344.482478617185</v>
      </c>
    </row>
    <row r="43" spans="1:86" x14ac:dyDescent="0.2">
      <c r="A43" s="79"/>
      <c r="B43" s="70" t="s">
        <v>97</v>
      </c>
      <c r="C43" s="70" t="s">
        <v>98</v>
      </c>
      <c r="D43" s="80">
        <f>VLOOKUP($B43,enroll1516,3,FALSE)</f>
        <v>473.38</v>
      </c>
      <c r="E43" s="80">
        <f>VLOOKUP($B43,enroll1516,4,FALSE)</f>
        <v>8344559.8300000001</v>
      </c>
      <c r="F43" s="76">
        <f>VLOOKUP($B43,program1516,2,FALSE)</f>
        <v>4190183.9999999995</v>
      </c>
      <c r="G43" s="76">
        <f>VLOOKUP($B43,program1516,3,FALSE)</f>
        <v>111604.56</v>
      </c>
      <c r="H43" s="76">
        <f>VLOOKUP($B43,program1516,4,FALSE)</f>
        <v>0</v>
      </c>
      <c r="I43" s="76">
        <f>SUM(F43:H43)</f>
        <v>4301788.5599999996</v>
      </c>
      <c r="J43" s="77">
        <f t="shared" si="218"/>
        <v>0.51552012899882338</v>
      </c>
      <c r="K43" s="81">
        <f t="shared" si="219"/>
        <v>9087.3897503063072</v>
      </c>
      <c r="L43" s="82">
        <f>VLOOKUP($B43,program1516,5,FALSE)</f>
        <v>0</v>
      </c>
      <c r="M43" s="82">
        <f>VLOOKUP($B43,program1516,6,FALSE)</f>
        <v>0</v>
      </c>
      <c r="N43" s="82">
        <f>VLOOKUP($B43,program1516,7,FALSE)</f>
        <v>0</v>
      </c>
      <c r="O43" s="82">
        <f>VLOOKUP($B43,program1516,8,FALSE)</f>
        <v>0</v>
      </c>
      <c r="P43" s="82">
        <f>VLOOKUP($B43,program1516,9,FALSE)</f>
        <v>0</v>
      </c>
      <c r="Q43" s="82">
        <f>VLOOKUP($B43,program1516,10,FALSE)</f>
        <v>0</v>
      </c>
      <c r="R43" s="76"/>
      <c r="S43" s="77">
        <f t="shared" si="220"/>
        <v>0</v>
      </c>
      <c r="T43" s="96">
        <f t="shared" si="221"/>
        <v>0</v>
      </c>
      <c r="U43" s="82">
        <f>VLOOKUP($B43,program1516,11,FALSE)</f>
        <v>746311.72</v>
      </c>
      <c r="V43" s="82">
        <f>VLOOKUP($B43,program1516,12,FALSE)</f>
        <v>25881.5</v>
      </c>
      <c r="W43" s="82">
        <f>VLOOKUP($B43,program1516,13,FALSE)</f>
        <v>100253.37999999999</v>
      </c>
      <c r="X43" s="82">
        <f>VLOOKUP($B43,program1516,14,FALSE)</f>
        <v>0</v>
      </c>
      <c r="Y43" s="82">
        <f>VLOOKUP($B43,program1516,15,FALSE)</f>
        <v>0</v>
      </c>
      <c r="Z43" s="82">
        <f>VLOOKUP($B43,program1516,16,FALSE)</f>
        <v>45949.27</v>
      </c>
      <c r="AA43" s="76">
        <f>SUM(U43:Z43)</f>
        <v>918395.87</v>
      </c>
      <c r="AB43" s="77">
        <f t="shared" si="222"/>
        <v>0.11005923484402652</v>
      </c>
      <c r="AC43" s="76">
        <f t="shared" si="223"/>
        <v>1940.0816891292409</v>
      </c>
      <c r="AD43" s="82">
        <f>VLOOKUP($B43,program1516,17,FALSE)</f>
        <v>101427.89000000001</v>
      </c>
      <c r="AE43" s="82">
        <f>VLOOKUP($B43,program1516,18,FALSE)</f>
        <v>0</v>
      </c>
      <c r="AF43" s="82">
        <f>VLOOKUP($B43,program1516,19,FALSE)</f>
        <v>0</v>
      </c>
      <c r="AG43" s="82">
        <f>VLOOKUP($B43,program1516,20,FALSE)</f>
        <v>0</v>
      </c>
      <c r="AH43" s="76">
        <f>SUM(AD43:AG43)</f>
        <v>101427.89000000001</v>
      </c>
      <c r="AI43" s="77">
        <f t="shared" si="224"/>
        <v>1.2154971869858354E-2</v>
      </c>
      <c r="AJ43" s="76">
        <f t="shared" si="225"/>
        <v>214.26315011196081</v>
      </c>
      <c r="AK43" s="82">
        <f>VLOOKUP($B43,program1516,21,FALSE)</f>
        <v>0</v>
      </c>
      <c r="AL43" s="82">
        <f>VLOOKUP($B43,program1516,22,FALSE)</f>
        <v>0</v>
      </c>
      <c r="AM43" s="76"/>
      <c r="AN43" s="77">
        <f t="shared" si="227"/>
        <v>0</v>
      </c>
      <c r="AO43" s="76">
        <f t="shared" si="228"/>
        <v>0</v>
      </c>
      <c r="AP43" s="82">
        <f>VLOOKUP($B43,program1516,23,FALSE)</f>
        <v>249997.57999999996</v>
      </c>
      <c r="AQ43" s="82">
        <f>VLOOKUP($B43,program1516,24,FALSE)</f>
        <v>39119.65</v>
      </c>
      <c r="AR43" s="82">
        <f>VLOOKUP($B43,program1516,25,FALSE)</f>
        <v>0</v>
      </c>
      <c r="AS43" s="82">
        <f>VLOOKUP($B43,program1516,26,FALSE)</f>
        <v>0</v>
      </c>
      <c r="AT43" s="82">
        <f>VLOOKUP($B43,program1516,27,FALSE)</f>
        <v>186085.34</v>
      </c>
      <c r="AU43" s="82">
        <f>VLOOKUP($B43,program1516,28,FALSE)</f>
        <v>0</v>
      </c>
      <c r="AV43" s="82">
        <f>VLOOKUP($B43,program1516,29,FALSE)</f>
        <v>0</v>
      </c>
      <c r="AW43" s="82">
        <f>VLOOKUP($B43,program1516,30,FALSE)</f>
        <v>4227.68</v>
      </c>
      <c r="AX43" s="82">
        <f>VLOOKUP($B43,program1516,31,FALSE)</f>
        <v>0</v>
      </c>
      <c r="AY43" s="82">
        <f>VLOOKUP($B43,program1516,32,FALSE)</f>
        <v>0</v>
      </c>
      <c r="AZ43" s="82">
        <f>VLOOKUP($B43,program1516,33,FALSE)</f>
        <v>0</v>
      </c>
      <c r="BA43" s="82">
        <f>VLOOKUP($B43,program1516,34,FALSE)</f>
        <v>0</v>
      </c>
      <c r="BB43" s="82">
        <f>VLOOKUP($B43,program1516,35,FALSE)</f>
        <v>0</v>
      </c>
      <c r="BC43" s="82">
        <f>VLOOKUP($B43,program1516,36,FALSE)</f>
        <v>0</v>
      </c>
      <c r="BD43" s="82">
        <f>VLOOKUP($B43,program1516,37,FALSE)</f>
        <v>29430.94</v>
      </c>
      <c r="BE43" s="82">
        <f>VLOOKUP($B43,program1516,38,FALSE)</f>
        <v>0</v>
      </c>
      <c r="BF43" s="76">
        <f>SUM(AP43:BE43)</f>
        <v>508861.18999999994</v>
      </c>
      <c r="BG43" s="77">
        <f t="shared" si="229"/>
        <v>6.0981190184599583E-2</v>
      </c>
      <c r="BH43" s="76">
        <f t="shared" si="230"/>
        <v>1074.9528708437194</v>
      </c>
      <c r="BI43" s="82">
        <f>VLOOKUP($B43,program1516,39,FALSE)</f>
        <v>0</v>
      </c>
      <c r="BJ43" s="82">
        <f>VLOOKUP($B43,program1516,40,FALSE)</f>
        <v>0</v>
      </c>
      <c r="BK43" s="82">
        <f>VLOOKUP($B43,program1516,41,FALSE)</f>
        <v>3552.5699999999997</v>
      </c>
      <c r="BL43" s="82">
        <f>VLOOKUP($B43,program1516,42,FALSE)</f>
        <v>0</v>
      </c>
      <c r="BM43" s="82">
        <f>VLOOKUP($B43,program1516,43,FALSE)</f>
        <v>0</v>
      </c>
      <c r="BN43" s="82">
        <f>VLOOKUP($B43,program1516,44,FALSE)</f>
        <v>0</v>
      </c>
      <c r="BO43" s="82">
        <f>VLOOKUP($B43,program1516,45,FALSE)</f>
        <v>85165.83</v>
      </c>
      <c r="BP43" s="76">
        <f>SUM(BI43:BO43)</f>
        <v>88718.399999999994</v>
      </c>
      <c r="BQ43" s="77">
        <f t="shared" si="231"/>
        <v>1.0631884941497267E-2</v>
      </c>
      <c r="BR43" s="76">
        <f t="shared" si="232"/>
        <v>187.41476192488062</v>
      </c>
      <c r="BS43" s="82">
        <f>VLOOKUP($B43,program1516,46,FALSE)</f>
        <v>0</v>
      </c>
      <c r="BT43" s="82">
        <f>VLOOKUP($B43,program1516,47,FALSE)</f>
        <v>0</v>
      </c>
      <c r="BU43" s="82">
        <f>VLOOKUP($B43,program1516,48,FALSE)</f>
        <v>0</v>
      </c>
      <c r="BV43" s="82">
        <f>VLOOKUP($B43,program1516,49,FALSE)</f>
        <v>0</v>
      </c>
      <c r="BW43" s="76"/>
      <c r="BX43" s="77">
        <f t="shared" si="234"/>
        <v>0</v>
      </c>
      <c r="BY43" s="76">
        <f t="shared" si="235"/>
        <v>0</v>
      </c>
      <c r="BZ43" s="82">
        <v>1728726.62</v>
      </c>
      <c r="CA43" s="77">
        <f t="shared" si="236"/>
        <v>0.20716810175953884</v>
      </c>
      <c r="CB43" s="76">
        <f t="shared" si="237"/>
        <v>3651.8792935907732</v>
      </c>
      <c r="CC43" s="82">
        <v>427177.95</v>
      </c>
      <c r="CD43" s="77">
        <f t="shared" si="238"/>
        <v>5.1192388658324234E-2</v>
      </c>
      <c r="CE43" s="76">
        <f t="shared" si="239"/>
        <v>902.39965778021883</v>
      </c>
      <c r="CF43" s="84">
        <v>269463.34999999998</v>
      </c>
      <c r="CG43" s="77">
        <f t="shared" si="240"/>
        <v>3.2292098743331797E-2</v>
      </c>
      <c r="CH43" s="85">
        <f t="shared" si="241"/>
        <v>569.23264607714725</v>
      </c>
    </row>
    <row r="44" spans="1:86" x14ac:dyDescent="0.2">
      <c r="A44" s="79"/>
      <c r="B44" s="70" t="s">
        <v>99</v>
      </c>
      <c r="C44" s="70" t="s">
        <v>100</v>
      </c>
      <c r="D44" s="80">
        <f>VLOOKUP($B44,enroll1516,3,FALSE)</f>
        <v>2958.9199999999996</v>
      </c>
      <c r="E44" s="80">
        <f>VLOOKUP($B44,enroll1516,4,FALSE)</f>
        <v>27847119.649999999</v>
      </c>
      <c r="F44" s="76">
        <f>VLOOKUP($B44,program1516,2,FALSE)</f>
        <v>7646869.1200000001</v>
      </c>
      <c r="G44" s="76">
        <f>VLOOKUP($B44,program1516,3,FALSE)</f>
        <v>10585548.430000002</v>
      </c>
      <c r="H44" s="76">
        <f>VLOOKUP($B44,program1516,4,FALSE)</f>
        <v>0</v>
      </c>
      <c r="I44" s="76">
        <f>SUM(F44:H44)</f>
        <v>18232417.550000001</v>
      </c>
      <c r="J44" s="77">
        <f t="shared" si="218"/>
        <v>0.65473261792086279</v>
      </c>
      <c r="K44" s="81">
        <f t="shared" si="219"/>
        <v>6161.8487657658889</v>
      </c>
      <c r="L44" s="82">
        <f>VLOOKUP($B44,program1516,5,FALSE)</f>
        <v>0</v>
      </c>
      <c r="M44" s="82">
        <f>VLOOKUP($B44,program1516,6,FALSE)</f>
        <v>0</v>
      </c>
      <c r="N44" s="82">
        <f>VLOOKUP($B44,program1516,7,FALSE)</f>
        <v>0</v>
      </c>
      <c r="O44" s="82">
        <f>VLOOKUP($B44,program1516,8,FALSE)</f>
        <v>0</v>
      </c>
      <c r="P44" s="82">
        <f>VLOOKUP($B44,program1516,9,FALSE)</f>
        <v>0</v>
      </c>
      <c r="Q44" s="82">
        <f>VLOOKUP($B44,program1516,10,FALSE)</f>
        <v>0</v>
      </c>
      <c r="R44" s="76"/>
      <c r="S44" s="77">
        <f t="shared" si="220"/>
        <v>0</v>
      </c>
      <c r="T44" s="96">
        <f t="shared" si="221"/>
        <v>0</v>
      </c>
      <c r="U44" s="82">
        <f>VLOOKUP($B44,program1516,11,FALSE)</f>
        <v>2885162.1099999994</v>
      </c>
      <c r="V44" s="82">
        <f>VLOOKUP($B44,program1516,12,FALSE)</f>
        <v>28710.14</v>
      </c>
      <c r="W44" s="82">
        <f>VLOOKUP($B44,program1516,13,FALSE)</f>
        <v>506129.39999999997</v>
      </c>
      <c r="X44" s="82">
        <f>VLOOKUP($B44,program1516,14,FALSE)</f>
        <v>0</v>
      </c>
      <c r="Y44" s="82">
        <f>VLOOKUP($B44,program1516,15,FALSE)</f>
        <v>0</v>
      </c>
      <c r="Z44" s="82">
        <f>VLOOKUP($B44,program1516,16,FALSE)</f>
        <v>0</v>
      </c>
      <c r="AA44" s="76">
        <f>SUM(U44:Z44)</f>
        <v>3420001.6499999994</v>
      </c>
      <c r="AB44" s="77">
        <f t="shared" si="222"/>
        <v>0.12281347920304568</v>
      </c>
      <c r="AC44" s="76">
        <f t="shared" si="223"/>
        <v>1155.8276837494761</v>
      </c>
      <c r="AD44" s="82">
        <f>VLOOKUP($B44,program1516,17,FALSE)</f>
        <v>284836.98000000004</v>
      </c>
      <c r="AE44" s="82">
        <f>VLOOKUP($B44,program1516,18,FALSE)</f>
        <v>103285.14</v>
      </c>
      <c r="AF44" s="82">
        <f>VLOOKUP($B44,program1516,19,FALSE)</f>
        <v>8758</v>
      </c>
      <c r="AG44" s="82">
        <f>VLOOKUP($B44,program1516,20,FALSE)</f>
        <v>0</v>
      </c>
      <c r="AH44" s="76">
        <f>SUM(AD44:AG44)</f>
        <v>396880.12000000005</v>
      </c>
      <c r="AI44" s="77">
        <f t="shared" si="224"/>
        <v>1.4252106680627563E-2</v>
      </c>
      <c r="AJ44" s="76">
        <f t="shared" si="225"/>
        <v>134.13006096819115</v>
      </c>
      <c r="AK44" s="82">
        <f>VLOOKUP($B44,program1516,21,FALSE)</f>
        <v>10677.820000000002</v>
      </c>
      <c r="AL44" s="82">
        <f>VLOOKUP($B44,program1516,22,FALSE)</f>
        <v>0</v>
      </c>
      <c r="AM44" s="76">
        <f t="shared" si="226"/>
        <v>10677.820000000002</v>
      </c>
      <c r="AN44" s="77">
        <f t="shared" si="227"/>
        <v>3.8344432509378049E-4</v>
      </c>
      <c r="AO44" s="76">
        <f t="shared" si="228"/>
        <v>3.6086883051924361</v>
      </c>
      <c r="AP44" s="82">
        <f>VLOOKUP($B44,program1516,23,FALSE)</f>
        <v>402964.58999999991</v>
      </c>
      <c r="AQ44" s="82">
        <f>VLOOKUP($B44,program1516,24,FALSE)</f>
        <v>85674.71</v>
      </c>
      <c r="AR44" s="82">
        <f>VLOOKUP($B44,program1516,25,FALSE)</f>
        <v>24420</v>
      </c>
      <c r="AS44" s="82">
        <f>VLOOKUP($B44,program1516,26,FALSE)</f>
        <v>0</v>
      </c>
      <c r="AT44" s="82">
        <f>VLOOKUP($B44,program1516,27,FALSE)</f>
        <v>642184.30000000005</v>
      </c>
      <c r="AU44" s="82">
        <f>VLOOKUP($B44,program1516,28,FALSE)</f>
        <v>0</v>
      </c>
      <c r="AV44" s="82">
        <f>VLOOKUP($B44,program1516,29,FALSE)</f>
        <v>0</v>
      </c>
      <c r="AW44" s="82">
        <f>VLOOKUP($B44,program1516,30,FALSE)</f>
        <v>123286.66000000002</v>
      </c>
      <c r="AX44" s="82">
        <f>VLOOKUP($B44,program1516,31,FALSE)</f>
        <v>0</v>
      </c>
      <c r="AY44" s="82">
        <f>VLOOKUP($B44,program1516,32,FALSE)</f>
        <v>0</v>
      </c>
      <c r="AZ44" s="82">
        <f>VLOOKUP($B44,program1516,33,FALSE)</f>
        <v>0</v>
      </c>
      <c r="BA44" s="82">
        <f>VLOOKUP($B44,program1516,34,FALSE)</f>
        <v>11908.480000000001</v>
      </c>
      <c r="BB44" s="82">
        <f>VLOOKUP($B44,program1516,35,FALSE)</f>
        <v>106870.71</v>
      </c>
      <c r="BC44" s="82">
        <f>VLOOKUP($B44,program1516,36,FALSE)</f>
        <v>0</v>
      </c>
      <c r="BD44" s="82">
        <f>VLOOKUP($B44,program1516,37,FALSE)</f>
        <v>40787.039999999994</v>
      </c>
      <c r="BE44" s="82">
        <f>VLOOKUP($B44,program1516,38,FALSE)</f>
        <v>300969</v>
      </c>
      <c r="BF44" s="76">
        <f>SUM(AP44:BE44)</f>
        <v>1739065.49</v>
      </c>
      <c r="BG44" s="77">
        <f t="shared" si="229"/>
        <v>6.2450462089352933E-2</v>
      </c>
      <c r="BH44" s="76">
        <f t="shared" si="230"/>
        <v>587.73656942397906</v>
      </c>
      <c r="BI44" s="82">
        <f>VLOOKUP($B44,program1516,39,FALSE)</f>
        <v>0</v>
      </c>
      <c r="BJ44" s="82">
        <f>VLOOKUP($B44,program1516,40,FALSE)</f>
        <v>0</v>
      </c>
      <c r="BK44" s="82">
        <f>VLOOKUP($B44,program1516,41,FALSE)</f>
        <v>25175.86</v>
      </c>
      <c r="BL44" s="82">
        <f>VLOOKUP($B44,program1516,42,FALSE)</f>
        <v>0</v>
      </c>
      <c r="BM44" s="82">
        <f>VLOOKUP($B44,program1516,43,FALSE)</f>
        <v>0</v>
      </c>
      <c r="BN44" s="82">
        <f>VLOOKUP($B44,program1516,44,FALSE)</f>
        <v>0</v>
      </c>
      <c r="BO44" s="82">
        <f>VLOOKUP($B44,program1516,45,FALSE)</f>
        <v>224137.22999999998</v>
      </c>
      <c r="BP44" s="76">
        <f>SUM(BI44:BO44)</f>
        <v>249313.08999999997</v>
      </c>
      <c r="BQ44" s="77">
        <f t="shared" si="231"/>
        <v>8.9529219945733238E-3</v>
      </c>
      <c r="BR44" s="76">
        <f t="shared" si="232"/>
        <v>84.258138104443518</v>
      </c>
      <c r="BS44" s="82">
        <f>VLOOKUP($B44,program1516,46,FALSE)</f>
        <v>0</v>
      </c>
      <c r="BT44" s="82">
        <f>VLOOKUP($B44,program1516,47,FALSE)</f>
        <v>0</v>
      </c>
      <c r="BU44" s="82">
        <f>VLOOKUP($B44,program1516,48,FALSE)</f>
        <v>0</v>
      </c>
      <c r="BV44" s="82">
        <f>VLOOKUP($B44,program1516,49,FALSE)</f>
        <v>71437.710000000006</v>
      </c>
      <c r="BW44" s="76">
        <f t="shared" si="233"/>
        <v>71437.710000000006</v>
      </c>
      <c r="BX44" s="77">
        <f t="shared" si="234"/>
        <v>2.5653536487031258E-3</v>
      </c>
      <c r="BY44" s="76">
        <f t="shared" si="235"/>
        <v>24.143170481121494</v>
      </c>
      <c r="BZ44" s="82">
        <v>2563363.34</v>
      </c>
      <c r="CA44" s="77">
        <f t="shared" si="236"/>
        <v>9.2051291918803527E-2</v>
      </c>
      <c r="CB44" s="76">
        <f t="shared" si="237"/>
        <v>866.31721709272313</v>
      </c>
      <c r="CC44" s="82">
        <v>620916.97</v>
      </c>
      <c r="CD44" s="77">
        <f t="shared" si="238"/>
        <v>2.2297349880492937E-2</v>
      </c>
      <c r="CE44" s="76">
        <f t="shared" si="239"/>
        <v>209.84581198545416</v>
      </c>
      <c r="CF44" s="84">
        <v>543045.90999999992</v>
      </c>
      <c r="CG44" s="77">
        <f t="shared" si="240"/>
        <v>1.9500972338444344E-2</v>
      </c>
      <c r="CH44" s="85">
        <f t="shared" si="241"/>
        <v>183.52841915293416</v>
      </c>
    </row>
    <row r="45" spans="1:86" x14ac:dyDescent="0.2">
      <c r="A45" s="79"/>
      <c r="B45" s="70"/>
      <c r="C45" s="74" t="s">
        <v>56</v>
      </c>
      <c r="D45" s="97">
        <f t="shared" ref="D45:I45" si="242">SUM(D40:D44)</f>
        <v>10366.089999999998</v>
      </c>
      <c r="E45" s="74">
        <f t="shared" si="242"/>
        <v>112951354.10999998</v>
      </c>
      <c r="F45" s="74">
        <f t="shared" si="242"/>
        <v>52195936.870000005</v>
      </c>
      <c r="G45" s="74">
        <f t="shared" si="242"/>
        <v>11764056.930000002</v>
      </c>
      <c r="H45" s="74">
        <f t="shared" si="242"/>
        <v>0</v>
      </c>
      <c r="I45" s="74">
        <f t="shared" si="242"/>
        <v>63959993.800000012</v>
      </c>
      <c r="J45" s="90">
        <f t="shared" si="218"/>
        <v>0.56626141673088104</v>
      </c>
      <c r="K45" s="91">
        <f t="shared" si="219"/>
        <v>6170.1175467317016</v>
      </c>
      <c r="L45" s="74">
        <f t="shared" ref="L45:R45" si="243">SUM(L40:L44)</f>
        <v>0</v>
      </c>
      <c r="M45" s="74">
        <f t="shared" si="243"/>
        <v>0</v>
      </c>
      <c r="N45" s="74">
        <f t="shared" si="243"/>
        <v>0</v>
      </c>
      <c r="O45" s="74">
        <f t="shared" si="243"/>
        <v>0</v>
      </c>
      <c r="P45" s="74">
        <f t="shared" si="243"/>
        <v>0</v>
      </c>
      <c r="Q45" s="74">
        <f t="shared" si="243"/>
        <v>0</v>
      </c>
      <c r="R45" s="74">
        <f t="shared" si="243"/>
        <v>0</v>
      </c>
      <c r="S45" s="90">
        <f t="shared" si="220"/>
        <v>0</v>
      </c>
      <c r="T45" s="66">
        <f t="shared" si="221"/>
        <v>0</v>
      </c>
      <c r="U45" s="74">
        <f t="shared" ref="U45:AA45" si="244">SUM(U40:U44)</f>
        <v>12301648.35</v>
      </c>
      <c r="V45" s="74">
        <f t="shared" si="244"/>
        <v>296961.43</v>
      </c>
      <c r="W45" s="74">
        <f t="shared" si="244"/>
        <v>1895469.5399999998</v>
      </c>
      <c r="X45" s="74">
        <f t="shared" si="244"/>
        <v>0</v>
      </c>
      <c r="Y45" s="74">
        <f t="shared" si="244"/>
        <v>0</v>
      </c>
      <c r="Z45" s="74">
        <f t="shared" si="244"/>
        <v>63318.329999999994</v>
      </c>
      <c r="AA45" s="74">
        <f t="shared" si="244"/>
        <v>14557397.649999999</v>
      </c>
      <c r="AB45" s="90">
        <f t="shared" si="222"/>
        <v>0.12888201088605789</v>
      </c>
      <c r="AC45" s="63">
        <f t="shared" si="223"/>
        <v>1404.3286957763246</v>
      </c>
      <c r="AD45" s="74">
        <f>SUM(AD40:AD44)</f>
        <v>2821359.0999999996</v>
      </c>
      <c r="AE45" s="74">
        <f>SUM(AE40:AE44)</f>
        <v>231509.03999999998</v>
      </c>
      <c r="AF45" s="74">
        <f>SUM(AF40:AF44)</f>
        <v>45373</v>
      </c>
      <c r="AG45" s="74">
        <f>SUM(AG40:AG44)</f>
        <v>0</v>
      </c>
      <c r="AH45" s="74">
        <f>SUM(AH40:AH44)</f>
        <v>3098241.14</v>
      </c>
      <c r="AI45" s="90">
        <f t="shared" si="224"/>
        <v>2.7429871597490673E-2</v>
      </c>
      <c r="AJ45" s="63">
        <f t="shared" si="225"/>
        <v>298.88233075344709</v>
      </c>
      <c r="AK45" s="74">
        <f t="shared" ref="AK45" si="245">SUM(AK40:AK44)</f>
        <v>1254980.7100000002</v>
      </c>
      <c r="AL45" s="74">
        <f>SUM(AL40:AL44)</f>
        <v>0</v>
      </c>
      <c r="AM45" s="74">
        <f>SUM(AM40:AM44)</f>
        <v>1254980.7100000002</v>
      </c>
      <c r="AN45" s="90">
        <f t="shared" si="227"/>
        <v>1.1110807124789417E-2</v>
      </c>
      <c r="AO45" s="63">
        <f t="shared" si="228"/>
        <v>121.06596701359919</v>
      </c>
      <c r="AP45" s="74">
        <f t="shared" ref="AP45:AW45" si="246">SUM(AP40:AP44)</f>
        <v>2035368.8399999999</v>
      </c>
      <c r="AQ45" s="74">
        <f t="shared" si="246"/>
        <v>513989.66000000009</v>
      </c>
      <c r="AR45" s="74">
        <f t="shared" si="246"/>
        <v>24420</v>
      </c>
      <c r="AS45" s="74">
        <f t="shared" si="246"/>
        <v>0</v>
      </c>
      <c r="AT45" s="74">
        <f t="shared" si="246"/>
        <v>2452731.4700000002</v>
      </c>
      <c r="AU45" s="74">
        <f t="shared" si="246"/>
        <v>0</v>
      </c>
      <c r="AV45" s="74">
        <f t="shared" si="246"/>
        <v>0</v>
      </c>
      <c r="AW45" s="74">
        <f t="shared" si="246"/>
        <v>586903.61</v>
      </c>
      <c r="AX45" s="74">
        <f>SUM(AX40:AX44)</f>
        <v>0</v>
      </c>
      <c r="AY45" s="74">
        <f>SUM(AY40:AY44)</f>
        <v>0</v>
      </c>
      <c r="AZ45" s="74">
        <f t="shared" ref="AZ45:BF45" si="247">SUM(AZ40:AZ44)</f>
        <v>0</v>
      </c>
      <c r="BA45" s="74">
        <f t="shared" si="247"/>
        <v>15606.79</v>
      </c>
      <c r="BB45" s="74">
        <f t="shared" si="247"/>
        <v>211544.12</v>
      </c>
      <c r="BC45" s="74">
        <f t="shared" si="247"/>
        <v>0</v>
      </c>
      <c r="BD45" s="74">
        <f t="shared" si="247"/>
        <v>189148.68</v>
      </c>
      <c r="BE45" s="74">
        <f t="shared" si="247"/>
        <v>305062.64</v>
      </c>
      <c r="BF45" s="74">
        <f t="shared" si="247"/>
        <v>6334775.8100000005</v>
      </c>
      <c r="BG45" s="90">
        <f t="shared" si="229"/>
        <v>5.6084106825587496E-2</v>
      </c>
      <c r="BH45" s="63">
        <f t="shared" si="230"/>
        <v>611.10561552137801</v>
      </c>
      <c r="BI45" s="74">
        <f t="shared" ref="BI45:BN45" si="248">SUM(BI40:BI44)</f>
        <v>0</v>
      </c>
      <c r="BJ45" s="74">
        <f t="shared" si="248"/>
        <v>0</v>
      </c>
      <c r="BK45" s="74">
        <f t="shared" si="248"/>
        <v>596170.36</v>
      </c>
      <c r="BL45" s="74">
        <f t="shared" si="248"/>
        <v>0</v>
      </c>
      <c r="BM45" s="74">
        <f t="shared" si="248"/>
        <v>0</v>
      </c>
      <c r="BN45" s="74">
        <f t="shared" si="248"/>
        <v>0</v>
      </c>
      <c r="BO45" s="74">
        <f>SUM(BO40:BO44)</f>
        <v>746491.47</v>
      </c>
      <c r="BP45" s="74">
        <f t="shared" ref="BP45" si="249">SUM(BP40:BP44)</f>
        <v>1342661.8299999996</v>
      </c>
      <c r="BQ45" s="90">
        <f t="shared" si="231"/>
        <v>1.1887080421297304E-2</v>
      </c>
      <c r="BR45" s="63">
        <f t="shared" si="232"/>
        <v>129.52442338432328</v>
      </c>
      <c r="BS45" s="74">
        <f>SUM(BS40:BS44)</f>
        <v>0</v>
      </c>
      <c r="BT45" s="74">
        <f>SUM(BT40:BT44)</f>
        <v>0</v>
      </c>
      <c r="BU45" s="74">
        <f>SUM(BU40:BU44)</f>
        <v>6569.7999999999993</v>
      </c>
      <c r="BV45" s="74">
        <f>SUM(BV40:BV44)</f>
        <v>103889.05</v>
      </c>
      <c r="BW45" s="74">
        <f>SUM(BW40:BW44)</f>
        <v>110458.85</v>
      </c>
      <c r="BX45" s="90">
        <f t="shared" si="234"/>
        <v>9.7793294175497363E-4</v>
      </c>
      <c r="BY45" s="63">
        <f t="shared" si="235"/>
        <v>10.655787283344059</v>
      </c>
      <c r="BZ45" s="74">
        <f>SUM(BZ40:BZ44)</f>
        <v>15047535.780000005</v>
      </c>
      <c r="CA45" s="90">
        <f t="shared" si="236"/>
        <v>0.1332213845382115</v>
      </c>
      <c r="CB45" s="63">
        <f t="shared" si="237"/>
        <v>1451.6115314453191</v>
      </c>
      <c r="CC45" s="74">
        <f>SUM(CC40:CC44)</f>
        <v>3810963.6499999994</v>
      </c>
      <c r="CD45" s="90">
        <f t="shared" si="238"/>
        <v>3.3739866865948459E-2</v>
      </c>
      <c r="CE45" s="63">
        <f t="shared" si="239"/>
        <v>367.63752292330088</v>
      </c>
      <c r="CF45" s="98">
        <f>SUM(CF40:CF44)</f>
        <v>3434344.8899999997</v>
      </c>
      <c r="CG45" s="90">
        <f t="shared" si="240"/>
        <v>3.0405522067981521E-2</v>
      </c>
      <c r="CH45" s="93">
        <f t="shared" si="241"/>
        <v>331.30571797080677</v>
      </c>
    </row>
    <row r="46" spans="1:86" s="59" customFormat="1" ht="4.5" customHeight="1" x14ac:dyDescent="0.2">
      <c r="A46" s="20"/>
      <c r="B46" s="19"/>
      <c r="C46" s="57"/>
      <c r="D46" s="19"/>
      <c r="E46" s="19"/>
      <c r="F46" s="76"/>
      <c r="G46" s="76"/>
      <c r="H46" s="76"/>
      <c r="I46" s="76"/>
      <c r="J46" s="19"/>
      <c r="K46" s="76"/>
      <c r="L46" s="76"/>
      <c r="M46" s="76"/>
      <c r="N46" s="76"/>
      <c r="O46" s="76"/>
      <c r="P46" s="76"/>
      <c r="Q46" s="76"/>
      <c r="R46" s="76"/>
      <c r="S46" s="19"/>
      <c r="T46" s="76"/>
      <c r="U46" s="76"/>
      <c r="V46" s="76"/>
      <c r="W46" s="76"/>
      <c r="X46" s="76"/>
      <c r="Y46" s="76"/>
      <c r="Z46" s="76"/>
      <c r="AA46" s="76"/>
      <c r="AB46" s="19"/>
      <c r="AC46" s="76"/>
      <c r="AD46" s="76"/>
      <c r="AE46" s="76"/>
      <c r="AF46" s="76"/>
      <c r="AG46" s="76"/>
      <c r="AH46" s="76"/>
      <c r="AI46" s="19"/>
      <c r="AJ46" s="76"/>
      <c r="AK46" s="76"/>
      <c r="AL46" s="76"/>
      <c r="AM46" s="76"/>
      <c r="AN46" s="19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19"/>
      <c r="BH46" s="76"/>
      <c r="BI46" s="76"/>
      <c r="BJ46" s="76"/>
      <c r="BK46" s="76"/>
      <c r="BL46" s="76"/>
      <c r="BM46" s="76"/>
      <c r="BN46" s="76"/>
      <c r="BO46" s="76"/>
      <c r="BP46" s="76"/>
      <c r="BQ46" s="19"/>
      <c r="BR46" s="76"/>
      <c r="BS46" s="76"/>
      <c r="BT46" s="76"/>
      <c r="BU46" s="76"/>
      <c r="BV46" s="76"/>
      <c r="BW46" s="76"/>
      <c r="BX46" s="19"/>
      <c r="BY46" s="76"/>
      <c r="BZ46" s="76"/>
      <c r="CA46" s="19"/>
      <c r="CB46" s="76"/>
      <c r="CC46" s="76"/>
      <c r="CD46" s="19"/>
      <c r="CE46" s="76"/>
      <c r="CF46" s="78"/>
      <c r="CG46" s="19"/>
      <c r="CH46" s="19"/>
    </row>
    <row r="47" spans="1:86" x14ac:dyDescent="0.2">
      <c r="A47" s="94" t="s">
        <v>101</v>
      </c>
      <c r="B47" s="70"/>
      <c r="C47" s="74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1"/>
    </row>
    <row r="48" spans="1:86" x14ac:dyDescent="0.2">
      <c r="A48" s="79"/>
      <c r="B48" s="70" t="s">
        <v>102</v>
      </c>
      <c r="C48" s="70" t="s">
        <v>103</v>
      </c>
      <c r="D48" s="80">
        <f t="shared" ref="D48:D56" si="250">VLOOKUP($B48,enroll1516,3,FALSE)</f>
        <v>23206.37</v>
      </c>
      <c r="E48" s="80">
        <f t="shared" ref="E48:E56" si="251">VLOOKUP($B48,enroll1516,4,FALSE)</f>
        <v>261193843.08000001</v>
      </c>
      <c r="F48" s="76">
        <f t="shared" ref="F48:F56" si="252">VLOOKUP($B48,program1516,2,FALSE)</f>
        <v>143695060.66999999</v>
      </c>
      <c r="G48" s="76">
        <f t="shared" ref="G48:G56" si="253">VLOOKUP($B48,program1516,3,FALSE)</f>
        <v>2866434.5400000005</v>
      </c>
      <c r="H48" s="76">
        <f t="shared" ref="H48:H56" si="254">VLOOKUP($B48,program1516,4,FALSE)</f>
        <v>643539.39999999991</v>
      </c>
      <c r="I48" s="76">
        <f t="shared" ref="I48:I56" si="255">SUM(F48:H48)</f>
        <v>147205034.60999998</v>
      </c>
      <c r="J48" s="77">
        <f t="shared" ref="J48:J57" si="256">I48/E48</f>
        <v>0.56358539264998353</v>
      </c>
      <c r="K48" s="81">
        <f t="shared" ref="K48:K57" si="257">I48/D48</f>
        <v>6343.3029211376006</v>
      </c>
      <c r="L48" s="82">
        <f t="shared" ref="L48:L56" si="258">VLOOKUP($B48,program1516,5,FALSE)</f>
        <v>0</v>
      </c>
      <c r="M48" s="82">
        <f t="shared" ref="M48:M56" si="259">VLOOKUP($B48,program1516,6,FALSE)</f>
        <v>0</v>
      </c>
      <c r="N48" s="82">
        <f t="shared" ref="N48:N56" si="260">VLOOKUP($B48,program1516,7,FALSE)</f>
        <v>0</v>
      </c>
      <c r="O48" s="82">
        <f t="shared" ref="O48:O56" si="261">VLOOKUP($B48,program1516,8,FALSE)</f>
        <v>0</v>
      </c>
      <c r="P48" s="82">
        <f t="shared" ref="P48:P56" si="262">VLOOKUP($B48,program1516,9,FALSE)</f>
        <v>0</v>
      </c>
      <c r="Q48" s="82">
        <f t="shared" ref="Q48:Q56" si="263">VLOOKUP($B48,program1516,10,FALSE)</f>
        <v>0</v>
      </c>
      <c r="R48" s="76"/>
      <c r="S48" s="77">
        <f t="shared" ref="S48:S57" si="264">R48/E48</f>
        <v>0</v>
      </c>
      <c r="T48" s="96">
        <f t="shared" ref="T48:T57" si="265">R48/D48</f>
        <v>0</v>
      </c>
      <c r="U48" s="82">
        <f t="shared" ref="U48:U56" si="266">VLOOKUP($B48,program1516,11,FALSE)</f>
        <v>25280912.499999996</v>
      </c>
      <c r="V48" s="82">
        <f t="shared" ref="V48:V56" si="267">VLOOKUP($B48,program1516,12,FALSE)</f>
        <v>744248.68</v>
      </c>
      <c r="W48" s="82">
        <f t="shared" ref="W48:W56" si="268">VLOOKUP($B48,program1516,13,FALSE)</f>
        <v>4267923</v>
      </c>
      <c r="X48" s="82">
        <f t="shared" ref="X48:X56" si="269">VLOOKUP($B48,program1516,14,FALSE)</f>
        <v>0</v>
      </c>
      <c r="Y48" s="82">
        <f t="shared" ref="Y48:Y56" si="270">VLOOKUP($B48,program1516,15,FALSE)</f>
        <v>0</v>
      </c>
      <c r="Z48" s="82">
        <f t="shared" ref="Z48:Z56" si="271">VLOOKUP($B48,program1516,16,FALSE)</f>
        <v>0</v>
      </c>
      <c r="AA48" s="76">
        <f t="shared" ref="AA48:AA56" si="272">SUM(U48:Z48)</f>
        <v>30293084.179999996</v>
      </c>
      <c r="AB48" s="77">
        <f t="shared" ref="AB48:AB57" si="273">AA48/E48</f>
        <v>0.1159793195076258</v>
      </c>
      <c r="AC48" s="76">
        <f t="shared" ref="AC48:AC57" si="274">AA48/D48</f>
        <v>1305.3779707899166</v>
      </c>
      <c r="AD48" s="82">
        <f t="shared" ref="AD48:AD56" si="275">VLOOKUP($B48,program1516,17,FALSE)</f>
        <v>7073580.1600000001</v>
      </c>
      <c r="AE48" s="82">
        <f t="shared" ref="AE48:AE56" si="276">VLOOKUP($B48,program1516,18,FALSE)</f>
        <v>1235164.21</v>
      </c>
      <c r="AF48" s="82">
        <f t="shared" ref="AF48:AF56" si="277">VLOOKUP($B48,program1516,19,FALSE)</f>
        <v>188056.21</v>
      </c>
      <c r="AG48" s="82">
        <f t="shared" ref="AG48:AG56" si="278">VLOOKUP($B48,program1516,20,FALSE)</f>
        <v>0</v>
      </c>
      <c r="AH48" s="76">
        <f t="shared" ref="AH48:AH56" si="279">SUM(AD48:AG48)</f>
        <v>8496800.5800000001</v>
      </c>
      <c r="AI48" s="77">
        <f t="shared" ref="AI48:AI57" si="280">AH48/E48</f>
        <v>3.2530631196377585E-2</v>
      </c>
      <c r="AJ48" s="76">
        <f t="shared" ref="AJ48:AJ57" si="281">AH48/D48</f>
        <v>366.14087338950469</v>
      </c>
      <c r="AK48" s="82">
        <f t="shared" ref="AK48:AK56" si="282">VLOOKUP($B48,program1516,21,FALSE)</f>
        <v>0</v>
      </c>
      <c r="AL48" s="82">
        <f t="shared" ref="AL48:AL56" si="283">VLOOKUP($B48,program1516,22,FALSE)</f>
        <v>0</v>
      </c>
      <c r="AM48" s="76"/>
      <c r="AN48" s="77">
        <f t="shared" ref="AN48:AN57" si="284">AM48/E48</f>
        <v>0</v>
      </c>
      <c r="AO48" s="76">
        <f t="shared" ref="AO48:AO57" si="285">AM48/D48</f>
        <v>0</v>
      </c>
      <c r="AP48" s="82">
        <f t="shared" ref="AP48:AP56" si="286">VLOOKUP($B48,program1516,23,FALSE)</f>
        <v>5983903.3099999996</v>
      </c>
      <c r="AQ48" s="82">
        <f t="shared" ref="AQ48:AQ56" si="287">VLOOKUP($B48,program1516,24,FALSE)</f>
        <v>1375934.4599999997</v>
      </c>
      <c r="AR48" s="82">
        <f t="shared" ref="AR48:AR56" si="288">VLOOKUP($B48,program1516,25,FALSE)</f>
        <v>0</v>
      </c>
      <c r="AS48" s="82">
        <f t="shared" ref="AS48:AS56" si="289">VLOOKUP($B48,program1516,26,FALSE)</f>
        <v>0</v>
      </c>
      <c r="AT48" s="82">
        <f t="shared" ref="AT48:AT56" si="290">VLOOKUP($B48,program1516,27,FALSE)</f>
        <v>5679776.6799999997</v>
      </c>
      <c r="AU48" s="82">
        <f t="shared" ref="AU48:AU56" si="291">VLOOKUP($B48,program1516,28,FALSE)</f>
        <v>0</v>
      </c>
      <c r="AV48" s="82">
        <f t="shared" ref="AV48:AV56" si="292">VLOOKUP($B48,program1516,29,FALSE)</f>
        <v>0</v>
      </c>
      <c r="AW48" s="82">
        <f t="shared" ref="AW48:AW56" si="293">VLOOKUP($B48,program1516,30,FALSE)</f>
        <v>1238090.7100000002</v>
      </c>
      <c r="AX48" s="82">
        <f t="shared" ref="AX48:AX56" si="294">VLOOKUP($B48,program1516,31,FALSE)</f>
        <v>0</v>
      </c>
      <c r="AY48" s="82">
        <f t="shared" ref="AY48:AY56" si="295">VLOOKUP($B48,program1516,32,FALSE)</f>
        <v>0</v>
      </c>
      <c r="AZ48" s="82">
        <f t="shared" ref="AZ48:AZ56" si="296">VLOOKUP($B48,program1516,33,FALSE)</f>
        <v>0</v>
      </c>
      <c r="BA48" s="82">
        <f t="shared" ref="BA48:BA56" si="297">VLOOKUP($B48,program1516,34,FALSE)</f>
        <v>284309.78999999992</v>
      </c>
      <c r="BB48" s="82">
        <f t="shared" ref="BB48:BB56" si="298">VLOOKUP($B48,program1516,35,FALSE)</f>
        <v>2719818.53</v>
      </c>
      <c r="BC48" s="82">
        <f t="shared" ref="BC48:BC56" si="299">VLOOKUP($B48,program1516,36,FALSE)</f>
        <v>0</v>
      </c>
      <c r="BD48" s="82">
        <f t="shared" ref="BD48:BD56" si="300">VLOOKUP($B48,program1516,37,FALSE)</f>
        <v>0</v>
      </c>
      <c r="BE48" s="82">
        <f t="shared" ref="BE48:BE56" si="301">VLOOKUP($B48,program1516,38,FALSE)</f>
        <v>0</v>
      </c>
      <c r="BF48" s="76">
        <f t="shared" ref="BF48:BF56" si="302">SUM(AP48:BE48)</f>
        <v>17281833.48</v>
      </c>
      <c r="BG48" s="77">
        <f t="shared" ref="BG48:BG57" si="303">BF48/E48</f>
        <v>6.6164781206985865E-2</v>
      </c>
      <c r="BH48" s="76">
        <f t="shared" ref="BH48:BH57" si="304">BF48/D48</f>
        <v>744.70214342010411</v>
      </c>
      <c r="BI48" s="82">
        <f t="shared" ref="BI48:BI56" si="305">VLOOKUP($B48,program1516,39,FALSE)</f>
        <v>0</v>
      </c>
      <c r="BJ48" s="82">
        <f t="shared" ref="BJ48:BJ56" si="306">VLOOKUP($B48,program1516,40,FALSE)</f>
        <v>35409.449999999997</v>
      </c>
      <c r="BK48" s="82">
        <f t="shared" ref="BK48:BK56" si="307">VLOOKUP($B48,program1516,41,FALSE)</f>
        <v>195720</v>
      </c>
      <c r="BL48" s="82">
        <f t="shared" ref="BL48:BL56" si="308">VLOOKUP($B48,program1516,42,FALSE)</f>
        <v>0</v>
      </c>
      <c r="BM48" s="82">
        <f t="shared" ref="BM48:BM56" si="309">VLOOKUP($B48,program1516,43,FALSE)</f>
        <v>0</v>
      </c>
      <c r="BN48" s="82">
        <f t="shared" ref="BN48:BN56" si="310">VLOOKUP($B48,program1516,44,FALSE)</f>
        <v>0</v>
      </c>
      <c r="BO48" s="82">
        <f t="shared" ref="BO48:BO56" si="311">VLOOKUP($B48,program1516,45,FALSE)</f>
        <v>860348.11</v>
      </c>
      <c r="BP48" s="76">
        <f t="shared" ref="BP48:BP56" si="312">SUM(BI48:BO48)</f>
        <v>1091477.56</v>
      </c>
      <c r="BQ48" s="77">
        <f t="shared" ref="BQ48:BQ57" si="313">BP48/E48</f>
        <v>4.178802789259071E-3</v>
      </c>
      <c r="BR48" s="76">
        <f t="shared" ref="BR48:BR57" si="314">BP48/D48</f>
        <v>47.033532603332624</v>
      </c>
      <c r="BS48" s="82">
        <f t="shared" ref="BS48:BS56" si="315">VLOOKUP($B48,program1516,46,FALSE)</f>
        <v>0</v>
      </c>
      <c r="BT48" s="82">
        <f t="shared" ref="BT48:BT56" si="316">VLOOKUP($B48,program1516,47,FALSE)</f>
        <v>0</v>
      </c>
      <c r="BU48" s="82">
        <f t="shared" ref="BU48:BU56" si="317">VLOOKUP($B48,program1516,48,FALSE)</f>
        <v>116374.8</v>
      </c>
      <c r="BV48" s="82">
        <f t="shared" ref="BV48:BV56" si="318">VLOOKUP($B48,program1516,49,FALSE)</f>
        <v>809242.76000000013</v>
      </c>
      <c r="BW48" s="76">
        <f t="shared" ref="BW48:BW56" si="319">SUM(BS48:BV48)</f>
        <v>925617.56000000017</v>
      </c>
      <c r="BX48" s="77">
        <f t="shared" ref="BX48:BX57" si="320">BW48/E48</f>
        <v>3.5437954780446201E-3</v>
      </c>
      <c r="BY48" s="76">
        <f t="shared" ref="BY48:BY57" si="321">BW48/D48</f>
        <v>39.886357064892103</v>
      </c>
      <c r="BZ48" s="82">
        <v>40150209.18</v>
      </c>
      <c r="CA48" s="77">
        <f t="shared" ref="CA48:CA57" si="322">BZ48/E48</f>
        <v>0.15371805363613625</v>
      </c>
      <c r="CB48" s="76">
        <f t="shared" ref="CB48:CB57" si="323">BZ48/D48</f>
        <v>1730.137422612843</v>
      </c>
      <c r="CC48" s="82">
        <v>7494899.7000000011</v>
      </c>
      <c r="CD48" s="77">
        <f t="shared" ref="CD48:CD57" si="324">CC48/E48</f>
        <v>2.8694779370065083E-2</v>
      </c>
      <c r="CE48" s="76">
        <f t="shared" ref="CE48:CE57" si="325">CC48/D48</f>
        <v>322.96734474198257</v>
      </c>
      <c r="CF48" s="84">
        <v>8254886.2299999995</v>
      </c>
      <c r="CG48" s="77">
        <f t="shared" ref="CG48:CG57" si="326">CF48/E48</f>
        <v>3.1604444165522091E-2</v>
      </c>
      <c r="CH48" s="85">
        <f t="shared" ref="CH48:CH57" si="327">CF48/D48</f>
        <v>355.71639295589961</v>
      </c>
    </row>
    <row r="49" spans="1:86" x14ac:dyDescent="0.2">
      <c r="A49" s="79"/>
      <c r="B49" s="70" t="s">
        <v>104</v>
      </c>
      <c r="C49" s="70" t="s">
        <v>105</v>
      </c>
      <c r="D49" s="80">
        <f t="shared" si="250"/>
        <v>1787.3</v>
      </c>
      <c r="E49" s="80">
        <f t="shared" si="251"/>
        <v>18515972.260000002</v>
      </c>
      <c r="F49" s="76">
        <f t="shared" si="252"/>
        <v>11143183.950000001</v>
      </c>
      <c r="G49" s="76">
        <f t="shared" si="253"/>
        <v>0</v>
      </c>
      <c r="H49" s="76">
        <f t="shared" si="254"/>
        <v>1198.6400000000001</v>
      </c>
      <c r="I49" s="76">
        <f t="shared" si="255"/>
        <v>11144382.590000002</v>
      </c>
      <c r="J49" s="77">
        <f t="shared" si="256"/>
        <v>0.60187941705201065</v>
      </c>
      <c r="K49" s="81">
        <f t="shared" si="257"/>
        <v>6235.3172886476823</v>
      </c>
      <c r="L49" s="82">
        <f t="shared" si="258"/>
        <v>0</v>
      </c>
      <c r="M49" s="82">
        <f t="shared" si="259"/>
        <v>0</v>
      </c>
      <c r="N49" s="82">
        <f t="shared" si="260"/>
        <v>0</v>
      </c>
      <c r="O49" s="82">
        <f t="shared" si="261"/>
        <v>0</v>
      </c>
      <c r="P49" s="82">
        <f t="shared" si="262"/>
        <v>0</v>
      </c>
      <c r="Q49" s="82">
        <f t="shared" si="263"/>
        <v>0</v>
      </c>
      <c r="R49" s="76"/>
      <c r="S49" s="77">
        <f t="shared" si="264"/>
        <v>0</v>
      </c>
      <c r="T49" s="96">
        <f t="shared" si="265"/>
        <v>0</v>
      </c>
      <c r="U49" s="82">
        <f t="shared" si="266"/>
        <v>1807340.1100000003</v>
      </c>
      <c r="V49" s="82">
        <f t="shared" si="267"/>
        <v>32456.83</v>
      </c>
      <c r="W49" s="82">
        <f t="shared" si="268"/>
        <v>283135.95999999996</v>
      </c>
      <c r="X49" s="82">
        <f t="shared" si="269"/>
        <v>0</v>
      </c>
      <c r="Y49" s="82">
        <f t="shared" si="270"/>
        <v>0</v>
      </c>
      <c r="Z49" s="82">
        <f t="shared" si="271"/>
        <v>0</v>
      </c>
      <c r="AA49" s="76">
        <f t="shared" si="272"/>
        <v>2122932.9000000004</v>
      </c>
      <c r="AB49" s="77">
        <f t="shared" si="273"/>
        <v>0.11465414131053576</v>
      </c>
      <c r="AC49" s="76">
        <f t="shared" si="274"/>
        <v>1187.7876685503275</v>
      </c>
      <c r="AD49" s="82">
        <f t="shared" si="275"/>
        <v>257523.94</v>
      </c>
      <c r="AE49" s="82">
        <f t="shared" si="276"/>
        <v>60297.990000000005</v>
      </c>
      <c r="AF49" s="82">
        <f t="shared" si="277"/>
        <v>0</v>
      </c>
      <c r="AG49" s="82">
        <f t="shared" si="278"/>
        <v>0</v>
      </c>
      <c r="AH49" s="76">
        <f t="shared" si="279"/>
        <v>317821.93</v>
      </c>
      <c r="AI49" s="77">
        <f t="shared" si="280"/>
        <v>1.7164744337330302E-2</v>
      </c>
      <c r="AJ49" s="76">
        <f t="shared" si="281"/>
        <v>177.8223745314161</v>
      </c>
      <c r="AK49" s="82">
        <f t="shared" si="282"/>
        <v>0</v>
      </c>
      <c r="AL49" s="82">
        <f t="shared" si="283"/>
        <v>0</v>
      </c>
      <c r="AM49" s="76"/>
      <c r="AN49" s="77">
        <f t="shared" si="284"/>
        <v>0</v>
      </c>
      <c r="AO49" s="76">
        <f t="shared" si="285"/>
        <v>0</v>
      </c>
      <c r="AP49" s="82">
        <f t="shared" si="286"/>
        <v>99457.44</v>
      </c>
      <c r="AQ49" s="82">
        <f t="shared" si="287"/>
        <v>13286.84</v>
      </c>
      <c r="AR49" s="82">
        <f t="shared" si="288"/>
        <v>0</v>
      </c>
      <c r="AS49" s="82">
        <f t="shared" si="289"/>
        <v>0</v>
      </c>
      <c r="AT49" s="82">
        <f t="shared" si="290"/>
        <v>182500.55</v>
      </c>
      <c r="AU49" s="82">
        <f t="shared" si="291"/>
        <v>0</v>
      </c>
      <c r="AV49" s="82">
        <f t="shared" si="292"/>
        <v>0</v>
      </c>
      <c r="AW49" s="82">
        <f t="shared" si="293"/>
        <v>81968.099999999991</v>
      </c>
      <c r="AX49" s="82">
        <f t="shared" si="294"/>
        <v>0</v>
      </c>
      <c r="AY49" s="82">
        <f t="shared" si="295"/>
        <v>0</v>
      </c>
      <c r="AZ49" s="82">
        <f t="shared" si="296"/>
        <v>0</v>
      </c>
      <c r="BA49" s="82">
        <f t="shared" si="297"/>
        <v>0</v>
      </c>
      <c r="BB49" s="82">
        <f t="shared" si="298"/>
        <v>32831.569999999992</v>
      </c>
      <c r="BC49" s="82">
        <f t="shared" si="299"/>
        <v>0</v>
      </c>
      <c r="BD49" s="82">
        <f t="shared" si="300"/>
        <v>0</v>
      </c>
      <c r="BE49" s="82">
        <f t="shared" si="301"/>
        <v>0</v>
      </c>
      <c r="BF49" s="76">
        <f t="shared" si="302"/>
        <v>410044.49999999994</v>
      </c>
      <c r="BG49" s="77">
        <f t="shared" si="303"/>
        <v>2.2145447953916944E-2</v>
      </c>
      <c r="BH49" s="76">
        <f t="shared" si="304"/>
        <v>229.42119397974596</v>
      </c>
      <c r="BI49" s="82">
        <f t="shared" si="305"/>
        <v>0</v>
      </c>
      <c r="BJ49" s="82">
        <f t="shared" si="306"/>
        <v>0</v>
      </c>
      <c r="BK49" s="82">
        <f t="shared" si="307"/>
        <v>17980.48</v>
      </c>
      <c r="BL49" s="82">
        <f t="shared" si="308"/>
        <v>0</v>
      </c>
      <c r="BM49" s="82">
        <f t="shared" si="309"/>
        <v>0</v>
      </c>
      <c r="BN49" s="82">
        <f t="shared" si="310"/>
        <v>0</v>
      </c>
      <c r="BO49" s="82">
        <f t="shared" si="311"/>
        <v>0</v>
      </c>
      <c r="BP49" s="76">
        <f t="shared" si="312"/>
        <v>17980.48</v>
      </c>
      <c r="BQ49" s="77">
        <f t="shared" si="313"/>
        <v>9.7107944144219618E-4</v>
      </c>
      <c r="BR49" s="76">
        <f t="shared" si="314"/>
        <v>10.060135399765009</v>
      </c>
      <c r="BS49" s="82">
        <f t="shared" si="315"/>
        <v>0</v>
      </c>
      <c r="BT49" s="82">
        <f t="shared" si="316"/>
        <v>0</v>
      </c>
      <c r="BU49" s="82">
        <f t="shared" si="317"/>
        <v>0</v>
      </c>
      <c r="BV49" s="82">
        <f t="shared" si="318"/>
        <v>117894.81999999999</v>
      </c>
      <c r="BW49" s="76">
        <f t="shared" si="319"/>
        <v>117894.81999999999</v>
      </c>
      <c r="BX49" s="77">
        <f t="shared" si="320"/>
        <v>6.3671957564274285E-3</v>
      </c>
      <c r="BY49" s="76">
        <f t="shared" si="321"/>
        <v>65.962524478263305</v>
      </c>
      <c r="BZ49" s="82">
        <v>3068156.6599999992</v>
      </c>
      <c r="CA49" s="77">
        <f t="shared" si="322"/>
        <v>0.1657032434979463</v>
      </c>
      <c r="CB49" s="76">
        <f t="shared" si="323"/>
        <v>1716.6433503049288</v>
      </c>
      <c r="CC49" s="82">
        <v>474682.23</v>
      </c>
      <c r="CD49" s="77">
        <f t="shared" si="324"/>
        <v>2.5636365367939902E-2</v>
      </c>
      <c r="CE49" s="76">
        <f t="shared" si="325"/>
        <v>265.58620824707657</v>
      </c>
      <c r="CF49" s="84">
        <v>842076.15</v>
      </c>
      <c r="CG49" s="77">
        <f t="shared" si="326"/>
        <v>4.5478365282450466E-2</v>
      </c>
      <c r="CH49" s="85">
        <f t="shared" si="327"/>
        <v>471.14426789011361</v>
      </c>
    </row>
    <row r="50" spans="1:86" x14ac:dyDescent="0.2">
      <c r="A50" s="79"/>
      <c r="B50" s="70" t="s">
        <v>106</v>
      </c>
      <c r="C50" s="70" t="s">
        <v>107</v>
      </c>
      <c r="D50" s="80">
        <f t="shared" si="250"/>
        <v>1626.69</v>
      </c>
      <c r="E50" s="80">
        <f t="shared" si="251"/>
        <v>16457369.869999999</v>
      </c>
      <c r="F50" s="76">
        <f t="shared" si="252"/>
        <v>10091166.419999998</v>
      </c>
      <c r="G50" s="76">
        <f t="shared" si="253"/>
        <v>121613.25</v>
      </c>
      <c r="H50" s="76">
        <f t="shared" si="254"/>
        <v>1138.71</v>
      </c>
      <c r="I50" s="76">
        <f t="shared" si="255"/>
        <v>10213918.379999999</v>
      </c>
      <c r="J50" s="77">
        <f t="shared" si="256"/>
        <v>0.6206288404940612</v>
      </c>
      <c r="K50" s="81">
        <f t="shared" si="257"/>
        <v>6278.9581174040532</v>
      </c>
      <c r="L50" s="82">
        <f t="shared" si="258"/>
        <v>0</v>
      </c>
      <c r="M50" s="82">
        <f t="shared" si="259"/>
        <v>0</v>
      </c>
      <c r="N50" s="82">
        <f t="shared" si="260"/>
        <v>0</v>
      </c>
      <c r="O50" s="82">
        <f t="shared" si="261"/>
        <v>0</v>
      </c>
      <c r="P50" s="82">
        <f t="shared" si="262"/>
        <v>0</v>
      </c>
      <c r="Q50" s="82">
        <f t="shared" si="263"/>
        <v>0</v>
      </c>
      <c r="R50" s="76"/>
      <c r="S50" s="77">
        <f t="shared" si="264"/>
        <v>0</v>
      </c>
      <c r="T50" s="96">
        <f t="shared" si="265"/>
        <v>0</v>
      </c>
      <c r="U50" s="82">
        <f t="shared" si="266"/>
        <v>1631226.67</v>
      </c>
      <c r="V50" s="82">
        <f t="shared" si="267"/>
        <v>19958.830000000002</v>
      </c>
      <c r="W50" s="82">
        <f t="shared" si="268"/>
        <v>250096.34</v>
      </c>
      <c r="X50" s="82">
        <f t="shared" si="269"/>
        <v>0</v>
      </c>
      <c r="Y50" s="82">
        <f t="shared" si="270"/>
        <v>0</v>
      </c>
      <c r="Z50" s="82">
        <f t="shared" si="271"/>
        <v>0</v>
      </c>
      <c r="AA50" s="76">
        <f t="shared" si="272"/>
        <v>1901281.84</v>
      </c>
      <c r="AB50" s="77">
        <f t="shared" si="273"/>
        <v>0.11552768486207694</v>
      </c>
      <c r="AC50" s="76">
        <f t="shared" si="274"/>
        <v>1168.804037647001</v>
      </c>
      <c r="AD50" s="82">
        <f t="shared" si="275"/>
        <v>256247.08</v>
      </c>
      <c r="AE50" s="82">
        <f t="shared" si="276"/>
        <v>0</v>
      </c>
      <c r="AF50" s="82">
        <f t="shared" si="277"/>
        <v>3749.72</v>
      </c>
      <c r="AG50" s="82">
        <f t="shared" si="278"/>
        <v>0</v>
      </c>
      <c r="AH50" s="76">
        <f t="shared" si="279"/>
        <v>259996.79999999999</v>
      </c>
      <c r="AI50" s="77">
        <f t="shared" si="280"/>
        <v>1.5798198743405892E-2</v>
      </c>
      <c r="AJ50" s="76">
        <f t="shared" si="281"/>
        <v>159.83180569131179</v>
      </c>
      <c r="AK50" s="82">
        <f t="shared" si="282"/>
        <v>0</v>
      </c>
      <c r="AL50" s="82">
        <f t="shared" si="283"/>
        <v>0</v>
      </c>
      <c r="AM50" s="76"/>
      <c r="AN50" s="77">
        <f t="shared" si="284"/>
        <v>0</v>
      </c>
      <c r="AO50" s="76">
        <f t="shared" si="285"/>
        <v>0</v>
      </c>
      <c r="AP50" s="82">
        <f t="shared" si="286"/>
        <v>109180.9</v>
      </c>
      <c r="AQ50" s="82">
        <f t="shared" si="287"/>
        <v>42634.58</v>
      </c>
      <c r="AR50" s="82">
        <f t="shared" si="288"/>
        <v>0</v>
      </c>
      <c r="AS50" s="82">
        <f t="shared" si="289"/>
        <v>0</v>
      </c>
      <c r="AT50" s="82">
        <f t="shared" si="290"/>
        <v>212399.79</v>
      </c>
      <c r="AU50" s="82">
        <f t="shared" si="291"/>
        <v>0</v>
      </c>
      <c r="AV50" s="82">
        <f t="shared" si="292"/>
        <v>0</v>
      </c>
      <c r="AW50" s="82">
        <f t="shared" si="293"/>
        <v>80056.900000000009</v>
      </c>
      <c r="AX50" s="82">
        <f t="shared" si="294"/>
        <v>0</v>
      </c>
      <c r="AY50" s="82">
        <f t="shared" si="295"/>
        <v>0</v>
      </c>
      <c r="AZ50" s="82">
        <f t="shared" si="296"/>
        <v>0</v>
      </c>
      <c r="BA50" s="82">
        <f t="shared" si="297"/>
        <v>0</v>
      </c>
      <c r="BB50" s="82">
        <f t="shared" si="298"/>
        <v>28637.07</v>
      </c>
      <c r="BC50" s="82">
        <f t="shared" si="299"/>
        <v>0</v>
      </c>
      <c r="BD50" s="82">
        <f t="shared" si="300"/>
        <v>0</v>
      </c>
      <c r="BE50" s="82">
        <f t="shared" si="301"/>
        <v>0</v>
      </c>
      <c r="BF50" s="76">
        <f t="shared" si="302"/>
        <v>472909.24000000005</v>
      </c>
      <c r="BG50" s="77">
        <f t="shared" si="303"/>
        <v>2.8735408132381002E-2</v>
      </c>
      <c r="BH50" s="76">
        <f t="shared" si="304"/>
        <v>290.71872329700193</v>
      </c>
      <c r="BI50" s="82">
        <f t="shared" si="305"/>
        <v>0</v>
      </c>
      <c r="BJ50" s="82">
        <f t="shared" si="306"/>
        <v>0</v>
      </c>
      <c r="BK50" s="82">
        <f t="shared" si="307"/>
        <v>12697.169999999998</v>
      </c>
      <c r="BL50" s="82">
        <f t="shared" si="308"/>
        <v>0</v>
      </c>
      <c r="BM50" s="82">
        <f t="shared" si="309"/>
        <v>0</v>
      </c>
      <c r="BN50" s="82">
        <f t="shared" si="310"/>
        <v>0</v>
      </c>
      <c r="BO50" s="82">
        <f t="shared" si="311"/>
        <v>37821.32</v>
      </c>
      <c r="BP50" s="76">
        <f t="shared" si="312"/>
        <v>50518.49</v>
      </c>
      <c r="BQ50" s="77">
        <f t="shared" si="313"/>
        <v>3.0696575697730247E-3</v>
      </c>
      <c r="BR50" s="76">
        <f t="shared" si="314"/>
        <v>31.056003295034699</v>
      </c>
      <c r="BS50" s="82">
        <f t="shared" si="315"/>
        <v>0</v>
      </c>
      <c r="BT50" s="82">
        <f t="shared" si="316"/>
        <v>170683.52999999997</v>
      </c>
      <c r="BU50" s="82">
        <f t="shared" si="317"/>
        <v>0</v>
      </c>
      <c r="BV50" s="82">
        <f t="shared" si="318"/>
        <v>52016.450000000004</v>
      </c>
      <c r="BW50" s="76">
        <f t="shared" si="319"/>
        <v>222699.97999999998</v>
      </c>
      <c r="BX50" s="77">
        <f t="shared" si="320"/>
        <v>1.3531930178342646E-2</v>
      </c>
      <c r="BY50" s="76">
        <f t="shared" si="321"/>
        <v>136.90376162637008</v>
      </c>
      <c r="BZ50" s="82">
        <v>2768126.9399999995</v>
      </c>
      <c r="CA50" s="77">
        <f t="shared" si="322"/>
        <v>0.16819983763298624</v>
      </c>
      <c r="CB50" s="76">
        <f t="shared" si="323"/>
        <v>1701.6929716172101</v>
      </c>
      <c r="CC50" s="82">
        <v>395377.25000000006</v>
      </c>
      <c r="CD50" s="77">
        <f t="shared" si="324"/>
        <v>2.4024327892194362E-2</v>
      </c>
      <c r="CE50" s="76">
        <f t="shared" si="325"/>
        <v>243.05629837276928</v>
      </c>
      <c r="CF50" s="84">
        <v>172540.95</v>
      </c>
      <c r="CG50" s="77">
        <f t="shared" si="326"/>
        <v>1.0484114494778625E-2</v>
      </c>
      <c r="CH50" s="85">
        <f t="shared" si="327"/>
        <v>106.06873466978958</v>
      </c>
    </row>
    <row r="51" spans="1:86" x14ac:dyDescent="0.2">
      <c r="A51" s="79"/>
      <c r="B51" s="70" t="s">
        <v>108</v>
      </c>
      <c r="C51" s="70" t="s">
        <v>109</v>
      </c>
      <c r="D51" s="80">
        <f t="shared" si="250"/>
        <v>158.79999999999998</v>
      </c>
      <c r="E51" s="80">
        <f t="shared" si="251"/>
        <v>1780771.97</v>
      </c>
      <c r="F51" s="76">
        <f t="shared" si="252"/>
        <v>986769.38</v>
      </c>
      <c r="G51" s="76">
        <f t="shared" si="253"/>
        <v>0</v>
      </c>
      <c r="H51" s="76">
        <f t="shared" si="254"/>
        <v>0</v>
      </c>
      <c r="I51" s="76">
        <f t="shared" si="255"/>
        <v>986769.38</v>
      </c>
      <c r="J51" s="77">
        <f t="shared" si="256"/>
        <v>0.55412450140935232</v>
      </c>
      <c r="K51" s="81">
        <f t="shared" si="257"/>
        <v>6213.9129722921925</v>
      </c>
      <c r="L51" s="82">
        <f t="shared" si="258"/>
        <v>0</v>
      </c>
      <c r="M51" s="82">
        <f t="shared" si="259"/>
        <v>0</v>
      </c>
      <c r="N51" s="82">
        <f t="shared" si="260"/>
        <v>0</v>
      </c>
      <c r="O51" s="82">
        <f t="shared" si="261"/>
        <v>0</v>
      </c>
      <c r="P51" s="82">
        <f t="shared" si="262"/>
        <v>0</v>
      </c>
      <c r="Q51" s="82">
        <f t="shared" si="263"/>
        <v>0</v>
      </c>
      <c r="R51" s="76"/>
      <c r="S51" s="77">
        <f t="shared" si="264"/>
        <v>0</v>
      </c>
      <c r="T51" s="96">
        <f t="shared" si="265"/>
        <v>0</v>
      </c>
      <c r="U51" s="82">
        <f t="shared" si="266"/>
        <v>143901.29</v>
      </c>
      <c r="V51" s="82">
        <f t="shared" si="267"/>
        <v>796.03</v>
      </c>
      <c r="W51" s="82">
        <f t="shared" si="268"/>
        <v>0</v>
      </c>
      <c r="X51" s="82">
        <f t="shared" si="269"/>
        <v>0</v>
      </c>
      <c r="Y51" s="82">
        <f t="shared" si="270"/>
        <v>0</v>
      </c>
      <c r="Z51" s="82">
        <f t="shared" si="271"/>
        <v>0</v>
      </c>
      <c r="AA51" s="76">
        <f t="shared" si="272"/>
        <v>144697.32</v>
      </c>
      <c r="AB51" s="77">
        <f t="shared" si="273"/>
        <v>8.1255389481450571E-2</v>
      </c>
      <c r="AC51" s="76">
        <f t="shared" si="274"/>
        <v>911.19219143576845</v>
      </c>
      <c r="AD51" s="82">
        <f t="shared" si="275"/>
        <v>0</v>
      </c>
      <c r="AE51" s="82">
        <f t="shared" si="276"/>
        <v>0</v>
      </c>
      <c r="AF51" s="82">
        <f t="shared" si="277"/>
        <v>0</v>
      </c>
      <c r="AG51" s="82">
        <f t="shared" si="278"/>
        <v>0</v>
      </c>
      <c r="AH51" s="76"/>
      <c r="AI51" s="77">
        <f t="shared" si="280"/>
        <v>0</v>
      </c>
      <c r="AJ51" s="76">
        <f t="shared" si="281"/>
        <v>0</v>
      </c>
      <c r="AK51" s="82">
        <f t="shared" si="282"/>
        <v>0</v>
      </c>
      <c r="AL51" s="82">
        <f t="shared" si="283"/>
        <v>0</v>
      </c>
      <c r="AM51" s="76"/>
      <c r="AN51" s="77">
        <f t="shared" si="284"/>
        <v>0</v>
      </c>
      <c r="AO51" s="76">
        <f t="shared" si="285"/>
        <v>0</v>
      </c>
      <c r="AP51" s="82">
        <f t="shared" si="286"/>
        <v>33754.149999999994</v>
      </c>
      <c r="AQ51" s="82">
        <f t="shared" si="287"/>
        <v>1964.17</v>
      </c>
      <c r="AR51" s="82">
        <f t="shared" si="288"/>
        <v>0</v>
      </c>
      <c r="AS51" s="82">
        <f t="shared" si="289"/>
        <v>0</v>
      </c>
      <c r="AT51" s="82">
        <f t="shared" si="290"/>
        <v>30811.29</v>
      </c>
      <c r="AU51" s="82">
        <f t="shared" si="291"/>
        <v>0</v>
      </c>
      <c r="AV51" s="82">
        <f t="shared" si="292"/>
        <v>0</v>
      </c>
      <c r="AW51" s="82">
        <f t="shared" si="293"/>
        <v>834</v>
      </c>
      <c r="AX51" s="82">
        <f t="shared" si="294"/>
        <v>0</v>
      </c>
      <c r="AY51" s="82">
        <f t="shared" si="295"/>
        <v>0</v>
      </c>
      <c r="AZ51" s="82">
        <f t="shared" si="296"/>
        <v>0</v>
      </c>
      <c r="BA51" s="82">
        <f t="shared" si="297"/>
        <v>0</v>
      </c>
      <c r="BB51" s="82">
        <f t="shared" si="298"/>
        <v>0</v>
      </c>
      <c r="BC51" s="82">
        <f t="shared" si="299"/>
        <v>0</v>
      </c>
      <c r="BD51" s="82">
        <f t="shared" si="300"/>
        <v>0</v>
      </c>
      <c r="BE51" s="82">
        <f t="shared" si="301"/>
        <v>0</v>
      </c>
      <c r="BF51" s="76">
        <f t="shared" si="302"/>
        <v>67363.609999999986</v>
      </c>
      <c r="BG51" s="77">
        <f t="shared" si="303"/>
        <v>3.7828318917216552E-2</v>
      </c>
      <c r="BH51" s="76">
        <f t="shared" si="304"/>
        <v>424.20409319899238</v>
      </c>
      <c r="BI51" s="82">
        <f t="shared" si="305"/>
        <v>0</v>
      </c>
      <c r="BJ51" s="82">
        <f t="shared" si="306"/>
        <v>0</v>
      </c>
      <c r="BK51" s="82">
        <f t="shared" si="307"/>
        <v>1200.95</v>
      </c>
      <c r="BL51" s="82">
        <f t="shared" si="308"/>
        <v>0</v>
      </c>
      <c r="BM51" s="82">
        <f t="shared" si="309"/>
        <v>0</v>
      </c>
      <c r="BN51" s="82">
        <f t="shared" si="310"/>
        <v>0</v>
      </c>
      <c r="BO51" s="82">
        <f t="shared" si="311"/>
        <v>834.94</v>
      </c>
      <c r="BP51" s="76">
        <f t="shared" si="312"/>
        <v>2035.89</v>
      </c>
      <c r="BQ51" s="77">
        <f t="shared" si="313"/>
        <v>1.1432626042513461E-3</v>
      </c>
      <c r="BR51" s="76">
        <f t="shared" si="314"/>
        <v>12.820465994962218</v>
      </c>
      <c r="BS51" s="82">
        <f t="shared" si="315"/>
        <v>0</v>
      </c>
      <c r="BT51" s="82">
        <f t="shared" si="316"/>
        <v>0</v>
      </c>
      <c r="BU51" s="82">
        <f t="shared" si="317"/>
        <v>0</v>
      </c>
      <c r="BV51" s="82">
        <f t="shared" si="318"/>
        <v>0</v>
      </c>
      <c r="BW51" s="76"/>
      <c r="BX51" s="77">
        <f t="shared" si="320"/>
        <v>0</v>
      </c>
      <c r="BY51" s="76">
        <f t="shared" si="321"/>
        <v>0</v>
      </c>
      <c r="BZ51" s="82">
        <v>385198.43</v>
      </c>
      <c r="CA51" s="77">
        <f t="shared" si="322"/>
        <v>0.21630980074332595</v>
      </c>
      <c r="CB51" s="76">
        <f t="shared" si="323"/>
        <v>2425.6828085642319</v>
      </c>
      <c r="CC51" s="82">
        <v>81229.13</v>
      </c>
      <c r="CD51" s="77">
        <f t="shared" si="324"/>
        <v>4.5614560071944532E-2</v>
      </c>
      <c r="CE51" s="76">
        <f t="shared" si="325"/>
        <v>511.51845088161218</v>
      </c>
      <c r="CF51" s="84">
        <v>113478.21</v>
      </c>
      <c r="CG51" s="77">
        <f t="shared" si="326"/>
        <v>6.3724166772458804E-2</v>
      </c>
      <c r="CH51" s="85">
        <f t="shared" si="327"/>
        <v>714.598299748111</v>
      </c>
    </row>
    <row r="52" spans="1:86" x14ac:dyDescent="0.2">
      <c r="A52" s="79"/>
      <c r="B52" s="70" t="s">
        <v>110</v>
      </c>
      <c r="C52" s="70" t="s">
        <v>111</v>
      </c>
      <c r="D52" s="80">
        <f t="shared" si="250"/>
        <v>3143.5400000000009</v>
      </c>
      <c r="E52" s="80">
        <f t="shared" si="251"/>
        <v>31953812.07</v>
      </c>
      <c r="F52" s="76">
        <f t="shared" si="252"/>
        <v>17558348.469999999</v>
      </c>
      <c r="G52" s="76">
        <f t="shared" si="253"/>
        <v>81272.5</v>
      </c>
      <c r="H52" s="76">
        <f t="shared" si="254"/>
        <v>42431.86</v>
      </c>
      <c r="I52" s="76">
        <f t="shared" si="255"/>
        <v>17682052.829999998</v>
      </c>
      <c r="J52" s="77">
        <f t="shared" si="256"/>
        <v>0.55336285984484723</v>
      </c>
      <c r="K52" s="81">
        <f t="shared" si="257"/>
        <v>5624.8855844048412</v>
      </c>
      <c r="L52" s="82">
        <f t="shared" si="258"/>
        <v>0</v>
      </c>
      <c r="M52" s="82">
        <f t="shared" si="259"/>
        <v>0</v>
      </c>
      <c r="N52" s="82">
        <f t="shared" si="260"/>
        <v>0</v>
      </c>
      <c r="O52" s="82">
        <f t="shared" si="261"/>
        <v>0</v>
      </c>
      <c r="P52" s="82">
        <f t="shared" si="262"/>
        <v>0</v>
      </c>
      <c r="Q52" s="82">
        <f t="shared" si="263"/>
        <v>0</v>
      </c>
      <c r="R52" s="76"/>
      <c r="S52" s="77">
        <f t="shared" si="264"/>
        <v>0</v>
      </c>
      <c r="T52" s="96">
        <f t="shared" si="265"/>
        <v>0</v>
      </c>
      <c r="U52" s="82">
        <f t="shared" si="266"/>
        <v>3263523.8299999996</v>
      </c>
      <c r="V52" s="82">
        <f t="shared" si="267"/>
        <v>95334.74</v>
      </c>
      <c r="W52" s="82">
        <f t="shared" si="268"/>
        <v>909371</v>
      </c>
      <c r="X52" s="82">
        <f t="shared" si="269"/>
        <v>0</v>
      </c>
      <c r="Y52" s="82">
        <f t="shared" si="270"/>
        <v>0</v>
      </c>
      <c r="Z52" s="82">
        <f t="shared" si="271"/>
        <v>0</v>
      </c>
      <c r="AA52" s="76">
        <f t="shared" si="272"/>
        <v>4268229.57</v>
      </c>
      <c r="AB52" s="77">
        <f t="shared" si="273"/>
        <v>0.13357497254630377</v>
      </c>
      <c r="AC52" s="76">
        <f t="shared" si="274"/>
        <v>1357.7780368628994</v>
      </c>
      <c r="AD52" s="82">
        <f t="shared" si="275"/>
        <v>1013197.18</v>
      </c>
      <c r="AE52" s="82">
        <f t="shared" si="276"/>
        <v>189603.18</v>
      </c>
      <c r="AF52" s="82">
        <f t="shared" si="277"/>
        <v>16241</v>
      </c>
      <c r="AG52" s="82">
        <f t="shared" si="278"/>
        <v>0</v>
      </c>
      <c r="AH52" s="76">
        <f t="shared" si="279"/>
        <v>1219041.3600000001</v>
      </c>
      <c r="AI52" s="77">
        <f t="shared" si="280"/>
        <v>3.8150107327710778E-2</v>
      </c>
      <c r="AJ52" s="76">
        <f t="shared" si="281"/>
        <v>387.79253962093685</v>
      </c>
      <c r="AK52" s="82">
        <f t="shared" si="282"/>
        <v>0</v>
      </c>
      <c r="AL52" s="82">
        <f t="shared" si="283"/>
        <v>0</v>
      </c>
      <c r="AM52" s="76"/>
      <c r="AN52" s="77">
        <f t="shared" si="284"/>
        <v>0</v>
      </c>
      <c r="AO52" s="76">
        <f t="shared" si="285"/>
        <v>0</v>
      </c>
      <c r="AP52" s="82">
        <f t="shared" si="286"/>
        <v>388546.16000000003</v>
      </c>
      <c r="AQ52" s="82">
        <f t="shared" si="287"/>
        <v>84401.959999999992</v>
      </c>
      <c r="AR52" s="82">
        <f t="shared" si="288"/>
        <v>0</v>
      </c>
      <c r="AS52" s="82">
        <f t="shared" si="289"/>
        <v>0</v>
      </c>
      <c r="AT52" s="82">
        <f t="shared" si="290"/>
        <v>568257.50999999989</v>
      </c>
      <c r="AU52" s="82">
        <f t="shared" si="291"/>
        <v>0</v>
      </c>
      <c r="AV52" s="82">
        <f t="shared" si="292"/>
        <v>0</v>
      </c>
      <c r="AW52" s="82">
        <f t="shared" si="293"/>
        <v>96861.34</v>
      </c>
      <c r="AX52" s="82">
        <f t="shared" si="294"/>
        <v>0</v>
      </c>
      <c r="AY52" s="82">
        <f t="shared" si="295"/>
        <v>0</v>
      </c>
      <c r="AZ52" s="82">
        <f t="shared" si="296"/>
        <v>0</v>
      </c>
      <c r="BA52" s="82">
        <f t="shared" si="297"/>
        <v>0</v>
      </c>
      <c r="BB52" s="82">
        <f t="shared" si="298"/>
        <v>91816.010000000009</v>
      </c>
      <c r="BC52" s="82">
        <f t="shared" si="299"/>
        <v>0</v>
      </c>
      <c r="BD52" s="82">
        <f t="shared" si="300"/>
        <v>0</v>
      </c>
      <c r="BE52" s="82">
        <f t="shared" si="301"/>
        <v>0</v>
      </c>
      <c r="BF52" s="76">
        <f t="shared" si="302"/>
        <v>1229882.98</v>
      </c>
      <c r="BG52" s="77">
        <f t="shared" si="303"/>
        <v>3.8489397675173849E-2</v>
      </c>
      <c r="BH52" s="76">
        <f t="shared" si="304"/>
        <v>391.2413966420022</v>
      </c>
      <c r="BI52" s="82">
        <f t="shared" si="305"/>
        <v>0</v>
      </c>
      <c r="BJ52" s="82">
        <f t="shared" si="306"/>
        <v>0</v>
      </c>
      <c r="BK52" s="82">
        <f t="shared" si="307"/>
        <v>45984.290000000015</v>
      </c>
      <c r="BL52" s="82">
        <f t="shared" si="308"/>
        <v>0</v>
      </c>
      <c r="BM52" s="82">
        <f t="shared" si="309"/>
        <v>0</v>
      </c>
      <c r="BN52" s="82">
        <f t="shared" si="310"/>
        <v>0</v>
      </c>
      <c r="BO52" s="82">
        <f t="shared" si="311"/>
        <v>32969</v>
      </c>
      <c r="BP52" s="76">
        <f t="shared" si="312"/>
        <v>78953.290000000008</v>
      </c>
      <c r="BQ52" s="77">
        <f t="shared" si="313"/>
        <v>2.4708566798552875E-3</v>
      </c>
      <c r="BR52" s="76">
        <f t="shared" si="314"/>
        <v>25.116044332186004</v>
      </c>
      <c r="BS52" s="82">
        <f t="shared" si="315"/>
        <v>0</v>
      </c>
      <c r="BT52" s="82">
        <f t="shared" si="316"/>
        <v>0</v>
      </c>
      <c r="BU52" s="82">
        <f t="shared" si="317"/>
        <v>0</v>
      </c>
      <c r="BV52" s="82">
        <f t="shared" si="318"/>
        <v>349873.23999999993</v>
      </c>
      <c r="BW52" s="76">
        <f t="shared" si="319"/>
        <v>349873.23999999993</v>
      </c>
      <c r="BX52" s="77">
        <f t="shared" si="320"/>
        <v>1.0949342733616444E-2</v>
      </c>
      <c r="BY52" s="76">
        <f t="shared" si="321"/>
        <v>111.29912137271988</v>
      </c>
      <c r="BZ52" s="82">
        <v>4651326.6900000004</v>
      </c>
      <c r="CA52" s="77">
        <f t="shared" si="322"/>
        <v>0.14556406227246113</v>
      </c>
      <c r="CB52" s="76">
        <f t="shared" si="323"/>
        <v>1479.6460964390462</v>
      </c>
      <c r="CC52" s="82">
        <v>926680.04999999993</v>
      </c>
      <c r="CD52" s="77">
        <f t="shared" si="324"/>
        <v>2.9000610254887812E-2</v>
      </c>
      <c r="CE52" s="76">
        <f t="shared" si="325"/>
        <v>294.78869363838209</v>
      </c>
      <c r="CF52" s="84">
        <v>1547772.06</v>
      </c>
      <c r="CG52" s="77">
        <f t="shared" si="326"/>
        <v>4.8437790665143636E-2</v>
      </c>
      <c r="CH52" s="85">
        <f t="shared" si="327"/>
        <v>492.36595048893912</v>
      </c>
    </row>
    <row r="53" spans="1:86" x14ac:dyDescent="0.2">
      <c r="A53" s="79"/>
      <c r="B53" s="70" t="s">
        <v>112</v>
      </c>
      <c r="C53" s="70" t="s">
        <v>113</v>
      </c>
      <c r="D53" s="80">
        <f t="shared" si="250"/>
        <v>26508.34</v>
      </c>
      <c r="E53" s="80">
        <f t="shared" si="251"/>
        <v>293077460.99000001</v>
      </c>
      <c r="F53" s="76">
        <f t="shared" si="252"/>
        <v>155023430.25999996</v>
      </c>
      <c r="G53" s="76">
        <f t="shared" si="253"/>
        <v>3436203.5400000005</v>
      </c>
      <c r="H53" s="76">
        <f t="shared" si="254"/>
        <v>0</v>
      </c>
      <c r="I53" s="76">
        <f t="shared" si="255"/>
        <v>158459633.79999995</v>
      </c>
      <c r="J53" s="77">
        <f t="shared" si="256"/>
        <v>0.54067492349883128</v>
      </c>
      <c r="K53" s="81">
        <f t="shared" si="257"/>
        <v>5977.7275302791477</v>
      </c>
      <c r="L53" s="82">
        <f t="shared" si="258"/>
        <v>0</v>
      </c>
      <c r="M53" s="82">
        <f t="shared" si="259"/>
        <v>0</v>
      </c>
      <c r="N53" s="82">
        <f t="shared" si="260"/>
        <v>0</v>
      </c>
      <c r="O53" s="82">
        <f t="shared" si="261"/>
        <v>0</v>
      </c>
      <c r="P53" s="82">
        <f t="shared" si="262"/>
        <v>0</v>
      </c>
      <c r="Q53" s="82">
        <f t="shared" si="263"/>
        <v>0</v>
      </c>
      <c r="R53" s="76"/>
      <c r="S53" s="77">
        <f t="shared" si="264"/>
        <v>0</v>
      </c>
      <c r="T53" s="96">
        <f t="shared" si="265"/>
        <v>0</v>
      </c>
      <c r="U53" s="82">
        <f t="shared" si="266"/>
        <v>32148216.309999999</v>
      </c>
      <c r="V53" s="82">
        <f t="shared" si="267"/>
        <v>873327.93</v>
      </c>
      <c r="W53" s="82">
        <f t="shared" si="268"/>
        <v>4560833.49</v>
      </c>
      <c r="X53" s="82">
        <f t="shared" si="269"/>
        <v>0</v>
      </c>
      <c r="Y53" s="82">
        <f t="shared" si="270"/>
        <v>0</v>
      </c>
      <c r="Z53" s="82">
        <f t="shared" si="271"/>
        <v>0</v>
      </c>
      <c r="AA53" s="76">
        <f t="shared" si="272"/>
        <v>37582377.729999997</v>
      </c>
      <c r="AB53" s="77">
        <f t="shared" si="273"/>
        <v>0.12823359941446447</v>
      </c>
      <c r="AC53" s="76">
        <f t="shared" si="274"/>
        <v>1417.7567410860129</v>
      </c>
      <c r="AD53" s="82">
        <f t="shared" si="275"/>
        <v>10265941.039999999</v>
      </c>
      <c r="AE53" s="82">
        <f t="shared" si="276"/>
        <v>715740.3899999999</v>
      </c>
      <c r="AF53" s="82">
        <f t="shared" si="277"/>
        <v>140092.73000000001</v>
      </c>
      <c r="AG53" s="82">
        <f t="shared" si="278"/>
        <v>0</v>
      </c>
      <c r="AH53" s="76">
        <f t="shared" si="279"/>
        <v>11121774.16</v>
      </c>
      <c r="AI53" s="77">
        <f t="shared" si="280"/>
        <v>3.7948241131990294E-2</v>
      </c>
      <c r="AJ53" s="76">
        <f t="shared" si="281"/>
        <v>419.55754905814547</v>
      </c>
      <c r="AK53" s="82">
        <f t="shared" si="282"/>
        <v>4137025.8899999992</v>
      </c>
      <c r="AL53" s="82">
        <f t="shared" si="283"/>
        <v>47293.54</v>
      </c>
      <c r="AM53" s="76">
        <f t="shared" ref="AM53" si="328">SUM(AK53:AL53)</f>
        <v>4184319.4299999992</v>
      </c>
      <c r="AN53" s="77">
        <f t="shared" si="284"/>
        <v>1.4277179199879758E-2</v>
      </c>
      <c r="AO53" s="76">
        <f t="shared" si="285"/>
        <v>157.84916860127791</v>
      </c>
      <c r="AP53" s="82">
        <f t="shared" si="286"/>
        <v>5147774.1899999995</v>
      </c>
      <c r="AQ53" s="82">
        <f t="shared" si="287"/>
        <v>529941.81999999995</v>
      </c>
      <c r="AR53" s="82">
        <f t="shared" si="288"/>
        <v>0</v>
      </c>
      <c r="AS53" s="82">
        <f t="shared" si="289"/>
        <v>0</v>
      </c>
      <c r="AT53" s="82">
        <f t="shared" si="290"/>
        <v>6076228.410000002</v>
      </c>
      <c r="AU53" s="82">
        <f t="shared" si="291"/>
        <v>0</v>
      </c>
      <c r="AV53" s="82">
        <f t="shared" si="292"/>
        <v>0</v>
      </c>
      <c r="AW53" s="82">
        <f t="shared" si="293"/>
        <v>2327719.9900000002</v>
      </c>
      <c r="AX53" s="82">
        <f t="shared" si="294"/>
        <v>0</v>
      </c>
      <c r="AY53" s="82">
        <f t="shared" si="295"/>
        <v>0</v>
      </c>
      <c r="AZ53" s="82">
        <f t="shared" si="296"/>
        <v>0</v>
      </c>
      <c r="BA53" s="82">
        <f t="shared" si="297"/>
        <v>350015.95000000007</v>
      </c>
      <c r="BB53" s="82">
        <f t="shared" si="298"/>
        <v>4909833.97</v>
      </c>
      <c r="BC53" s="82">
        <f t="shared" si="299"/>
        <v>0</v>
      </c>
      <c r="BD53" s="82">
        <f t="shared" si="300"/>
        <v>53482.52</v>
      </c>
      <c r="BE53" s="82">
        <f t="shared" si="301"/>
        <v>0</v>
      </c>
      <c r="BF53" s="76">
        <f t="shared" si="302"/>
        <v>19394996.850000001</v>
      </c>
      <c r="BG53" s="77">
        <f t="shared" si="303"/>
        <v>6.6177033145042058E-2</v>
      </c>
      <c r="BH53" s="76">
        <f t="shared" si="304"/>
        <v>731.65640888867438</v>
      </c>
      <c r="BI53" s="82">
        <f t="shared" si="305"/>
        <v>92298.3</v>
      </c>
      <c r="BJ53" s="82">
        <f t="shared" si="306"/>
        <v>93851.71</v>
      </c>
      <c r="BK53" s="82">
        <f t="shared" si="307"/>
        <v>884403.25000000023</v>
      </c>
      <c r="BL53" s="82">
        <f t="shared" si="308"/>
        <v>0</v>
      </c>
      <c r="BM53" s="82">
        <f t="shared" si="309"/>
        <v>0</v>
      </c>
      <c r="BN53" s="82">
        <f t="shared" si="310"/>
        <v>0</v>
      </c>
      <c r="BO53" s="82">
        <f t="shared" si="311"/>
        <v>971154.27999999991</v>
      </c>
      <c r="BP53" s="76">
        <f t="shared" si="312"/>
        <v>2041707.54</v>
      </c>
      <c r="BQ53" s="77">
        <f t="shared" si="313"/>
        <v>6.9664433870254673E-3</v>
      </c>
      <c r="BR53" s="76">
        <f t="shared" si="314"/>
        <v>77.021327627456117</v>
      </c>
      <c r="BS53" s="82">
        <f t="shared" si="315"/>
        <v>0</v>
      </c>
      <c r="BT53" s="82">
        <f t="shared" si="316"/>
        <v>0</v>
      </c>
      <c r="BU53" s="82">
        <f t="shared" si="317"/>
        <v>123805.32</v>
      </c>
      <c r="BV53" s="82">
        <f t="shared" si="318"/>
        <v>304028.31000000006</v>
      </c>
      <c r="BW53" s="76">
        <f t="shared" si="319"/>
        <v>427833.63000000006</v>
      </c>
      <c r="BX53" s="77">
        <f t="shared" si="320"/>
        <v>1.4597971080914955E-3</v>
      </c>
      <c r="BY53" s="76">
        <f t="shared" si="321"/>
        <v>16.139585881273593</v>
      </c>
      <c r="BZ53" s="82">
        <v>39969536.280000009</v>
      </c>
      <c r="CA53" s="77">
        <f t="shared" si="322"/>
        <v>0.13637874487169724</v>
      </c>
      <c r="CB53" s="76">
        <f t="shared" si="323"/>
        <v>1507.8098545589805</v>
      </c>
      <c r="CC53" s="82">
        <v>8100127.3700000001</v>
      </c>
      <c r="CD53" s="77">
        <f t="shared" si="324"/>
        <v>2.763817914430609E-2</v>
      </c>
      <c r="CE53" s="76">
        <f t="shared" si="325"/>
        <v>305.56901601533707</v>
      </c>
      <c r="CF53" s="84">
        <v>11795154.199999999</v>
      </c>
      <c r="CG53" s="77">
        <f t="shared" si="326"/>
        <v>4.0245859098671725E-2</v>
      </c>
      <c r="CH53" s="85">
        <f t="shared" si="327"/>
        <v>444.96012198425097</v>
      </c>
    </row>
    <row r="54" spans="1:86" x14ac:dyDescent="0.2">
      <c r="A54" s="79"/>
      <c r="B54" s="70" t="s">
        <v>114</v>
      </c>
      <c r="C54" s="70" t="s">
        <v>115</v>
      </c>
      <c r="D54" s="80">
        <f t="shared" si="250"/>
        <v>6667.2099999999991</v>
      </c>
      <c r="E54" s="80">
        <f t="shared" si="251"/>
        <v>68821766.870000005</v>
      </c>
      <c r="F54" s="76">
        <f t="shared" si="252"/>
        <v>40222658.590000004</v>
      </c>
      <c r="G54" s="76">
        <f t="shared" si="253"/>
        <v>0</v>
      </c>
      <c r="H54" s="76">
        <f t="shared" si="254"/>
        <v>0</v>
      </c>
      <c r="I54" s="76">
        <f t="shared" si="255"/>
        <v>40222658.590000004</v>
      </c>
      <c r="J54" s="77">
        <f t="shared" si="256"/>
        <v>0.58444675891536002</v>
      </c>
      <c r="K54" s="81">
        <f t="shared" si="257"/>
        <v>6032.9071065708158</v>
      </c>
      <c r="L54" s="82">
        <f t="shared" si="258"/>
        <v>0</v>
      </c>
      <c r="M54" s="82">
        <f t="shared" si="259"/>
        <v>0</v>
      </c>
      <c r="N54" s="82">
        <f t="shared" si="260"/>
        <v>0</v>
      </c>
      <c r="O54" s="82">
        <f t="shared" si="261"/>
        <v>0</v>
      </c>
      <c r="P54" s="82">
        <f t="shared" si="262"/>
        <v>0</v>
      </c>
      <c r="Q54" s="82">
        <f t="shared" si="263"/>
        <v>0</v>
      </c>
      <c r="R54" s="76"/>
      <c r="S54" s="77">
        <f t="shared" si="264"/>
        <v>0</v>
      </c>
      <c r="T54" s="96">
        <f t="shared" si="265"/>
        <v>0</v>
      </c>
      <c r="U54" s="82">
        <f t="shared" si="266"/>
        <v>7461527.9900000002</v>
      </c>
      <c r="V54" s="82">
        <f t="shared" si="267"/>
        <v>159148.24</v>
      </c>
      <c r="W54" s="82">
        <f t="shared" si="268"/>
        <v>1040999</v>
      </c>
      <c r="X54" s="82">
        <f t="shared" si="269"/>
        <v>0</v>
      </c>
      <c r="Y54" s="82">
        <f t="shared" si="270"/>
        <v>0</v>
      </c>
      <c r="Z54" s="82">
        <f t="shared" si="271"/>
        <v>0</v>
      </c>
      <c r="AA54" s="76">
        <f t="shared" si="272"/>
        <v>8661675.2300000004</v>
      </c>
      <c r="AB54" s="77">
        <f t="shared" si="273"/>
        <v>0.12585662391320701</v>
      </c>
      <c r="AC54" s="76">
        <f t="shared" si="274"/>
        <v>1299.145404149562</v>
      </c>
      <c r="AD54" s="82">
        <f t="shared" si="275"/>
        <v>1840900.5399999998</v>
      </c>
      <c r="AE54" s="82">
        <f t="shared" si="276"/>
        <v>86433.600000000006</v>
      </c>
      <c r="AF54" s="82">
        <f t="shared" si="277"/>
        <v>23510.13</v>
      </c>
      <c r="AG54" s="82">
        <f t="shared" si="278"/>
        <v>0</v>
      </c>
      <c r="AH54" s="76">
        <f t="shared" si="279"/>
        <v>1950844.2699999998</v>
      </c>
      <c r="AI54" s="77">
        <f t="shared" si="280"/>
        <v>2.8346326441822136E-2</v>
      </c>
      <c r="AJ54" s="76">
        <f t="shared" si="281"/>
        <v>292.60279337234016</v>
      </c>
      <c r="AK54" s="82">
        <f t="shared" si="282"/>
        <v>0</v>
      </c>
      <c r="AL54" s="82">
        <f t="shared" si="283"/>
        <v>0</v>
      </c>
      <c r="AM54" s="76"/>
      <c r="AN54" s="77">
        <f t="shared" si="284"/>
        <v>0</v>
      </c>
      <c r="AO54" s="76">
        <f t="shared" si="285"/>
        <v>0</v>
      </c>
      <c r="AP54" s="82">
        <f t="shared" si="286"/>
        <v>308536.78999999998</v>
      </c>
      <c r="AQ54" s="82">
        <f t="shared" si="287"/>
        <v>96756.800000000003</v>
      </c>
      <c r="AR54" s="82">
        <f t="shared" si="288"/>
        <v>0</v>
      </c>
      <c r="AS54" s="82">
        <f t="shared" si="289"/>
        <v>0</v>
      </c>
      <c r="AT54" s="82">
        <f t="shared" si="290"/>
        <v>534042.14</v>
      </c>
      <c r="AU54" s="82">
        <f t="shared" si="291"/>
        <v>0</v>
      </c>
      <c r="AV54" s="82">
        <f t="shared" si="292"/>
        <v>0</v>
      </c>
      <c r="AW54" s="82">
        <f t="shared" si="293"/>
        <v>361271.59</v>
      </c>
      <c r="AX54" s="82">
        <f t="shared" si="294"/>
        <v>0</v>
      </c>
      <c r="AY54" s="82">
        <f t="shared" si="295"/>
        <v>0</v>
      </c>
      <c r="AZ54" s="82">
        <f t="shared" si="296"/>
        <v>0</v>
      </c>
      <c r="BA54" s="82">
        <f t="shared" si="297"/>
        <v>0</v>
      </c>
      <c r="BB54" s="82">
        <f t="shared" si="298"/>
        <v>174347.96999999997</v>
      </c>
      <c r="BC54" s="82">
        <f t="shared" si="299"/>
        <v>0</v>
      </c>
      <c r="BD54" s="82">
        <f t="shared" si="300"/>
        <v>0</v>
      </c>
      <c r="BE54" s="82">
        <f t="shared" si="301"/>
        <v>0</v>
      </c>
      <c r="BF54" s="76">
        <f t="shared" si="302"/>
        <v>1474955.29</v>
      </c>
      <c r="BG54" s="77">
        <f t="shared" si="303"/>
        <v>2.1431523151477613E-2</v>
      </c>
      <c r="BH54" s="76">
        <f t="shared" si="304"/>
        <v>221.2252636410133</v>
      </c>
      <c r="BI54" s="82">
        <f t="shared" si="305"/>
        <v>0</v>
      </c>
      <c r="BJ54" s="82">
        <f t="shared" si="306"/>
        <v>27701.620000000003</v>
      </c>
      <c r="BK54" s="82">
        <f t="shared" si="307"/>
        <v>55611.340000000004</v>
      </c>
      <c r="BL54" s="82">
        <f t="shared" si="308"/>
        <v>0</v>
      </c>
      <c r="BM54" s="82">
        <f t="shared" si="309"/>
        <v>0</v>
      </c>
      <c r="BN54" s="82">
        <f t="shared" si="310"/>
        <v>0</v>
      </c>
      <c r="BO54" s="82">
        <f t="shared" si="311"/>
        <v>1339562.3500000003</v>
      </c>
      <c r="BP54" s="76">
        <f t="shared" si="312"/>
        <v>1422875.3100000003</v>
      </c>
      <c r="BQ54" s="77">
        <f t="shared" si="313"/>
        <v>2.0674786113639342E-2</v>
      </c>
      <c r="BR54" s="76">
        <f t="shared" si="314"/>
        <v>213.41390326688381</v>
      </c>
      <c r="BS54" s="82">
        <f t="shared" si="315"/>
        <v>0</v>
      </c>
      <c r="BT54" s="82">
        <f t="shared" si="316"/>
        <v>0</v>
      </c>
      <c r="BU54" s="82">
        <f t="shared" si="317"/>
        <v>0</v>
      </c>
      <c r="BV54" s="82">
        <f t="shared" si="318"/>
        <v>1236028.42</v>
      </c>
      <c r="BW54" s="76">
        <f t="shared" si="319"/>
        <v>1236028.42</v>
      </c>
      <c r="BX54" s="77">
        <f t="shared" si="320"/>
        <v>1.7959847243311552E-2</v>
      </c>
      <c r="BY54" s="76">
        <f t="shared" si="321"/>
        <v>185.38915378396661</v>
      </c>
      <c r="BZ54" s="82">
        <v>9122848.4299999997</v>
      </c>
      <c r="CA54" s="77">
        <f t="shared" si="322"/>
        <v>0.13255760270195457</v>
      </c>
      <c r="CB54" s="76">
        <f t="shared" si="323"/>
        <v>1368.3157467666385</v>
      </c>
      <c r="CC54" s="82">
        <v>1770318.3799999997</v>
      </c>
      <c r="CD54" s="77">
        <f t="shared" si="324"/>
        <v>2.5723233513374046E-2</v>
      </c>
      <c r="CE54" s="76">
        <f t="shared" si="325"/>
        <v>265.52611662149531</v>
      </c>
      <c r="CF54" s="84">
        <v>2959562.95</v>
      </c>
      <c r="CG54" s="77">
        <f t="shared" si="326"/>
        <v>4.3003298005853709E-2</v>
      </c>
      <c r="CH54" s="85">
        <f t="shared" si="327"/>
        <v>443.89826479141959</v>
      </c>
    </row>
    <row r="55" spans="1:86" x14ac:dyDescent="0.2">
      <c r="A55" s="79"/>
      <c r="B55" s="70" t="s">
        <v>116</v>
      </c>
      <c r="C55" s="70" t="s">
        <v>117</v>
      </c>
      <c r="D55" s="80">
        <f t="shared" si="250"/>
        <v>12891.859999999997</v>
      </c>
      <c r="E55" s="80">
        <f t="shared" si="251"/>
        <v>141183509.5</v>
      </c>
      <c r="F55" s="76">
        <f t="shared" si="252"/>
        <v>72151686.629999995</v>
      </c>
      <c r="G55" s="76">
        <f t="shared" si="253"/>
        <v>8293084.9000000004</v>
      </c>
      <c r="H55" s="76">
        <f t="shared" si="254"/>
        <v>113031.75</v>
      </c>
      <c r="I55" s="76">
        <f t="shared" si="255"/>
        <v>80557803.280000001</v>
      </c>
      <c r="J55" s="77">
        <f t="shared" si="256"/>
        <v>0.57058932424399045</v>
      </c>
      <c r="K55" s="81">
        <f t="shared" si="257"/>
        <v>6248.7339515011818</v>
      </c>
      <c r="L55" s="82">
        <f t="shared" si="258"/>
        <v>0</v>
      </c>
      <c r="M55" s="82">
        <f t="shared" si="259"/>
        <v>0</v>
      </c>
      <c r="N55" s="82">
        <f t="shared" si="260"/>
        <v>0</v>
      </c>
      <c r="O55" s="82">
        <f t="shared" si="261"/>
        <v>0</v>
      </c>
      <c r="P55" s="82">
        <f t="shared" si="262"/>
        <v>0</v>
      </c>
      <c r="Q55" s="82">
        <f t="shared" si="263"/>
        <v>0</v>
      </c>
      <c r="R55" s="76"/>
      <c r="S55" s="77">
        <f t="shared" si="264"/>
        <v>0</v>
      </c>
      <c r="T55" s="96">
        <f t="shared" si="265"/>
        <v>0</v>
      </c>
      <c r="U55" s="82">
        <f t="shared" si="266"/>
        <v>13970409.560000001</v>
      </c>
      <c r="V55" s="82">
        <f t="shared" si="267"/>
        <v>283078.65999999997</v>
      </c>
      <c r="W55" s="82">
        <f t="shared" si="268"/>
        <v>2494282.7800000003</v>
      </c>
      <c r="X55" s="82">
        <f t="shared" si="269"/>
        <v>0</v>
      </c>
      <c r="Y55" s="82">
        <f t="shared" si="270"/>
        <v>0</v>
      </c>
      <c r="Z55" s="82">
        <f t="shared" si="271"/>
        <v>0</v>
      </c>
      <c r="AA55" s="76">
        <f t="shared" si="272"/>
        <v>16747771</v>
      </c>
      <c r="AB55" s="77">
        <f t="shared" si="273"/>
        <v>0.11862413010777297</v>
      </c>
      <c r="AC55" s="76">
        <f t="shared" si="274"/>
        <v>1299.0965617063794</v>
      </c>
      <c r="AD55" s="82">
        <f t="shared" si="275"/>
        <v>5760330.4300000006</v>
      </c>
      <c r="AE55" s="82">
        <f t="shared" si="276"/>
        <v>268820.02</v>
      </c>
      <c r="AF55" s="82">
        <f t="shared" si="277"/>
        <v>53650.820000000007</v>
      </c>
      <c r="AG55" s="82">
        <f t="shared" si="278"/>
        <v>0</v>
      </c>
      <c r="AH55" s="76">
        <f t="shared" si="279"/>
        <v>6082801.2700000014</v>
      </c>
      <c r="AI55" s="77">
        <f t="shared" si="280"/>
        <v>4.3084360854480683E-2</v>
      </c>
      <c r="AJ55" s="76">
        <f t="shared" si="281"/>
        <v>471.83271226960289</v>
      </c>
      <c r="AK55" s="82">
        <f t="shared" si="282"/>
        <v>0</v>
      </c>
      <c r="AL55" s="82">
        <f t="shared" si="283"/>
        <v>0</v>
      </c>
      <c r="AM55" s="76"/>
      <c r="AN55" s="77">
        <f t="shared" si="284"/>
        <v>0</v>
      </c>
      <c r="AO55" s="76">
        <f t="shared" si="285"/>
        <v>0</v>
      </c>
      <c r="AP55" s="82">
        <f t="shared" si="286"/>
        <v>1520513.21</v>
      </c>
      <c r="AQ55" s="82">
        <f t="shared" si="287"/>
        <v>354172.88</v>
      </c>
      <c r="AR55" s="82">
        <f t="shared" si="288"/>
        <v>0</v>
      </c>
      <c r="AS55" s="82">
        <f t="shared" si="289"/>
        <v>0</v>
      </c>
      <c r="AT55" s="82">
        <f t="shared" si="290"/>
        <v>2323109.67</v>
      </c>
      <c r="AU55" s="82">
        <f t="shared" si="291"/>
        <v>0</v>
      </c>
      <c r="AV55" s="82">
        <f t="shared" si="292"/>
        <v>0</v>
      </c>
      <c r="AW55" s="82">
        <f t="shared" si="293"/>
        <v>320134.31</v>
      </c>
      <c r="AX55" s="82">
        <f t="shared" si="294"/>
        <v>0</v>
      </c>
      <c r="AY55" s="82">
        <f t="shared" si="295"/>
        <v>0</v>
      </c>
      <c r="AZ55" s="82">
        <f t="shared" si="296"/>
        <v>0</v>
      </c>
      <c r="BA55" s="82">
        <f t="shared" si="297"/>
        <v>66808.430000000008</v>
      </c>
      <c r="BB55" s="82">
        <f t="shared" si="298"/>
        <v>816353.06000000017</v>
      </c>
      <c r="BC55" s="82">
        <f t="shared" si="299"/>
        <v>0</v>
      </c>
      <c r="BD55" s="82">
        <f t="shared" si="300"/>
        <v>0</v>
      </c>
      <c r="BE55" s="82">
        <f t="shared" si="301"/>
        <v>0</v>
      </c>
      <c r="BF55" s="76">
        <f t="shared" si="302"/>
        <v>5401091.5599999996</v>
      </c>
      <c r="BG55" s="77">
        <f t="shared" si="303"/>
        <v>3.825582448777419E-2</v>
      </c>
      <c r="BH55" s="76">
        <f t="shared" si="304"/>
        <v>418.95363120604793</v>
      </c>
      <c r="BI55" s="82">
        <f t="shared" si="305"/>
        <v>0</v>
      </c>
      <c r="BJ55" s="82">
        <f t="shared" si="306"/>
        <v>0</v>
      </c>
      <c r="BK55" s="82">
        <f t="shared" si="307"/>
        <v>125007</v>
      </c>
      <c r="BL55" s="82">
        <f t="shared" si="308"/>
        <v>0</v>
      </c>
      <c r="BM55" s="82">
        <f t="shared" si="309"/>
        <v>0</v>
      </c>
      <c r="BN55" s="82">
        <f t="shared" si="310"/>
        <v>0</v>
      </c>
      <c r="BO55" s="82">
        <f t="shared" si="311"/>
        <v>1313076.1900000004</v>
      </c>
      <c r="BP55" s="76">
        <f t="shared" si="312"/>
        <v>1438083.1900000004</v>
      </c>
      <c r="BQ55" s="77">
        <f t="shared" si="313"/>
        <v>1.0185914736734891E-2</v>
      </c>
      <c r="BR55" s="76">
        <f t="shared" si="314"/>
        <v>111.54970578333931</v>
      </c>
      <c r="BS55" s="82">
        <f t="shared" si="315"/>
        <v>0</v>
      </c>
      <c r="BT55" s="82">
        <f t="shared" si="316"/>
        <v>469758.12</v>
      </c>
      <c r="BU55" s="82">
        <f t="shared" si="317"/>
        <v>96126.159999999989</v>
      </c>
      <c r="BV55" s="82">
        <f t="shared" si="318"/>
        <v>89484.74</v>
      </c>
      <c r="BW55" s="76">
        <f t="shared" si="319"/>
        <v>655369.02</v>
      </c>
      <c r="BX55" s="77">
        <f t="shared" si="320"/>
        <v>4.6419657814215191E-3</v>
      </c>
      <c r="BY55" s="76">
        <f t="shared" si="321"/>
        <v>50.835877832989205</v>
      </c>
      <c r="BZ55" s="82">
        <v>19316286.710000001</v>
      </c>
      <c r="CA55" s="77">
        <f t="shared" si="322"/>
        <v>0.13681687598224779</v>
      </c>
      <c r="CB55" s="76">
        <f t="shared" si="323"/>
        <v>1498.3320257899175</v>
      </c>
      <c r="CC55" s="82">
        <v>3172691.99</v>
      </c>
      <c r="CD55" s="77">
        <f t="shared" si="324"/>
        <v>2.2472114492946501E-2</v>
      </c>
      <c r="CE55" s="76">
        <f t="shared" si="325"/>
        <v>246.10040676830192</v>
      </c>
      <c r="CF55" s="84">
        <v>7811611.4799999995</v>
      </c>
      <c r="CG55" s="77">
        <f t="shared" si="326"/>
        <v>5.532948931263109E-2</v>
      </c>
      <c r="CH55" s="85">
        <f t="shared" si="327"/>
        <v>605.93362633475704</v>
      </c>
    </row>
    <row r="56" spans="1:86" x14ac:dyDescent="0.2">
      <c r="A56" s="79"/>
      <c r="B56" s="70" t="s">
        <v>118</v>
      </c>
      <c r="C56" s="70" t="s">
        <v>119</v>
      </c>
      <c r="D56" s="80">
        <f t="shared" si="250"/>
        <v>2423.5300000000002</v>
      </c>
      <c r="E56" s="80">
        <f t="shared" si="251"/>
        <v>23178231.949999999</v>
      </c>
      <c r="F56" s="76">
        <f t="shared" si="252"/>
        <v>13574026.919999998</v>
      </c>
      <c r="G56" s="76">
        <f t="shared" si="253"/>
        <v>0</v>
      </c>
      <c r="H56" s="76">
        <f t="shared" si="254"/>
        <v>11806.6</v>
      </c>
      <c r="I56" s="76">
        <f t="shared" si="255"/>
        <v>13585833.519999998</v>
      </c>
      <c r="J56" s="77">
        <f t="shared" si="256"/>
        <v>0.58614624054618614</v>
      </c>
      <c r="K56" s="81">
        <f t="shared" si="257"/>
        <v>5605.8037325719079</v>
      </c>
      <c r="L56" s="82">
        <f t="shared" si="258"/>
        <v>0</v>
      </c>
      <c r="M56" s="82">
        <f t="shared" si="259"/>
        <v>0</v>
      </c>
      <c r="N56" s="82">
        <f t="shared" si="260"/>
        <v>0</v>
      </c>
      <c r="O56" s="82">
        <f t="shared" si="261"/>
        <v>0</v>
      </c>
      <c r="P56" s="82">
        <f t="shared" si="262"/>
        <v>0</v>
      </c>
      <c r="Q56" s="82">
        <f t="shared" si="263"/>
        <v>0</v>
      </c>
      <c r="R56" s="76"/>
      <c r="S56" s="77">
        <f t="shared" si="264"/>
        <v>0</v>
      </c>
      <c r="T56" s="96">
        <f t="shared" si="265"/>
        <v>0</v>
      </c>
      <c r="U56" s="82">
        <f t="shared" si="266"/>
        <v>1993533.3800000001</v>
      </c>
      <c r="V56" s="82">
        <f t="shared" si="267"/>
        <v>122227.23</v>
      </c>
      <c r="W56" s="82">
        <f t="shared" si="268"/>
        <v>0</v>
      </c>
      <c r="X56" s="82">
        <f t="shared" si="269"/>
        <v>0</v>
      </c>
      <c r="Y56" s="82">
        <f t="shared" si="270"/>
        <v>0</v>
      </c>
      <c r="Z56" s="82">
        <f t="shared" si="271"/>
        <v>0</v>
      </c>
      <c r="AA56" s="76">
        <f t="shared" si="272"/>
        <v>2115760.6100000003</v>
      </c>
      <c r="AB56" s="77">
        <f t="shared" si="273"/>
        <v>9.1282226123377816E-2</v>
      </c>
      <c r="AC56" s="76">
        <f t="shared" si="274"/>
        <v>873.00780679422166</v>
      </c>
      <c r="AD56" s="82">
        <f t="shared" si="275"/>
        <v>493052.93000000005</v>
      </c>
      <c r="AE56" s="82">
        <f t="shared" si="276"/>
        <v>315062.02999999997</v>
      </c>
      <c r="AF56" s="82">
        <f t="shared" si="277"/>
        <v>0</v>
      </c>
      <c r="AG56" s="82">
        <f t="shared" si="278"/>
        <v>0</v>
      </c>
      <c r="AH56" s="76">
        <f t="shared" si="279"/>
        <v>808114.96</v>
      </c>
      <c r="AI56" s="77">
        <f t="shared" si="280"/>
        <v>3.4865254681343369E-2</v>
      </c>
      <c r="AJ56" s="76">
        <f t="shared" si="281"/>
        <v>333.44541227053094</v>
      </c>
      <c r="AK56" s="82">
        <f t="shared" si="282"/>
        <v>0</v>
      </c>
      <c r="AL56" s="82">
        <f t="shared" si="283"/>
        <v>0</v>
      </c>
      <c r="AM56" s="76"/>
      <c r="AN56" s="77">
        <f t="shared" si="284"/>
        <v>0</v>
      </c>
      <c r="AO56" s="76">
        <f t="shared" si="285"/>
        <v>0</v>
      </c>
      <c r="AP56" s="82">
        <f t="shared" si="286"/>
        <v>251089.12</v>
      </c>
      <c r="AQ56" s="82">
        <f t="shared" si="287"/>
        <v>26183.95</v>
      </c>
      <c r="AR56" s="82">
        <f t="shared" si="288"/>
        <v>0</v>
      </c>
      <c r="AS56" s="82">
        <f t="shared" si="289"/>
        <v>0</v>
      </c>
      <c r="AT56" s="82">
        <f t="shared" si="290"/>
        <v>295944.40999999992</v>
      </c>
      <c r="AU56" s="82">
        <f t="shared" si="291"/>
        <v>0</v>
      </c>
      <c r="AV56" s="82">
        <f t="shared" si="292"/>
        <v>0</v>
      </c>
      <c r="AW56" s="82">
        <f t="shared" si="293"/>
        <v>60993.820000000007</v>
      </c>
      <c r="AX56" s="82">
        <f t="shared" si="294"/>
        <v>0</v>
      </c>
      <c r="AY56" s="82">
        <f t="shared" si="295"/>
        <v>0</v>
      </c>
      <c r="AZ56" s="82">
        <f t="shared" si="296"/>
        <v>0</v>
      </c>
      <c r="BA56" s="82">
        <f t="shared" si="297"/>
        <v>10810</v>
      </c>
      <c r="BB56" s="82">
        <f t="shared" si="298"/>
        <v>79758.289999999994</v>
      </c>
      <c r="BC56" s="82">
        <f t="shared" si="299"/>
        <v>0</v>
      </c>
      <c r="BD56" s="82">
        <f t="shared" si="300"/>
        <v>0</v>
      </c>
      <c r="BE56" s="82">
        <f t="shared" si="301"/>
        <v>0</v>
      </c>
      <c r="BF56" s="76">
        <f t="shared" si="302"/>
        <v>724779.59000000008</v>
      </c>
      <c r="BG56" s="77">
        <f t="shared" si="303"/>
        <v>3.1269839371850801E-2</v>
      </c>
      <c r="BH56" s="76">
        <f t="shared" si="304"/>
        <v>299.05946697585756</v>
      </c>
      <c r="BI56" s="82">
        <f t="shared" si="305"/>
        <v>0</v>
      </c>
      <c r="BJ56" s="82">
        <f t="shared" si="306"/>
        <v>3703.44</v>
      </c>
      <c r="BK56" s="82">
        <f t="shared" si="307"/>
        <v>29020.25</v>
      </c>
      <c r="BL56" s="82">
        <f t="shared" si="308"/>
        <v>0</v>
      </c>
      <c r="BM56" s="82">
        <f t="shared" si="309"/>
        <v>5465.9</v>
      </c>
      <c r="BN56" s="82">
        <f t="shared" si="310"/>
        <v>0</v>
      </c>
      <c r="BO56" s="82">
        <f t="shared" si="311"/>
        <v>60436.439999999995</v>
      </c>
      <c r="BP56" s="76">
        <f t="shared" si="312"/>
        <v>98626.03</v>
      </c>
      <c r="BQ56" s="77">
        <f t="shared" si="313"/>
        <v>4.2551144631202123E-3</v>
      </c>
      <c r="BR56" s="76">
        <f t="shared" si="314"/>
        <v>40.695196675923135</v>
      </c>
      <c r="BS56" s="82">
        <f t="shared" si="315"/>
        <v>0</v>
      </c>
      <c r="BT56" s="82">
        <f t="shared" si="316"/>
        <v>112842.25</v>
      </c>
      <c r="BU56" s="82">
        <f t="shared" si="317"/>
        <v>0</v>
      </c>
      <c r="BV56" s="82">
        <f t="shared" si="318"/>
        <v>0</v>
      </c>
      <c r="BW56" s="76">
        <f t="shared" si="319"/>
        <v>112842.25</v>
      </c>
      <c r="BX56" s="77">
        <f t="shared" si="320"/>
        <v>4.8684580533762418E-3</v>
      </c>
      <c r="BY56" s="76">
        <f t="shared" si="321"/>
        <v>46.56111127157493</v>
      </c>
      <c r="BZ56" s="82">
        <v>3777317.9499999997</v>
      </c>
      <c r="CA56" s="77">
        <f t="shared" si="322"/>
        <v>0.16296833848882075</v>
      </c>
      <c r="CB56" s="76">
        <f t="shared" si="323"/>
        <v>1558.6016884461919</v>
      </c>
      <c r="CC56" s="82">
        <v>587080.25</v>
      </c>
      <c r="CD56" s="77">
        <f t="shared" si="324"/>
        <v>2.5328948785500439E-2</v>
      </c>
      <c r="CE56" s="76">
        <f t="shared" si="325"/>
        <v>242.24179193160387</v>
      </c>
      <c r="CF56" s="84">
        <v>1367876.79</v>
      </c>
      <c r="CG56" s="77">
        <f t="shared" si="326"/>
        <v>5.9015579486424115E-2</v>
      </c>
      <c r="CH56" s="85">
        <f t="shared" si="327"/>
        <v>564.41504334586318</v>
      </c>
    </row>
    <row r="57" spans="1:86" x14ac:dyDescent="0.2">
      <c r="A57" s="79"/>
      <c r="B57" s="70"/>
      <c r="C57" s="74" t="s">
        <v>56</v>
      </c>
      <c r="D57" s="97">
        <f t="shared" ref="D57:I57" si="329">SUM(D48:D56)</f>
        <v>78413.639999999985</v>
      </c>
      <c r="E57" s="74">
        <f t="shared" si="329"/>
        <v>856162738.56000006</v>
      </c>
      <c r="F57" s="74">
        <f t="shared" si="329"/>
        <v>464446331.2899999</v>
      </c>
      <c r="G57" s="74">
        <f t="shared" si="329"/>
        <v>14798608.73</v>
      </c>
      <c r="H57" s="74">
        <f t="shared" si="329"/>
        <v>813146.95999999985</v>
      </c>
      <c r="I57" s="74">
        <f t="shared" si="329"/>
        <v>480058086.9799999</v>
      </c>
      <c r="J57" s="90">
        <f t="shared" si="256"/>
        <v>0.56070892291741259</v>
      </c>
      <c r="K57" s="91">
        <f t="shared" si="257"/>
        <v>6122.1247601820296</v>
      </c>
      <c r="L57" s="74">
        <f t="shared" ref="L57:R57" si="330">SUM(L48:L56)</f>
        <v>0</v>
      </c>
      <c r="M57" s="74">
        <f t="shared" si="330"/>
        <v>0</v>
      </c>
      <c r="N57" s="74">
        <f t="shared" si="330"/>
        <v>0</v>
      </c>
      <c r="O57" s="74">
        <f t="shared" si="330"/>
        <v>0</v>
      </c>
      <c r="P57" s="74">
        <f t="shared" si="330"/>
        <v>0</v>
      </c>
      <c r="Q57" s="74">
        <f t="shared" si="330"/>
        <v>0</v>
      </c>
      <c r="R57" s="74">
        <f t="shared" si="330"/>
        <v>0</v>
      </c>
      <c r="S57" s="90">
        <f t="shared" si="264"/>
        <v>0</v>
      </c>
      <c r="T57" s="66">
        <f t="shared" si="265"/>
        <v>0</v>
      </c>
      <c r="U57" s="74">
        <f t="shared" ref="U57:AA57" si="331">SUM(U48:U56)</f>
        <v>87700591.639999986</v>
      </c>
      <c r="V57" s="74">
        <f t="shared" si="331"/>
        <v>2330577.17</v>
      </c>
      <c r="W57" s="74">
        <f t="shared" si="331"/>
        <v>13806641.57</v>
      </c>
      <c r="X57" s="74">
        <f t="shared" si="331"/>
        <v>0</v>
      </c>
      <c r="Y57" s="74">
        <f t="shared" si="331"/>
        <v>0</v>
      </c>
      <c r="Z57" s="74">
        <f t="shared" si="331"/>
        <v>0</v>
      </c>
      <c r="AA57" s="74">
        <f t="shared" si="331"/>
        <v>103837810.38</v>
      </c>
      <c r="AB57" s="90">
        <f t="shared" si="273"/>
        <v>0.12128279555198491</v>
      </c>
      <c r="AC57" s="63">
        <f t="shared" si="274"/>
        <v>1324.2314778398249</v>
      </c>
      <c r="AD57" s="74">
        <f>SUM(AD48:AD56)</f>
        <v>26960773.299999997</v>
      </c>
      <c r="AE57" s="74">
        <f>SUM(AE48:AE56)</f>
        <v>2871121.4199999995</v>
      </c>
      <c r="AF57" s="74">
        <f>SUM(AF48:AF56)</f>
        <v>425300.61000000004</v>
      </c>
      <c r="AG57" s="74">
        <f>SUM(AG48:AG56)</f>
        <v>0</v>
      </c>
      <c r="AH57" s="74">
        <f>SUM(AH48:AH56)</f>
        <v>30257195.329999998</v>
      </c>
      <c r="AI57" s="90">
        <f t="shared" si="280"/>
        <v>3.5340472047277222E-2</v>
      </c>
      <c r="AJ57" s="63">
        <f t="shared" si="281"/>
        <v>385.86648101019165</v>
      </c>
      <c r="AK57" s="74">
        <f t="shared" ref="AK57" si="332">SUM(AK48:AK56)</f>
        <v>4137025.8899999992</v>
      </c>
      <c r="AL57" s="74">
        <f>SUM(AL48:AL56)</f>
        <v>47293.54</v>
      </c>
      <c r="AM57" s="74">
        <f>SUM(AM48:AM56)</f>
        <v>4184319.4299999992</v>
      </c>
      <c r="AN57" s="90">
        <f t="shared" si="284"/>
        <v>4.8872944845015131E-3</v>
      </c>
      <c r="AO57" s="63">
        <f t="shared" si="285"/>
        <v>53.362137378139828</v>
      </c>
      <c r="AP57" s="74">
        <f t="shared" ref="AP57:AW57" si="333">SUM(AP48:AP56)</f>
        <v>13842755.269999998</v>
      </c>
      <c r="AQ57" s="74">
        <f t="shared" si="333"/>
        <v>2525277.4599999995</v>
      </c>
      <c r="AR57" s="74">
        <f t="shared" si="333"/>
        <v>0</v>
      </c>
      <c r="AS57" s="74">
        <f t="shared" si="333"/>
        <v>0</v>
      </c>
      <c r="AT57" s="74">
        <f t="shared" si="333"/>
        <v>15903070.450000001</v>
      </c>
      <c r="AU57" s="74">
        <f t="shared" si="333"/>
        <v>0</v>
      </c>
      <c r="AV57" s="74">
        <f t="shared" si="333"/>
        <v>0</v>
      </c>
      <c r="AW57" s="74">
        <f t="shared" si="333"/>
        <v>4567930.7600000007</v>
      </c>
      <c r="AX57" s="74">
        <f>SUM(AX48:AX56)</f>
        <v>0</v>
      </c>
      <c r="AY57" s="74">
        <f>SUM(AY48:AY56)</f>
        <v>0</v>
      </c>
      <c r="AZ57" s="74">
        <f t="shared" ref="AZ57:BF57" si="334">SUM(AZ48:AZ56)</f>
        <v>0</v>
      </c>
      <c r="BA57" s="74">
        <f t="shared" si="334"/>
        <v>711944.17</v>
      </c>
      <c r="BB57" s="74">
        <f t="shared" si="334"/>
        <v>8853396.4699999988</v>
      </c>
      <c r="BC57" s="74">
        <f t="shared" si="334"/>
        <v>0</v>
      </c>
      <c r="BD57" s="74">
        <f t="shared" si="334"/>
        <v>53482.52</v>
      </c>
      <c r="BE57" s="74">
        <f t="shared" si="334"/>
        <v>0</v>
      </c>
      <c r="BF57" s="74">
        <f t="shared" si="334"/>
        <v>46457857.100000001</v>
      </c>
      <c r="BG57" s="90">
        <f t="shared" si="303"/>
        <v>5.4262881351433895E-2</v>
      </c>
      <c r="BH57" s="63">
        <f t="shared" si="304"/>
        <v>592.4716299358123</v>
      </c>
      <c r="BI57" s="74">
        <f t="shared" ref="BI57:BN57" si="335">SUM(BI48:BI56)</f>
        <v>92298.3</v>
      </c>
      <c r="BJ57" s="74">
        <f t="shared" si="335"/>
        <v>160666.22</v>
      </c>
      <c r="BK57" s="74">
        <f t="shared" si="335"/>
        <v>1367624.7300000004</v>
      </c>
      <c r="BL57" s="74">
        <f t="shared" si="335"/>
        <v>0</v>
      </c>
      <c r="BM57" s="74">
        <f t="shared" si="335"/>
        <v>5465.9</v>
      </c>
      <c r="BN57" s="74">
        <f t="shared" si="335"/>
        <v>0</v>
      </c>
      <c r="BO57" s="74">
        <f>SUM(BO48:BO56)</f>
        <v>4616202.6300000008</v>
      </c>
      <c r="BP57" s="74">
        <f t="shared" ref="BP57" si="336">SUM(BP48:BP56)</f>
        <v>6242257.7800000012</v>
      </c>
      <c r="BQ57" s="90">
        <f t="shared" si="313"/>
        <v>7.2909710956342239E-3</v>
      </c>
      <c r="BR57" s="63">
        <f t="shared" si="314"/>
        <v>79.606784993019104</v>
      </c>
      <c r="BS57" s="74">
        <f>SUM(BS48:BS56)</f>
        <v>0</v>
      </c>
      <c r="BT57" s="74">
        <f>SUM(BT48:BT56)</f>
        <v>753283.89999999991</v>
      </c>
      <c r="BU57" s="74">
        <f>SUM(BU48:BU56)</f>
        <v>336306.27999999997</v>
      </c>
      <c r="BV57" s="74">
        <f>SUM(BV48:BV56)</f>
        <v>2958568.74</v>
      </c>
      <c r="BW57" s="74">
        <f>SUM(BW48:BW56)</f>
        <v>4048158.9200000004</v>
      </c>
      <c r="BX57" s="90">
        <f t="shared" si="320"/>
        <v>4.7282587032562206E-3</v>
      </c>
      <c r="BY57" s="63">
        <f t="shared" si="321"/>
        <v>51.625698284125072</v>
      </c>
      <c r="BZ57" s="74">
        <f>SUM(BZ48:BZ56)</f>
        <v>123209007.27000003</v>
      </c>
      <c r="CA57" s="90">
        <f t="shared" si="322"/>
        <v>0.14390839699147398</v>
      </c>
      <c r="CB57" s="63">
        <f t="shared" si="323"/>
        <v>1571.270091147408</v>
      </c>
      <c r="CC57" s="74">
        <f>SUM(CC48:CC56)</f>
        <v>23003086.350000001</v>
      </c>
      <c r="CD57" s="90">
        <f t="shared" si="324"/>
        <v>2.686765647929204E-2</v>
      </c>
      <c r="CE57" s="63">
        <f t="shared" si="325"/>
        <v>293.35567574722978</v>
      </c>
      <c r="CF57" s="98">
        <f>SUM(CF48:CF56)</f>
        <v>34864959.019999996</v>
      </c>
      <c r="CG57" s="90">
        <f t="shared" si="326"/>
        <v>4.07223503777333E-2</v>
      </c>
      <c r="CH57" s="93">
        <f t="shared" si="327"/>
        <v>444.62875361990598</v>
      </c>
    </row>
    <row r="58" spans="1:86" s="59" customFormat="1" ht="4.5" customHeight="1" x14ac:dyDescent="0.2">
      <c r="A58" s="20"/>
      <c r="B58" s="19"/>
      <c r="C58" s="57"/>
      <c r="D58" s="19"/>
      <c r="E58" s="19"/>
      <c r="F58" s="76"/>
      <c r="G58" s="76"/>
      <c r="H58" s="76"/>
      <c r="I58" s="76"/>
      <c r="J58" s="19"/>
      <c r="K58" s="76"/>
      <c r="L58" s="76"/>
      <c r="M58" s="76"/>
      <c r="N58" s="76"/>
      <c r="O58" s="76"/>
      <c r="P58" s="76"/>
      <c r="Q58" s="76"/>
      <c r="R58" s="76"/>
      <c r="S58" s="19"/>
      <c r="T58" s="76"/>
      <c r="U58" s="76"/>
      <c r="V58" s="76"/>
      <c r="W58" s="76"/>
      <c r="X58" s="76"/>
      <c r="Y58" s="76"/>
      <c r="Z58" s="76"/>
      <c r="AA58" s="76"/>
      <c r="AB58" s="19"/>
      <c r="AC58" s="76"/>
      <c r="AD58" s="76"/>
      <c r="AE58" s="76"/>
      <c r="AF58" s="76"/>
      <c r="AG58" s="76"/>
      <c r="AH58" s="76"/>
      <c r="AI58" s="19"/>
      <c r="AJ58" s="76"/>
      <c r="AK58" s="76"/>
      <c r="AL58" s="76"/>
      <c r="AM58" s="76"/>
      <c r="AN58" s="19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19"/>
      <c r="BH58" s="76"/>
      <c r="BI58" s="76"/>
      <c r="BJ58" s="76"/>
      <c r="BK58" s="76"/>
      <c r="BL58" s="76"/>
      <c r="BM58" s="76"/>
      <c r="BN58" s="76"/>
      <c r="BO58" s="76"/>
      <c r="BP58" s="76"/>
      <c r="BQ58" s="19"/>
      <c r="BR58" s="76"/>
      <c r="BS58" s="76"/>
      <c r="BT58" s="76"/>
      <c r="BU58" s="76"/>
      <c r="BV58" s="76"/>
      <c r="BW58" s="76"/>
      <c r="BX58" s="19"/>
      <c r="BY58" s="76"/>
      <c r="BZ58" s="76"/>
      <c r="CA58" s="19"/>
      <c r="CB58" s="76"/>
      <c r="CC58" s="76"/>
      <c r="CD58" s="19"/>
      <c r="CE58" s="76"/>
      <c r="CF58" s="78"/>
      <c r="CG58" s="19"/>
      <c r="CH58" s="19"/>
    </row>
    <row r="59" spans="1:86" x14ac:dyDescent="0.2">
      <c r="A59" s="94" t="s">
        <v>120</v>
      </c>
      <c r="B59" s="70"/>
      <c r="C59" s="74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1"/>
    </row>
    <row r="60" spans="1:86" x14ac:dyDescent="0.2">
      <c r="A60" s="79"/>
      <c r="B60" s="70" t="s">
        <v>121</v>
      </c>
      <c r="C60" s="70" t="s">
        <v>122</v>
      </c>
      <c r="D60" s="80">
        <f>VLOOKUP($B60,enroll1516,3,FALSE)</f>
        <v>392.54</v>
      </c>
      <c r="E60" s="80">
        <f>VLOOKUP($B60,enroll1516,4,FALSE)</f>
        <v>5730552.21</v>
      </c>
      <c r="F60" s="76">
        <f>VLOOKUP($B60,program1516,2,FALSE)</f>
        <v>2977964.07</v>
      </c>
      <c r="G60" s="76">
        <f>VLOOKUP($B60,program1516,3,FALSE)</f>
        <v>0</v>
      </c>
      <c r="H60" s="76">
        <f>VLOOKUP($B60,program1516,4,FALSE)</f>
        <v>0</v>
      </c>
      <c r="I60" s="76">
        <f>SUM(F60:H60)</f>
        <v>2977964.07</v>
      </c>
      <c r="J60" s="77">
        <f t="shared" ref="J60:J62" si="337">I60/E60</f>
        <v>0.51966441642453853</v>
      </c>
      <c r="K60" s="81">
        <f t="shared" ref="K60:K62" si="338">I60/D60</f>
        <v>7586.3964691496403</v>
      </c>
      <c r="L60" s="82">
        <f>VLOOKUP($B60,program1516,5,FALSE)</f>
        <v>0</v>
      </c>
      <c r="M60" s="82">
        <f>VLOOKUP($B60,program1516,6,FALSE)</f>
        <v>0</v>
      </c>
      <c r="N60" s="82">
        <f>VLOOKUP($B60,program1516,7,FALSE)</f>
        <v>0</v>
      </c>
      <c r="O60" s="82">
        <f>VLOOKUP($B60,program1516,8,FALSE)</f>
        <v>0</v>
      </c>
      <c r="P60" s="82">
        <f>VLOOKUP($B60,program1516,9,FALSE)</f>
        <v>0</v>
      </c>
      <c r="Q60" s="82">
        <f>VLOOKUP($B60,program1516,10,FALSE)</f>
        <v>0</v>
      </c>
      <c r="R60" s="76"/>
      <c r="S60" s="77">
        <f>R60/E60</f>
        <v>0</v>
      </c>
      <c r="T60" s="96">
        <f>R60/D60</f>
        <v>0</v>
      </c>
      <c r="U60" s="82">
        <f>VLOOKUP($B60,program1516,11,FALSE)</f>
        <v>424140.53</v>
      </c>
      <c r="V60" s="82">
        <f>VLOOKUP($B60,program1516,12,FALSE)</f>
        <v>40235.839999999997</v>
      </c>
      <c r="W60" s="82">
        <f>VLOOKUP($B60,program1516,13,FALSE)</f>
        <v>0</v>
      </c>
      <c r="X60" s="82">
        <f>VLOOKUP($B60,program1516,14,FALSE)</f>
        <v>0</v>
      </c>
      <c r="Y60" s="82">
        <f>VLOOKUP($B60,program1516,15,FALSE)</f>
        <v>0</v>
      </c>
      <c r="Z60" s="82">
        <f>VLOOKUP($B60,program1516,16,FALSE)</f>
        <v>0</v>
      </c>
      <c r="AA60" s="76">
        <f>SUM(U60:Z60)</f>
        <v>464376.37</v>
      </c>
      <c r="AB60" s="77">
        <f>AA60/E60</f>
        <v>8.1035187008618143E-2</v>
      </c>
      <c r="AC60" s="76">
        <f>AA60/D60</f>
        <v>1183.0039486421765</v>
      </c>
      <c r="AD60" s="82">
        <f>VLOOKUP($B60,program1516,17,FALSE)</f>
        <v>288510.39000000007</v>
      </c>
      <c r="AE60" s="82">
        <f>VLOOKUP($B60,program1516,18,FALSE)</f>
        <v>25474.239999999998</v>
      </c>
      <c r="AF60" s="82">
        <f>VLOOKUP($B60,program1516,19,FALSE)</f>
        <v>5965</v>
      </c>
      <c r="AG60" s="82">
        <f>VLOOKUP($B60,program1516,20,FALSE)</f>
        <v>0</v>
      </c>
      <c r="AH60" s="76">
        <f>SUM(AD60:AG60)</f>
        <v>319949.63000000006</v>
      </c>
      <c r="AI60" s="77">
        <f>AH60/E60</f>
        <v>5.5832251112148942E-2</v>
      </c>
      <c r="AJ60" s="76">
        <f>AH60/D60</f>
        <v>815.07522800224194</v>
      </c>
      <c r="AK60" s="82">
        <f>VLOOKUP($B60,program1516,21,FALSE)</f>
        <v>0</v>
      </c>
      <c r="AL60" s="82">
        <f>VLOOKUP($B60,program1516,22,FALSE)</f>
        <v>0</v>
      </c>
      <c r="AM60" s="76"/>
      <c r="AN60" s="77">
        <f>AM60/E60</f>
        <v>0</v>
      </c>
      <c r="AO60" s="76">
        <f>AM60/D60</f>
        <v>0</v>
      </c>
      <c r="AP60" s="82">
        <f>VLOOKUP($B60,program1516,23,FALSE)</f>
        <v>134954.90999999997</v>
      </c>
      <c r="AQ60" s="82">
        <f>VLOOKUP($B60,program1516,24,FALSE)</f>
        <v>42984.83</v>
      </c>
      <c r="AR60" s="82">
        <f>VLOOKUP($B60,program1516,25,FALSE)</f>
        <v>0</v>
      </c>
      <c r="AS60" s="82">
        <f>VLOOKUP($B60,program1516,26,FALSE)</f>
        <v>0</v>
      </c>
      <c r="AT60" s="82">
        <f>VLOOKUP($B60,program1516,27,FALSE)</f>
        <v>113367.33</v>
      </c>
      <c r="AU60" s="82">
        <f>VLOOKUP($B60,program1516,28,FALSE)</f>
        <v>0</v>
      </c>
      <c r="AV60" s="82">
        <f>VLOOKUP($B60,program1516,29,FALSE)</f>
        <v>0</v>
      </c>
      <c r="AW60" s="82">
        <f>VLOOKUP($B60,program1516,30,FALSE)</f>
        <v>26707.370000000003</v>
      </c>
      <c r="AX60" s="82">
        <f>VLOOKUP($B60,program1516,31,FALSE)</f>
        <v>0</v>
      </c>
      <c r="AY60" s="82">
        <f>VLOOKUP($B60,program1516,32,FALSE)</f>
        <v>0</v>
      </c>
      <c r="AZ60" s="82">
        <f>VLOOKUP($B60,program1516,33,FALSE)</f>
        <v>0</v>
      </c>
      <c r="BA60" s="82">
        <f>VLOOKUP($B60,program1516,34,FALSE)</f>
        <v>0</v>
      </c>
      <c r="BB60" s="82">
        <f>VLOOKUP($B60,program1516,35,FALSE)</f>
        <v>2915.21</v>
      </c>
      <c r="BC60" s="82">
        <f>VLOOKUP($B60,program1516,36,FALSE)</f>
        <v>0</v>
      </c>
      <c r="BD60" s="82">
        <f>VLOOKUP($B60,program1516,37,FALSE)</f>
        <v>0</v>
      </c>
      <c r="BE60" s="82">
        <f>VLOOKUP($B60,program1516,38,FALSE)</f>
        <v>0</v>
      </c>
      <c r="BF60" s="76">
        <f>SUM(AP60:BE60)</f>
        <v>320929.65000000002</v>
      </c>
      <c r="BG60" s="77">
        <f>BF60/E60</f>
        <v>5.60032677897895E-2</v>
      </c>
      <c r="BH60" s="76">
        <f>BF60/D60</f>
        <v>817.57183981250319</v>
      </c>
      <c r="BI60" s="82">
        <f>VLOOKUP($B60,program1516,39,FALSE)</f>
        <v>0</v>
      </c>
      <c r="BJ60" s="82">
        <f>VLOOKUP($B60,program1516,40,FALSE)</f>
        <v>0</v>
      </c>
      <c r="BK60" s="82">
        <f>VLOOKUP($B60,program1516,41,FALSE)</f>
        <v>3961.21</v>
      </c>
      <c r="BL60" s="82">
        <f>VLOOKUP($B60,program1516,42,FALSE)</f>
        <v>0</v>
      </c>
      <c r="BM60" s="82">
        <f>VLOOKUP($B60,program1516,43,FALSE)</f>
        <v>0</v>
      </c>
      <c r="BN60" s="82">
        <f>VLOOKUP($B60,program1516,44,FALSE)</f>
        <v>0</v>
      </c>
      <c r="BO60" s="82">
        <f>VLOOKUP($B60,program1516,45,FALSE)</f>
        <v>133377.36000000002</v>
      </c>
      <c r="BP60" s="76">
        <f>SUM(BI60:BO60)</f>
        <v>137338.57</v>
      </c>
      <c r="BQ60" s="77">
        <f>BP60/E60</f>
        <v>2.3966027176288481E-2</v>
      </c>
      <c r="BR60" s="76">
        <f>BP60/D60</f>
        <v>349.87152901615121</v>
      </c>
      <c r="BS60" s="82">
        <f>VLOOKUP($B60,program1516,46,FALSE)</f>
        <v>0</v>
      </c>
      <c r="BT60" s="82">
        <f>VLOOKUP($B60,program1516,47,FALSE)</f>
        <v>0</v>
      </c>
      <c r="BU60" s="82">
        <f>VLOOKUP($B60,program1516,48,FALSE)</f>
        <v>0</v>
      </c>
      <c r="BV60" s="82">
        <f>VLOOKUP($B60,program1516,49,FALSE)</f>
        <v>0</v>
      </c>
      <c r="BW60" s="76"/>
      <c r="BX60" s="77">
        <f>BW60/E60</f>
        <v>0</v>
      </c>
      <c r="BY60" s="76">
        <f>BW60/D60</f>
        <v>0</v>
      </c>
      <c r="BZ60" s="82">
        <v>1087747.0600000003</v>
      </c>
      <c r="CA60" s="77">
        <f>BZ60/E60</f>
        <v>0.18981540000662525</v>
      </c>
      <c r="CB60" s="76">
        <f>BZ60/D60</f>
        <v>2771.0476894074495</v>
      </c>
      <c r="CC60" s="82">
        <v>196772.3</v>
      </c>
      <c r="CD60" s="77">
        <f>CC60/E60</f>
        <v>3.4337406377107242E-2</v>
      </c>
      <c r="CE60" s="76">
        <f>CC60/D60</f>
        <v>501.2796148163244</v>
      </c>
      <c r="CF60" s="84">
        <v>225474.55999999997</v>
      </c>
      <c r="CG60" s="77">
        <f>CF60/E60</f>
        <v>3.9346044104883911E-2</v>
      </c>
      <c r="CH60" s="85">
        <f>CF60/D60</f>
        <v>574.39894023538989</v>
      </c>
    </row>
    <row r="61" spans="1:86" x14ac:dyDescent="0.2">
      <c r="A61" s="79"/>
      <c r="B61" s="70" t="s">
        <v>123</v>
      </c>
      <c r="C61" s="70" t="s">
        <v>124</v>
      </c>
      <c r="D61" s="80">
        <f>VLOOKUP($B61,enroll1516,3,FALSE)</f>
        <v>27.4</v>
      </c>
      <c r="E61" s="80">
        <f>VLOOKUP($B61,enroll1516,4,FALSE)</f>
        <v>541334.42000000004</v>
      </c>
      <c r="F61" s="76">
        <f>VLOOKUP($B61,program1516,2,FALSE)</f>
        <v>306438.47000000003</v>
      </c>
      <c r="G61" s="76">
        <f>VLOOKUP($B61,program1516,3,FALSE)</f>
        <v>0</v>
      </c>
      <c r="H61" s="76">
        <f>VLOOKUP($B61,program1516,4,FALSE)</f>
        <v>0</v>
      </c>
      <c r="I61" s="76">
        <f>SUM(F61:H61)</f>
        <v>306438.47000000003</v>
      </c>
      <c r="J61" s="77">
        <f t="shared" si="337"/>
        <v>0.56607978114526691</v>
      </c>
      <c r="K61" s="81">
        <f t="shared" si="338"/>
        <v>11183.88576642336</v>
      </c>
      <c r="L61" s="82">
        <f>VLOOKUP($B61,program1516,5,FALSE)</f>
        <v>0</v>
      </c>
      <c r="M61" s="82">
        <f>VLOOKUP($B61,program1516,6,FALSE)</f>
        <v>0</v>
      </c>
      <c r="N61" s="82">
        <f>VLOOKUP($B61,program1516,7,FALSE)</f>
        <v>0</v>
      </c>
      <c r="O61" s="82">
        <f>VLOOKUP($B61,program1516,8,FALSE)</f>
        <v>0</v>
      </c>
      <c r="P61" s="82">
        <f>VLOOKUP($B61,program1516,9,FALSE)</f>
        <v>0</v>
      </c>
      <c r="Q61" s="82">
        <f>VLOOKUP($B61,program1516,10,FALSE)</f>
        <v>0</v>
      </c>
      <c r="R61" s="76"/>
      <c r="S61" s="77">
        <f>R61/E61</f>
        <v>0</v>
      </c>
      <c r="T61" s="96">
        <f>R61/D61</f>
        <v>0</v>
      </c>
      <c r="U61" s="82">
        <f>VLOOKUP($B61,program1516,11,FALSE)</f>
        <v>24851.110000000004</v>
      </c>
      <c r="V61" s="82">
        <f>VLOOKUP($B61,program1516,12,FALSE)</f>
        <v>0</v>
      </c>
      <c r="W61" s="82">
        <f>VLOOKUP($B61,program1516,13,FALSE)</f>
        <v>7538</v>
      </c>
      <c r="X61" s="82">
        <f>VLOOKUP($B61,program1516,14,FALSE)</f>
        <v>0</v>
      </c>
      <c r="Y61" s="82">
        <f>VLOOKUP($B61,program1516,15,FALSE)</f>
        <v>0</v>
      </c>
      <c r="Z61" s="82">
        <f>VLOOKUP($B61,program1516,16,FALSE)</f>
        <v>0</v>
      </c>
      <c r="AA61" s="76">
        <f>SUM(U61:Z61)</f>
        <v>32389.110000000004</v>
      </c>
      <c r="AB61" s="77">
        <f>AA61/E61</f>
        <v>5.9831979647627064E-2</v>
      </c>
      <c r="AC61" s="76">
        <f>AA61/D61</f>
        <v>1182.0843065693432</v>
      </c>
      <c r="AD61" s="82">
        <f>VLOOKUP($B61,program1516,17,FALSE)</f>
        <v>0</v>
      </c>
      <c r="AE61" s="82">
        <f>VLOOKUP($B61,program1516,18,FALSE)</f>
        <v>0</v>
      </c>
      <c r="AF61" s="82">
        <f>VLOOKUP($B61,program1516,19,FALSE)</f>
        <v>0</v>
      </c>
      <c r="AG61" s="82">
        <f>VLOOKUP($B61,program1516,20,FALSE)</f>
        <v>0</v>
      </c>
      <c r="AH61" s="76"/>
      <c r="AI61" s="77">
        <f>AH61/E61</f>
        <v>0</v>
      </c>
      <c r="AJ61" s="76">
        <f>AH61/D61</f>
        <v>0</v>
      </c>
      <c r="AK61" s="82">
        <f>VLOOKUP($B61,program1516,21,FALSE)</f>
        <v>0</v>
      </c>
      <c r="AL61" s="82">
        <f>VLOOKUP($B61,program1516,22,FALSE)</f>
        <v>0</v>
      </c>
      <c r="AM61" s="76"/>
      <c r="AN61" s="77">
        <f>AM61/E61</f>
        <v>0</v>
      </c>
      <c r="AO61" s="76">
        <f>AM61/D61</f>
        <v>0</v>
      </c>
      <c r="AP61" s="82">
        <f>VLOOKUP($B61,program1516,23,FALSE)</f>
        <v>0</v>
      </c>
      <c r="AQ61" s="82">
        <f>VLOOKUP($B61,program1516,24,FALSE)</f>
        <v>13162.51</v>
      </c>
      <c r="AR61" s="82">
        <f>VLOOKUP($B61,program1516,25,FALSE)</f>
        <v>0</v>
      </c>
      <c r="AS61" s="82">
        <f>VLOOKUP($B61,program1516,26,FALSE)</f>
        <v>0</v>
      </c>
      <c r="AT61" s="82">
        <f>VLOOKUP($B61,program1516,27,FALSE)</f>
        <v>0</v>
      </c>
      <c r="AU61" s="82">
        <f>VLOOKUP($B61,program1516,28,FALSE)</f>
        <v>0</v>
      </c>
      <c r="AV61" s="82">
        <f>VLOOKUP($B61,program1516,29,FALSE)</f>
        <v>0</v>
      </c>
      <c r="AW61" s="82">
        <f>VLOOKUP($B61,program1516,30,FALSE)</f>
        <v>0</v>
      </c>
      <c r="AX61" s="82">
        <f>VLOOKUP($B61,program1516,31,FALSE)</f>
        <v>0</v>
      </c>
      <c r="AY61" s="82">
        <f>VLOOKUP($B61,program1516,32,FALSE)</f>
        <v>0</v>
      </c>
      <c r="AZ61" s="82">
        <f>VLOOKUP($B61,program1516,33,FALSE)</f>
        <v>0</v>
      </c>
      <c r="BA61" s="82">
        <f>VLOOKUP($B61,program1516,34,FALSE)</f>
        <v>0</v>
      </c>
      <c r="BB61" s="82">
        <f>VLOOKUP($B61,program1516,35,FALSE)</f>
        <v>0</v>
      </c>
      <c r="BC61" s="82">
        <f>VLOOKUP($B61,program1516,36,FALSE)</f>
        <v>0</v>
      </c>
      <c r="BD61" s="82">
        <f>VLOOKUP($B61,program1516,37,FALSE)</f>
        <v>0</v>
      </c>
      <c r="BE61" s="82">
        <f>VLOOKUP($B61,program1516,38,FALSE)</f>
        <v>0</v>
      </c>
      <c r="BF61" s="76">
        <f>SUM(AP61:BE61)</f>
        <v>13162.51</v>
      </c>
      <c r="BG61" s="77">
        <f>BF61/E61</f>
        <v>2.4314932717561168E-2</v>
      </c>
      <c r="BH61" s="76">
        <f>BF61/D61</f>
        <v>480.38357664233581</v>
      </c>
      <c r="BI61" s="82">
        <f>VLOOKUP($B61,program1516,39,FALSE)</f>
        <v>0</v>
      </c>
      <c r="BJ61" s="82">
        <f>VLOOKUP($B61,program1516,40,FALSE)</f>
        <v>0</v>
      </c>
      <c r="BK61" s="82">
        <f>VLOOKUP($B61,program1516,41,FALSE)</f>
        <v>291.3</v>
      </c>
      <c r="BL61" s="82">
        <f>VLOOKUP($B61,program1516,42,FALSE)</f>
        <v>0</v>
      </c>
      <c r="BM61" s="82">
        <f>VLOOKUP($B61,program1516,43,FALSE)</f>
        <v>0</v>
      </c>
      <c r="BN61" s="82">
        <f>VLOOKUP($B61,program1516,44,FALSE)</f>
        <v>0</v>
      </c>
      <c r="BO61" s="82">
        <f>VLOOKUP($B61,program1516,45,FALSE)</f>
        <v>0</v>
      </c>
      <c r="BP61" s="76">
        <f>SUM(BI61:BO61)</f>
        <v>291.3</v>
      </c>
      <c r="BQ61" s="77">
        <f>BP61/E61</f>
        <v>5.3811468334121447E-4</v>
      </c>
      <c r="BR61" s="76">
        <f>BP61/D61</f>
        <v>10.631386861313869</v>
      </c>
      <c r="BS61" s="82">
        <f>VLOOKUP($B61,program1516,46,FALSE)</f>
        <v>0</v>
      </c>
      <c r="BT61" s="82">
        <f>VLOOKUP($B61,program1516,47,FALSE)</f>
        <v>0</v>
      </c>
      <c r="BU61" s="82">
        <f>VLOOKUP($B61,program1516,48,FALSE)</f>
        <v>0</v>
      </c>
      <c r="BV61" s="82">
        <f>VLOOKUP($B61,program1516,49,FALSE)</f>
        <v>0</v>
      </c>
      <c r="BW61" s="76"/>
      <c r="BX61" s="77">
        <f>BW61/E61</f>
        <v>0</v>
      </c>
      <c r="BY61" s="76">
        <f>BW61/D61</f>
        <v>0</v>
      </c>
      <c r="BZ61" s="82">
        <v>104354.55999999998</v>
      </c>
      <c r="CA61" s="77">
        <f>BZ61/E61</f>
        <v>0.19277281500038362</v>
      </c>
      <c r="CB61" s="76">
        <f>BZ61/D61</f>
        <v>3808.5605839416053</v>
      </c>
      <c r="CC61" s="82">
        <v>2785.96</v>
      </c>
      <c r="CD61" s="77">
        <f>CC61/E61</f>
        <v>5.1464675015492267E-3</v>
      </c>
      <c r="CE61" s="76">
        <f>CC61/D61</f>
        <v>101.67737226277373</v>
      </c>
      <c r="CF61" s="84">
        <v>81912.509999999995</v>
      </c>
      <c r="CG61" s="77">
        <f>CF61/E61</f>
        <v>0.15131590930427072</v>
      </c>
      <c r="CH61" s="85">
        <f>CF61/D61</f>
        <v>2989.5076642335766</v>
      </c>
    </row>
    <row r="62" spans="1:86" x14ac:dyDescent="0.2">
      <c r="A62" s="79"/>
      <c r="B62" s="70"/>
      <c r="C62" s="74" t="s">
        <v>56</v>
      </c>
      <c r="D62" s="97">
        <f t="shared" ref="D62:I62" si="339">SUM(D60:D61)</f>
        <v>419.94</v>
      </c>
      <c r="E62" s="74">
        <f t="shared" si="339"/>
        <v>6271886.6299999999</v>
      </c>
      <c r="F62" s="74">
        <f t="shared" si="339"/>
        <v>3284402.54</v>
      </c>
      <c r="G62" s="74">
        <f t="shared" si="339"/>
        <v>0</v>
      </c>
      <c r="H62" s="74">
        <f t="shared" si="339"/>
        <v>0</v>
      </c>
      <c r="I62" s="74">
        <f t="shared" si="339"/>
        <v>3284402.54</v>
      </c>
      <c r="J62" s="90">
        <f t="shared" si="337"/>
        <v>0.52367058490660257</v>
      </c>
      <c r="K62" s="91">
        <f t="shared" si="338"/>
        <v>7821.1233509548983</v>
      </c>
      <c r="L62" s="74">
        <f t="shared" ref="L62:R62" si="340">SUM(L60:L61)</f>
        <v>0</v>
      </c>
      <c r="M62" s="74">
        <f t="shared" si="340"/>
        <v>0</v>
      </c>
      <c r="N62" s="74">
        <f t="shared" si="340"/>
        <v>0</v>
      </c>
      <c r="O62" s="74">
        <f t="shared" si="340"/>
        <v>0</v>
      </c>
      <c r="P62" s="74">
        <f t="shared" si="340"/>
        <v>0</v>
      </c>
      <c r="Q62" s="74">
        <f t="shared" si="340"/>
        <v>0</v>
      </c>
      <c r="R62" s="74">
        <f t="shared" si="340"/>
        <v>0</v>
      </c>
      <c r="S62" s="90">
        <f>R62/E62</f>
        <v>0</v>
      </c>
      <c r="T62" s="66">
        <f>R62/D62</f>
        <v>0</v>
      </c>
      <c r="U62" s="74">
        <f t="shared" ref="U62:AA62" si="341">SUM(U60:U61)</f>
        <v>448991.64</v>
      </c>
      <c r="V62" s="74">
        <f t="shared" si="341"/>
        <v>40235.839999999997</v>
      </c>
      <c r="W62" s="74">
        <f t="shared" si="341"/>
        <v>7538</v>
      </c>
      <c r="X62" s="74">
        <f t="shared" si="341"/>
        <v>0</v>
      </c>
      <c r="Y62" s="74">
        <f t="shared" si="341"/>
        <v>0</v>
      </c>
      <c r="Z62" s="74">
        <f t="shared" si="341"/>
        <v>0</v>
      </c>
      <c r="AA62" s="74">
        <f t="shared" si="341"/>
        <v>496765.48</v>
      </c>
      <c r="AB62" s="90">
        <f>AA62/E62</f>
        <v>7.9205111524791705E-2</v>
      </c>
      <c r="AC62" s="63">
        <f>AA62/D62</f>
        <v>1182.9439443730057</v>
      </c>
      <c r="AD62" s="74">
        <f>SUM(AD60:AD61)</f>
        <v>288510.39000000007</v>
      </c>
      <c r="AE62" s="74">
        <f>SUM(AE60:AE61)</f>
        <v>25474.239999999998</v>
      </c>
      <c r="AF62" s="74">
        <f>SUM(AF60:AF61)</f>
        <v>5965</v>
      </c>
      <c r="AG62" s="74">
        <f>SUM(AG60:AG61)</f>
        <v>0</v>
      </c>
      <c r="AH62" s="74">
        <f>SUM(AH60:AH61)</f>
        <v>319949.63000000006</v>
      </c>
      <c r="AI62" s="90">
        <f>AH62/E62</f>
        <v>5.1013299326808793E-2</v>
      </c>
      <c r="AJ62" s="63">
        <f>AH62/D62</f>
        <v>761.89367528694595</v>
      </c>
      <c r="AK62" s="74">
        <f t="shared" ref="AK62" si="342">SUM(AK60:AK61)</f>
        <v>0</v>
      </c>
      <c r="AL62" s="74">
        <f>SUM(AL60:AL61)</f>
        <v>0</v>
      </c>
      <c r="AM62" s="74">
        <f>SUM(AM60:AM61)</f>
        <v>0</v>
      </c>
      <c r="AN62" s="90">
        <f>AM62/E62</f>
        <v>0</v>
      </c>
      <c r="AO62" s="63">
        <f>AM62/D62</f>
        <v>0</v>
      </c>
      <c r="AP62" s="74">
        <f t="shared" ref="AP62:AW62" si="343">SUM(AP60:AP61)</f>
        <v>134954.90999999997</v>
      </c>
      <c r="AQ62" s="74">
        <f t="shared" si="343"/>
        <v>56147.340000000004</v>
      </c>
      <c r="AR62" s="74">
        <f t="shared" si="343"/>
        <v>0</v>
      </c>
      <c r="AS62" s="74">
        <f t="shared" si="343"/>
        <v>0</v>
      </c>
      <c r="AT62" s="74">
        <f t="shared" si="343"/>
        <v>113367.33</v>
      </c>
      <c r="AU62" s="74">
        <f t="shared" si="343"/>
        <v>0</v>
      </c>
      <c r="AV62" s="74">
        <f t="shared" si="343"/>
        <v>0</v>
      </c>
      <c r="AW62" s="74">
        <f t="shared" si="343"/>
        <v>26707.370000000003</v>
      </c>
      <c r="AX62" s="74">
        <f>SUM(AX60:AX61)</f>
        <v>0</v>
      </c>
      <c r="AY62" s="74">
        <f>SUM(AY60:AY61)</f>
        <v>0</v>
      </c>
      <c r="AZ62" s="74">
        <f t="shared" ref="AZ62:BF62" si="344">SUM(AZ60:AZ61)</f>
        <v>0</v>
      </c>
      <c r="BA62" s="74">
        <f t="shared" si="344"/>
        <v>0</v>
      </c>
      <c r="BB62" s="74">
        <f t="shared" si="344"/>
        <v>2915.21</v>
      </c>
      <c r="BC62" s="74">
        <f t="shared" si="344"/>
        <v>0</v>
      </c>
      <c r="BD62" s="74">
        <f t="shared" si="344"/>
        <v>0</v>
      </c>
      <c r="BE62" s="74">
        <f t="shared" si="344"/>
        <v>0</v>
      </c>
      <c r="BF62" s="74">
        <f t="shared" si="344"/>
        <v>334092.16000000003</v>
      </c>
      <c r="BG62" s="90">
        <f>BF62/E62</f>
        <v>5.3268207751389157E-2</v>
      </c>
      <c r="BH62" s="63">
        <f>BF62/D62</f>
        <v>795.571176834786</v>
      </c>
      <c r="BI62" s="74">
        <f t="shared" ref="BI62:BN62" si="345">SUM(BI60:BI61)</f>
        <v>0</v>
      </c>
      <c r="BJ62" s="74">
        <f t="shared" si="345"/>
        <v>0</v>
      </c>
      <c r="BK62" s="74">
        <f t="shared" si="345"/>
        <v>4252.51</v>
      </c>
      <c r="BL62" s="74">
        <f t="shared" si="345"/>
        <v>0</v>
      </c>
      <c r="BM62" s="74">
        <f t="shared" si="345"/>
        <v>0</v>
      </c>
      <c r="BN62" s="74">
        <f t="shared" si="345"/>
        <v>0</v>
      </c>
      <c r="BO62" s="74">
        <f>SUM(BO60:BO61)</f>
        <v>133377.36000000002</v>
      </c>
      <c r="BP62" s="74">
        <f t="shared" ref="BP62" si="346">SUM(BP60:BP61)</f>
        <v>137629.87</v>
      </c>
      <c r="BQ62" s="90">
        <f>BP62/E62</f>
        <v>2.1943934595641756E-2</v>
      </c>
      <c r="BR62" s="63">
        <f>BP62/D62</f>
        <v>327.73698623612898</v>
      </c>
      <c r="BS62" s="74">
        <f>SUM(BS60:BS61)</f>
        <v>0</v>
      </c>
      <c r="BT62" s="74">
        <f>SUM(BT60:BT61)</f>
        <v>0</v>
      </c>
      <c r="BU62" s="74">
        <f>SUM(BU60:BU61)</f>
        <v>0</v>
      </c>
      <c r="BV62" s="74">
        <f>SUM(BV60:BV61)</f>
        <v>0</v>
      </c>
      <c r="BW62" s="74">
        <f>SUM(BW60:BW61)</f>
        <v>0</v>
      </c>
      <c r="BX62" s="90">
        <f>BW62/E62</f>
        <v>0</v>
      </c>
      <c r="BY62" s="63">
        <f>BW62/D62</f>
        <v>0</v>
      </c>
      <c r="BZ62" s="74">
        <f>SUM(BZ60:BZ61)</f>
        <v>1192101.6200000003</v>
      </c>
      <c r="CA62" s="90">
        <f>BZ62/E62</f>
        <v>0.19007065821277455</v>
      </c>
      <c r="CB62" s="63">
        <f>BZ62/D62</f>
        <v>2838.7427251512131</v>
      </c>
      <c r="CC62" s="74">
        <f>SUM(CC60:CC61)</f>
        <v>199558.25999999998</v>
      </c>
      <c r="CD62" s="90">
        <f>CC62/E62</f>
        <v>3.1817899744147636E-2</v>
      </c>
      <c r="CE62" s="63">
        <f>CC62/D62</f>
        <v>475.20660094299183</v>
      </c>
      <c r="CF62" s="98">
        <f>SUM(CF60:CF61)</f>
        <v>307387.06999999995</v>
      </c>
      <c r="CG62" s="90">
        <f>CF62/E62</f>
        <v>4.9010303937843974E-2</v>
      </c>
      <c r="CH62" s="93">
        <f>CF62/D62</f>
        <v>731.97854455398374</v>
      </c>
    </row>
    <row r="63" spans="1:86" s="59" customFormat="1" ht="4.5" customHeight="1" x14ac:dyDescent="0.2">
      <c r="A63" s="20"/>
      <c r="B63" s="19"/>
      <c r="C63" s="57"/>
      <c r="D63" s="19"/>
      <c r="E63" s="19"/>
      <c r="F63" s="76"/>
      <c r="G63" s="76"/>
      <c r="H63" s="76"/>
      <c r="I63" s="76"/>
      <c r="J63" s="19"/>
      <c r="K63" s="76"/>
      <c r="L63" s="76"/>
      <c r="M63" s="76"/>
      <c r="N63" s="76"/>
      <c r="O63" s="76"/>
      <c r="P63" s="76"/>
      <c r="Q63" s="76"/>
      <c r="R63" s="76"/>
      <c r="S63" s="19"/>
      <c r="T63" s="76"/>
      <c r="U63" s="76"/>
      <c r="V63" s="76"/>
      <c r="W63" s="76"/>
      <c r="X63" s="76"/>
      <c r="Y63" s="76"/>
      <c r="Z63" s="76"/>
      <c r="AA63" s="76"/>
      <c r="AB63" s="19"/>
      <c r="AC63" s="76"/>
      <c r="AD63" s="76"/>
      <c r="AE63" s="76"/>
      <c r="AF63" s="76"/>
      <c r="AG63" s="76"/>
      <c r="AH63" s="76"/>
      <c r="AI63" s="19"/>
      <c r="AJ63" s="76"/>
      <c r="AK63" s="76"/>
      <c r="AL63" s="76"/>
      <c r="AM63" s="76"/>
      <c r="AN63" s="19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19"/>
      <c r="BH63" s="76"/>
      <c r="BI63" s="76"/>
      <c r="BJ63" s="76"/>
      <c r="BK63" s="76"/>
      <c r="BL63" s="76"/>
      <c r="BM63" s="76"/>
      <c r="BN63" s="76"/>
      <c r="BO63" s="76"/>
      <c r="BP63" s="76"/>
      <c r="BQ63" s="19"/>
      <c r="BR63" s="76"/>
      <c r="BS63" s="76"/>
      <c r="BT63" s="76"/>
      <c r="BU63" s="76"/>
      <c r="BV63" s="76"/>
      <c r="BW63" s="76"/>
      <c r="BX63" s="19"/>
      <c r="BY63" s="76"/>
      <c r="BZ63" s="76"/>
      <c r="CA63" s="19"/>
      <c r="CB63" s="76"/>
      <c r="CC63" s="76"/>
      <c r="CD63" s="19"/>
      <c r="CE63" s="76"/>
      <c r="CF63" s="78"/>
      <c r="CG63" s="19"/>
      <c r="CH63" s="19"/>
    </row>
    <row r="64" spans="1:86" x14ac:dyDescent="0.2">
      <c r="A64" s="94" t="s">
        <v>125</v>
      </c>
      <c r="B64" s="70"/>
      <c r="C64" s="74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1"/>
    </row>
    <row r="65" spans="1:86" x14ac:dyDescent="0.2">
      <c r="A65" s="79"/>
      <c r="B65" s="70" t="s">
        <v>126</v>
      </c>
      <c r="C65" s="70" t="s">
        <v>127</v>
      </c>
      <c r="D65" s="80">
        <f t="shared" ref="D65:D70" si="347">VLOOKUP($B65,enroll1516,3,FALSE)</f>
        <v>6786.91</v>
      </c>
      <c r="E65" s="80">
        <f t="shared" ref="E65:E70" si="348">VLOOKUP($B65,enroll1516,4,FALSE)</f>
        <v>75293853.989999995</v>
      </c>
      <c r="F65" s="76">
        <f t="shared" ref="F65:F70" si="349">VLOOKUP($B65,program1516,2,FALSE)</f>
        <v>40430004.090000018</v>
      </c>
      <c r="G65" s="76">
        <f t="shared" ref="G65:G70" si="350">VLOOKUP($B65,program1516,3,FALSE)</f>
        <v>110711.18000000001</v>
      </c>
      <c r="H65" s="76">
        <f t="shared" ref="H65:H70" si="351">VLOOKUP($B65,program1516,4,FALSE)</f>
        <v>14977.67</v>
      </c>
      <c r="I65" s="76">
        <f t="shared" ref="I65:I70" si="352">SUM(F65:H65)</f>
        <v>40555692.94000002</v>
      </c>
      <c r="J65" s="77">
        <f t="shared" ref="J65:J71" si="353">I65/E65</f>
        <v>0.53863218298516558</v>
      </c>
      <c r="K65" s="81">
        <f t="shared" ref="K65:K71" si="354">I65/D65</f>
        <v>5975.5754739638542</v>
      </c>
      <c r="L65" s="82">
        <f t="shared" ref="L65:L70" si="355">VLOOKUP($B65,program1516,5,FALSE)</f>
        <v>0</v>
      </c>
      <c r="M65" s="82">
        <f t="shared" ref="M65:M70" si="356">VLOOKUP($B65,program1516,6,FALSE)</f>
        <v>0</v>
      </c>
      <c r="N65" s="82">
        <f t="shared" ref="N65:N70" si="357">VLOOKUP($B65,program1516,7,FALSE)</f>
        <v>0</v>
      </c>
      <c r="O65" s="82">
        <f t="shared" ref="O65:O70" si="358">VLOOKUP($B65,program1516,8,FALSE)</f>
        <v>0</v>
      </c>
      <c r="P65" s="82">
        <f t="shared" ref="P65:P70" si="359">VLOOKUP($B65,program1516,9,FALSE)</f>
        <v>0</v>
      </c>
      <c r="Q65" s="82">
        <f t="shared" ref="Q65:Q70" si="360">VLOOKUP($B65,program1516,10,FALSE)</f>
        <v>0</v>
      </c>
      <c r="R65" s="76"/>
      <c r="S65" s="77">
        <f t="shared" ref="S65:S71" si="361">R65/E65</f>
        <v>0</v>
      </c>
      <c r="T65" s="96">
        <f t="shared" ref="T65:T71" si="362">R65/D65</f>
        <v>0</v>
      </c>
      <c r="U65" s="82">
        <f t="shared" ref="U65:U70" si="363">VLOOKUP($B65,program1516,11,FALSE)</f>
        <v>8417688.7200000007</v>
      </c>
      <c r="V65" s="82">
        <f t="shared" ref="V65:V70" si="364">VLOOKUP($B65,program1516,12,FALSE)</f>
        <v>375391.46</v>
      </c>
      <c r="W65" s="82">
        <f t="shared" ref="W65:W70" si="365">VLOOKUP($B65,program1516,13,FALSE)</f>
        <v>1546457.05</v>
      </c>
      <c r="X65" s="82">
        <f t="shared" ref="X65:X70" si="366">VLOOKUP($B65,program1516,14,FALSE)</f>
        <v>0</v>
      </c>
      <c r="Y65" s="82">
        <f t="shared" ref="Y65:Y70" si="367">VLOOKUP($B65,program1516,15,FALSE)</f>
        <v>0</v>
      </c>
      <c r="Z65" s="82">
        <f t="shared" ref="Z65:Z70" si="368">VLOOKUP($B65,program1516,16,FALSE)</f>
        <v>0</v>
      </c>
      <c r="AA65" s="76">
        <f t="shared" ref="AA65:AA70" si="369">SUM(U65:Z65)</f>
        <v>10339537.230000002</v>
      </c>
      <c r="AB65" s="77">
        <f t="shared" ref="AB65:AB71" si="370">AA65/E65</f>
        <v>0.13732245969735096</v>
      </c>
      <c r="AC65" s="76">
        <f t="shared" ref="AC65:AC71" si="371">AA65/D65</f>
        <v>1523.452827575436</v>
      </c>
      <c r="AD65" s="82">
        <f t="shared" ref="AD65:AD70" si="372">VLOOKUP($B65,program1516,17,FALSE)</f>
        <v>1685682.84</v>
      </c>
      <c r="AE65" s="82">
        <f t="shared" ref="AE65:AE70" si="373">VLOOKUP($B65,program1516,18,FALSE)</f>
        <v>205161.28999999998</v>
      </c>
      <c r="AF65" s="82">
        <f t="shared" ref="AF65:AF70" si="374">VLOOKUP($B65,program1516,19,FALSE)</f>
        <v>52519.930000000008</v>
      </c>
      <c r="AG65" s="82">
        <f t="shared" ref="AG65:AG70" si="375">VLOOKUP($B65,program1516,20,FALSE)</f>
        <v>0</v>
      </c>
      <c r="AH65" s="76">
        <f t="shared" ref="AH65:AH70" si="376">SUM(AD65:AG65)</f>
        <v>1943364.06</v>
      </c>
      <c r="AI65" s="77">
        <f t="shared" ref="AI65:AI71" si="377">AH65/E65</f>
        <v>2.5810394302011742E-2</v>
      </c>
      <c r="AJ65" s="76">
        <f t="shared" ref="AJ65:AJ71" si="378">AH65/D65</f>
        <v>286.34003692401996</v>
      </c>
      <c r="AK65" s="82">
        <f t="shared" ref="AK65:AK70" si="379">VLOOKUP($B65,program1516,21,FALSE)</f>
        <v>0</v>
      </c>
      <c r="AL65" s="82">
        <f t="shared" ref="AL65:AL70" si="380">VLOOKUP($B65,program1516,22,FALSE)</f>
        <v>0</v>
      </c>
      <c r="AM65" s="76"/>
      <c r="AN65" s="77">
        <f t="shared" ref="AN65:AN71" si="381">AM65/E65</f>
        <v>0</v>
      </c>
      <c r="AO65" s="76">
        <f t="shared" ref="AO65:AO71" si="382">AM65/D65</f>
        <v>0</v>
      </c>
      <c r="AP65" s="82">
        <f t="shared" ref="AP65:AP70" si="383">VLOOKUP($B65,program1516,23,FALSE)</f>
        <v>1831928.4100000001</v>
      </c>
      <c r="AQ65" s="82">
        <f t="shared" ref="AQ65:AQ70" si="384">VLOOKUP($B65,program1516,24,FALSE)</f>
        <v>307133.75</v>
      </c>
      <c r="AR65" s="82">
        <f t="shared" ref="AR65:AR70" si="385">VLOOKUP($B65,program1516,25,FALSE)</f>
        <v>0</v>
      </c>
      <c r="AS65" s="82">
        <f t="shared" ref="AS65:AS70" si="386">VLOOKUP($B65,program1516,26,FALSE)</f>
        <v>0</v>
      </c>
      <c r="AT65" s="82">
        <f t="shared" ref="AT65:AT70" si="387">VLOOKUP($B65,program1516,27,FALSE)</f>
        <v>1843819.67</v>
      </c>
      <c r="AU65" s="82">
        <f t="shared" ref="AU65:AU70" si="388">VLOOKUP($B65,program1516,28,FALSE)</f>
        <v>0</v>
      </c>
      <c r="AV65" s="82">
        <f t="shared" ref="AV65:AV70" si="389">VLOOKUP($B65,program1516,29,FALSE)</f>
        <v>0</v>
      </c>
      <c r="AW65" s="82">
        <f t="shared" ref="AW65:AW70" si="390">VLOOKUP($B65,program1516,30,FALSE)</f>
        <v>272130.8</v>
      </c>
      <c r="AX65" s="82">
        <f t="shared" ref="AX65:AX70" si="391">VLOOKUP($B65,program1516,31,FALSE)</f>
        <v>0</v>
      </c>
      <c r="AY65" s="82">
        <f t="shared" ref="AY65:AY70" si="392">VLOOKUP($B65,program1516,32,FALSE)</f>
        <v>0</v>
      </c>
      <c r="AZ65" s="82">
        <f t="shared" ref="AZ65:AZ70" si="393">VLOOKUP($B65,program1516,33,FALSE)</f>
        <v>0</v>
      </c>
      <c r="BA65" s="82">
        <f t="shared" ref="BA65:BA70" si="394">VLOOKUP($B65,program1516,34,FALSE)</f>
        <v>85377.53</v>
      </c>
      <c r="BB65" s="82">
        <f t="shared" ref="BB65:BB70" si="395">VLOOKUP($B65,program1516,35,FALSE)</f>
        <v>456503.12000000005</v>
      </c>
      <c r="BC65" s="82">
        <f t="shared" ref="BC65:BC70" si="396">VLOOKUP($B65,program1516,36,FALSE)</f>
        <v>0</v>
      </c>
      <c r="BD65" s="82">
        <f t="shared" ref="BD65:BD70" si="397">VLOOKUP($B65,program1516,37,FALSE)</f>
        <v>55038.01</v>
      </c>
      <c r="BE65" s="82">
        <f t="shared" ref="BE65:BE70" si="398">VLOOKUP($B65,program1516,38,FALSE)</f>
        <v>0</v>
      </c>
      <c r="BF65" s="76">
        <f t="shared" ref="BF65:BF70" si="399">SUM(AP65:BE65)</f>
        <v>4851931.29</v>
      </c>
      <c r="BG65" s="77">
        <f t="shared" ref="BG65:BG71" si="400">BF65/E65</f>
        <v>6.4439938094341662E-2</v>
      </c>
      <c r="BH65" s="76">
        <f t="shared" ref="BH65:BH71" si="401">BF65/D65</f>
        <v>714.89548115416301</v>
      </c>
      <c r="BI65" s="82">
        <f t="shared" ref="BI65:BI70" si="402">VLOOKUP($B65,program1516,39,FALSE)</f>
        <v>0</v>
      </c>
      <c r="BJ65" s="82">
        <f t="shared" ref="BJ65:BJ70" si="403">VLOOKUP($B65,program1516,40,FALSE)</f>
        <v>0</v>
      </c>
      <c r="BK65" s="82">
        <f t="shared" ref="BK65:BK70" si="404">VLOOKUP($B65,program1516,41,FALSE)</f>
        <v>55396.62</v>
      </c>
      <c r="BL65" s="82">
        <f t="shared" ref="BL65:BL70" si="405">VLOOKUP($B65,program1516,42,FALSE)</f>
        <v>0</v>
      </c>
      <c r="BM65" s="82">
        <f t="shared" ref="BM65:BM70" si="406">VLOOKUP($B65,program1516,43,FALSE)</f>
        <v>0</v>
      </c>
      <c r="BN65" s="82">
        <f t="shared" ref="BN65:BN70" si="407">VLOOKUP($B65,program1516,44,FALSE)</f>
        <v>0</v>
      </c>
      <c r="BO65" s="82">
        <f t="shared" ref="BO65:BO70" si="408">VLOOKUP($B65,program1516,45,FALSE)</f>
        <v>158642.41000000003</v>
      </c>
      <c r="BP65" s="76">
        <f t="shared" ref="BP65:BP70" si="409">SUM(BI65:BO65)</f>
        <v>214039.03000000003</v>
      </c>
      <c r="BQ65" s="77">
        <f t="shared" ref="BQ65:BQ71" si="410">BP65/E65</f>
        <v>2.8427158215121673E-3</v>
      </c>
      <c r="BR65" s="76">
        <f t="shared" ref="BR65:BR71" si="411">BP65/D65</f>
        <v>31.537036736894997</v>
      </c>
      <c r="BS65" s="82">
        <f t="shared" ref="BS65:BS70" si="412">VLOOKUP($B65,program1516,46,FALSE)</f>
        <v>0</v>
      </c>
      <c r="BT65" s="82">
        <f t="shared" ref="BT65:BT70" si="413">VLOOKUP($B65,program1516,47,FALSE)</f>
        <v>0</v>
      </c>
      <c r="BU65" s="82">
        <f t="shared" ref="BU65:BU70" si="414">VLOOKUP($B65,program1516,48,FALSE)</f>
        <v>31905.56</v>
      </c>
      <c r="BV65" s="82">
        <f t="shared" ref="BV65:BV70" si="415">VLOOKUP($B65,program1516,49,FALSE)</f>
        <v>0</v>
      </c>
      <c r="BW65" s="76">
        <f t="shared" ref="BW65:BW70" si="416">SUM(BS65:BV65)</f>
        <v>31905.56</v>
      </c>
      <c r="BX65" s="77">
        <f t="shared" ref="BX65:BX71" si="417">BW65/E65</f>
        <v>4.23747202583593E-4</v>
      </c>
      <c r="BY65" s="76">
        <f t="shared" ref="BY65:BY71" si="418">BW65/D65</f>
        <v>4.7010436266283184</v>
      </c>
      <c r="BZ65" s="82">
        <v>12246723.849999996</v>
      </c>
      <c r="CA65" s="77">
        <f t="shared" ref="CA65:CA71" si="419">BZ65/E65</f>
        <v>0.16265237069185648</v>
      </c>
      <c r="CB65" s="76">
        <f t="shared" ref="CB65:CB71" si="420">BZ65/D65</f>
        <v>1804.4623915743684</v>
      </c>
      <c r="CC65" s="82">
        <v>2790228.09</v>
      </c>
      <c r="CD65" s="77">
        <f t="shared" ref="CD65:CD71" si="421">CC65/E65</f>
        <v>3.7057846585600178E-2</v>
      </c>
      <c r="CE65" s="76">
        <f t="shared" ref="CE65:CE71" si="422">CC65/D65</f>
        <v>411.11906449326716</v>
      </c>
      <c r="CF65" s="84">
        <v>2320431.9400000009</v>
      </c>
      <c r="CG65" s="77">
        <f t="shared" ref="CG65:CG71" si="423">CF65/E65</f>
        <v>3.0818344619577907E-2</v>
      </c>
      <c r="CH65" s="85">
        <f t="shared" ref="CH65:CH71" si="424">CF65/D65</f>
        <v>341.89814510579941</v>
      </c>
    </row>
    <row r="66" spans="1:86" x14ac:dyDescent="0.2">
      <c r="A66" s="79"/>
      <c r="B66" s="70" t="s">
        <v>128</v>
      </c>
      <c r="C66" s="70" t="s">
        <v>129</v>
      </c>
      <c r="D66" s="80">
        <f t="shared" si="347"/>
        <v>631.66999999999985</v>
      </c>
      <c r="E66" s="80">
        <f t="shared" si="348"/>
        <v>6804046.0599999996</v>
      </c>
      <c r="F66" s="76">
        <f t="shared" si="349"/>
        <v>3943511.9699999983</v>
      </c>
      <c r="G66" s="76">
        <f t="shared" si="350"/>
        <v>0</v>
      </c>
      <c r="H66" s="76">
        <f t="shared" si="351"/>
        <v>0</v>
      </c>
      <c r="I66" s="76">
        <f t="shared" si="352"/>
        <v>3943511.9699999983</v>
      </c>
      <c r="J66" s="77">
        <f t="shared" si="353"/>
        <v>0.5795833736610535</v>
      </c>
      <c r="K66" s="81">
        <f t="shared" si="354"/>
        <v>6242.9939208764063</v>
      </c>
      <c r="L66" s="82">
        <f t="shared" si="355"/>
        <v>0</v>
      </c>
      <c r="M66" s="82">
        <f t="shared" si="356"/>
        <v>0</v>
      </c>
      <c r="N66" s="82">
        <f t="shared" si="357"/>
        <v>0</v>
      </c>
      <c r="O66" s="82">
        <f t="shared" si="358"/>
        <v>0</v>
      </c>
      <c r="P66" s="82">
        <f t="shared" si="359"/>
        <v>0</v>
      </c>
      <c r="Q66" s="82">
        <f t="shared" si="360"/>
        <v>0</v>
      </c>
      <c r="R66" s="76"/>
      <c r="S66" s="77">
        <f t="shared" si="361"/>
        <v>0</v>
      </c>
      <c r="T66" s="96">
        <f t="shared" si="362"/>
        <v>0</v>
      </c>
      <c r="U66" s="82">
        <f t="shared" si="363"/>
        <v>529923.07999999996</v>
      </c>
      <c r="V66" s="82">
        <f t="shared" si="364"/>
        <v>43419.98</v>
      </c>
      <c r="W66" s="82">
        <f t="shared" si="365"/>
        <v>0</v>
      </c>
      <c r="X66" s="82">
        <f t="shared" si="366"/>
        <v>0</v>
      </c>
      <c r="Y66" s="82">
        <f t="shared" si="367"/>
        <v>0</v>
      </c>
      <c r="Z66" s="82">
        <f t="shared" si="368"/>
        <v>0</v>
      </c>
      <c r="AA66" s="76">
        <f t="shared" si="369"/>
        <v>573343.05999999994</v>
      </c>
      <c r="AB66" s="77">
        <f t="shared" si="370"/>
        <v>8.4265017453453273E-2</v>
      </c>
      <c r="AC66" s="76">
        <f t="shared" si="371"/>
        <v>907.66232368166936</v>
      </c>
      <c r="AD66" s="82">
        <f t="shared" si="372"/>
        <v>234557.39</v>
      </c>
      <c r="AE66" s="82">
        <f t="shared" si="373"/>
        <v>45271.93</v>
      </c>
      <c r="AF66" s="82">
        <f t="shared" si="374"/>
        <v>4293.6499999999996</v>
      </c>
      <c r="AG66" s="82">
        <f t="shared" si="375"/>
        <v>0</v>
      </c>
      <c r="AH66" s="76">
        <f t="shared" si="376"/>
        <v>284122.97000000003</v>
      </c>
      <c r="AI66" s="77">
        <f t="shared" si="377"/>
        <v>4.1757943361130048E-2</v>
      </c>
      <c r="AJ66" s="76">
        <f t="shared" si="378"/>
        <v>449.7965235011954</v>
      </c>
      <c r="AK66" s="82">
        <f t="shared" si="379"/>
        <v>0</v>
      </c>
      <c r="AL66" s="82">
        <f t="shared" si="380"/>
        <v>0</v>
      </c>
      <c r="AM66" s="76"/>
      <c r="AN66" s="77">
        <f t="shared" si="381"/>
        <v>0</v>
      </c>
      <c r="AO66" s="76">
        <f t="shared" si="382"/>
        <v>0</v>
      </c>
      <c r="AP66" s="82">
        <f t="shared" si="383"/>
        <v>59068.24</v>
      </c>
      <c r="AQ66" s="82">
        <f t="shared" si="384"/>
        <v>19864.269999999997</v>
      </c>
      <c r="AR66" s="82">
        <f t="shared" si="385"/>
        <v>0</v>
      </c>
      <c r="AS66" s="82">
        <f t="shared" si="386"/>
        <v>0</v>
      </c>
      <c r="AT66" s="82">
        <f t="shared" si="387"/>
        <v>146592.41</v>
      </c>
      <c r="AU66" s="82">
        <f t="shared" si="388"/>
        <v>0</v>
      </c>
      <c r="AV66" s="82">
        <f t="shared" si="389"/>
        <v>0</v>
      </c>
      <c r="AW66" s="82">
        <f t="shared" si="390"/>
        <v>13531.01</v>
      </c>
      <c r="AX66" s="82">
        <f t="shared" si="391"/>
        <v>0</v>
      </c>
      <c r="AY66" s="82">
        <f t="shared" si="392"/>
        <v>0</v>
      </c>
      <c r="AZ66" s="82">
        <f t="shared" si="393"/>
        <v>0</v>
      </c>
      <c r="BA66" s="82">
        <f t="shared" si="394"/>
        <v>0</v>
      </c>
      <c r="BB66" s="82">
        <f t="shared" si="395"/>
        <v>0</v>
      </c>
      <c r="BC66" s="82">
        <f t="shared" si="396"/>
        <v>0</v>
      </c>
      <c r="BD66" s="82">
        <f t="shared" si="397"/>
        <v>0</v>
      </c>
      <c r="BE66" s="82">
        <f t="shared" si="398"/>
        <v>0</v>
      </c>
      <c r="BF66" s="76">
        <f t="shared" si="399"/>
        <v>239055.93</v>
      </c>
      <c r="BG66" s="77">
        <f t="shared" si="400"/>
        <v>3.5134378558278015E-2</v>
      </c>
      <c r="BH66" s="76">
        <f t="shared" si="401"/>
        <v>378.45066252948544</v>
      </c>
      <c r="BI66" s="82">
        <f t="shared" si="402"/>
        <v>0</v>
      </c>
      <c r="BJ66" s="82">
        <f t="shared" si="403"/>
        <v>1647.98</v>
      </c>
      <c r="BK66" s="82">
        <f t="shared" si="404"/>
        <v>3691.4900000000002</v>
      </c>
      <c r="BL66" s="82">
        <f t="shared" si="405"/>
        <v>0</v>
      </c>
      <c r="BM66" s="82">
        <f t="shared" si="406"/>
        <v>0</v>
      </c>
      <c r="BN66" s="82">
        <f t="shared" si="407"/>
        <v>0</v>
      </c>
      <c r="BO66" s="82">
        <f t="shared" si="408"/>
        <v>42859.57</v>
      </c>
      <c r="BP66" s="76">
        <f t="shared" si="409"/>
        <v>48199.040000000001</v>
      </c>
      <c r="BQ66" s="77">
        <f t="shared" si="410"/>
        <v>7.0838791470497486E-3</v>
      </c>
      <c r="BR66" s="76">
        <f t="shared" si="411"/>
        <v>76.304146152263073</v>
      </c>
      <c r="BS66" s="82">
        <f t="shared" si="412"/>
        <v>0</v>
      </c>
      <c r="BT66" s="82">
        <f t="shared" si="413"/>
        <v>0</v>
      </c>
      <c r="BU66" s="82">
        <f t="shared" si="414"/>
        <v>0</v>
      </c>
      <c r="BV66" s="82">
        <f t="shared" si="415"/>
        <v>0</v>
      </c>
      <c r="BW66" s="76"/>
      <c r="BX66" s="77">
        <f t="shared" si="417"/>
        <v>0</v>
      </c>
      <c r="BY66" s="76">
        <f t="shared" si="418"/>
        <v>0</v>
      </c>
      <c r="BZ66" s="82">
        <v>1043181.3899999994</v>
      </c>
      <c r="CA66" s="77">
        <f t="shared" si="419"/>
        <v>0.1533178024958872</v>
      </c>
      <c r="CB66" s="76">
        <f t="shared" si="420"/>
        <v>1651.4657811832124</v>
      </c>
      <c r="CC66" s="82">
        <v>299078.38</v>
      </c>
      <c r="CD66" s="77">
        <f t="shared" si="421"/>
        <v>4.3955960521525339E-2</v>
      </c>
      <c r="CE66" s="76">
        <f t="shared" si="422"/>
        <v>473.47250937989787</v>
      </c>
      <c r="CF66" s="84">
        <v>373553.32</v>
      </c>
      <c r="CG66" s="77">
        <f t="shared" si="423"/>
        <v>5.4901644801622643E-2</v>
      </c>
      <c r="CH66" s="85">
        <f t="shared" si="424"/>
        <v>591.37416689094005</v>
      </c>
    </row>
    <row r="67" spans="1:86" x14ac:dyDescent="0.2">
      <c r="A67" s="79"/>
      <c r="B67" s="70" t="s">
        <v>130</v>
      </c>
      <c r="C67" s="70" t="s">
        <v>131</v>
      </c>
      <c r="D67" s="80">
        <f t="shared" si="347"/>
        <v>1234.45</v>
      </c>
      <c r="E67" s="80">
        <f t="shared" si="348"/>
        <v>13429835.48</v>
      </c>
      <c r="F67" s="76">
        <f t="shared" si="349"/>
        <v>7013395.8700000001</v>
      </c>
      <c r="G67" s="76">
        <f t="shared" si="350"/>
        <v>0</v>
      </c>
      <c r="H67" s="76">
        <f t="shared" si="351"/>
        <v>0</v>
      </c>
      <c r="I67" s="76">
        <f t="shared" si="352"/>
        <v>7013395.8700000001</v>
      </c>
      <c r="J67" s="77">
        <f t="shared" si="353"/>
        <v>0.52222500271462746</v>
      </c>
      <c r="K67" s="81">
        <f t="shared" si="354"/>
        <v>5681.3932277532504</v>
      </c>
      <c r="L67" s="82">
        <f t="shared" si="355"/>
        <v>0</v>
      </c>
      <c r="M67" s="82">
        <f t="shared" si="356"/>
        <v>0</v>
      </c>
      <c r="N67" s="82">
        <f t="shared" si="357"/>
        <v>0</v>
      </c>
      <c r="O67" s="82">
        <f t="shared" si="358"/>
        <v>0</v>
      </c>
      <c r="P67" s="82">
        <f t="shared" si="359"/>
        <v>0</v>
      </c>
      <c r="Q67" s="82">
        <f t="shared" si="360"/>
        <v>0</v>
      </c>
      <c r="R67" s="76"/>
      <c r="S67" s="77">
        <f t="shared" si="361"/>
        <v>0</v>
      </c>
      <c r="T67" s="96">
        <f t="shared" si="362"/>
        <v>0</v>
      </c>
      <c r="U67" s="82">
        <f t="shared" si="363"/>
        <v>1181852.3599999996</v>
      </c>
      <c r="V67" s="82">
        <f t="shared" si="364"/>
        <v>44204.89</v>
      </c>
      <c r="W67" s="82">
        <f t="shared" si="365"/>
        <v>231892.43</v>
      </c>
      <c r="X67" s="82">
        <f t="shared" si="366"/>
        <v>0</v>
      </c>
      <c r="Y67" s="82">
        <f t="shared" si="367"/>
        <v>0</v>
      </c>
      <c r="Z67" s="82">
        <f t="shared" si="368"/>
        <v>0</v>
      </c>
      <c r="AA67" s="76">
        <f t="shared" si="369"/>
        <v>1457949.6799999995</v>
      </c>
      <c r="AB67" s="77">
        <f t="shared" si="370"/>
        <v>0.1085605018893351</v>
      </c>
      <c r="AC67" s="76">
        <f t="shared" si="371"/>
        <v>1181.0520312689857</v>
      </c>
      <c r="AD67" s="82">
        <f t="shared" si="372"/>
        <v>392200.03</v>
      </c>
      <c r="AE67" s="82">
        <f t="shared" si="373"/>
        <v>0</v>
      </c>
      <c r="AF67" s="82">
        <f t="shared" si="374"/>
        <v>7600.68</v>
      </c>
      <c r="AG67" s="82">
        <f t="shared" si="375"/>
        <v>0</v>
      </c>
      <c r="AH67" s="76">
        <f t="shared" si="376"/>
        <v>399800.71</v>
      </c>
      <c r="AI67" s="77">
        <f t="shared" si="377"/>
        <v>2.9769591041929874E-2</v>
      </c>
      <c r="AJ67" s="76">
        <f t="shared" si="378"/>
        <v>323.8695046376929</v>
      </c>
      <c r="AK67" s="82">
        <f t="shared" si="379"/>
        <v>0</v>
      </c>
      <c r="AL67" s="82">
        <f t="shared" si="380"/>
        <v>0</v>
      </c>
      <c r="AM67" s="76"/>
      <c r="AN67" s="77">
        <f t="shared" si="381"/>
        <v>0</v>
      </c>
      <c r="AO67" s="76">
        <f t="shared" si="382"/>
        <v>0</v>
      </c>
      <c r="AP67" s="82">
        <f t="shared" si="383"/>
        <v>239594.12000000005</v>
      </c>
      <c r="AQ67" s="82">
        <f t="shared" si="384"/>
        <v>70280.95</v>
      </c>
      <c r="AR67" s="82">
        <f t="shared" si="385"/>
        <v>0</v>
      </c>
      <c r="AS67" s="82">
        <f t="shared" si="386"/>
        <v>0</v>
      </c>
      <c r="AT67" s="82">
        <f t="shared" si="387"/>
        <v>269153.40000000008</v>
      </c>
      <c r="AU67" s="82">
        <f t="shared" si="388"/>
        <v>0</v>
      </c>
      <c r="AV67" s="82">
        <f t="shared" si="389"/>
        <v>0</v>
      </c>
      <c r="AW67" s="82">
        <f t="shared" si="390"/>
        <v>12246.029999999999</v>
      </c>
      <c r="AX67" s="82">
        <f t="shared" si="391"/>
        <v>0</v>
      </c>
      <c r="AY67" s="82">
        <f t="shared" si="392"/>
        <v>0</v>
      </c>
      <c r="AZ67" s="82">
        <f t="shared" si="393"/>
        <v>0</v>
      </c>
      <c r="BA67" s="82">
        <f t="shared" si="394"/>
        <v>0</v>
      </c>
      <c r="BB67" s="82">
        <f t="shared" si="395"/>
        <v>21208.019999999997</v>
      </c>
      <c r="BC67" s="82">
        <f t="shared" si="396"/>
        <v>0</v>
      </c>
      <c r="BD67" s="82">
        <f t="shared" si="397"/>
        <v>0</v>
      </c>
      <c r="BE67" s="82">
        <f t="shared" si="398"/>
        <v>0</v>
      </c>
      <c r="BF67" s="76">
        <f t="shared" si="399"/>
        <v>612482.52000000025</v>
      </c>
      <c r="BG67" s="77">
        <f t="shared" si="400"/>
        <v>4.5606107454713232E-2</v>
      </c>
      <c r="BH67" s="76">
        <f t="shared" si="401"/>
        <v>496.15822431042182</v>
      </c>
      <c r="BI67" s="82">
        <f t="shared" si="402"/>
        <v>0</v>
      </c>
      <c r="BJ67" s="82">
        <f t="shared" si="403"/>
        <v>0</v>
      </c>
      <c r="BK67" s="82">
        <f t="shared" si="404"/>
        <v>12148.45</v>
      </c>
      <c r="BL67" s="82">
        <f t="shared" si="405"/>
        <v>0</v>
      </c>
      <c r="BM67" s="82">
        <f t="shared" si="406"/>
        <v>0</v>
      </c>
      <c r="BN67" s="82">
        <f t="shared" si="407"/>
        <v>0</v>
      </c>
      <c r="BO67" s="82">
        <f t="shared" si="408"/>
        <v>13616.32</v>
      </c>
      <c r="BP67" s="76">
        <f t="shared" si="409"/>
        <v>25764.77</v>
      </c>
      <c r="BQ67" s="77">
        <f t="shared" si="410"/>
        <v>1.9184724964329942E-3</v>
      </c>
      <c r="BR67" s="76">
        <f t="shared" si="411"/>
        <v>20.871456924136254</v>
      </c>
      <c r="BS67" s="82">
        <f t="shared" si="412"/>
        <v>0</v>
      </c>
      <c r="BT67" s="82">
        <f t="shared" si="413"/>
        <v>0</v>
      </c>
      <c r="BU67" s="82">
        <f t="shared" si="414"/>
        <v>0</v>
      </c>
      <c r="BV67" s="82">
        <f t="shared" si="415"/>
        <v>4619.82</v>
      </c>
      <c r="BW67" s="76">
        <f t="shared" si="416"/>
        <v>4619.82</v>
      </c>
      <c r="BX67" s="77">
        <f t="shared" si="417"/>
        <v>3.4399676800806199E-4</v>
      </c>
      <c r="BY67" s="76">
        <f t="shared" si="418"/>
        <v>3.7424116003078289</v>
      </c>
      <c r="BZ67" s="82">
        <v>2773519.0399999996</v>
      </c>
      <c r="CA67" s="77">
        <f t="shared" si="419"/>
        <v>0.20651921195389056</v>
      </c>
      <c r="CB67" s="76">
        <f t="shared" si="420"/>
        <v>2246.7649884563971</v>
      </c>
      <c r="CC67" s="82">
        <v>472838.43999999994</v>
      </c>
      <c r="CD67" s="77">
        <f t="shared" si="421"/>
        <v>3.5208059004457733E-2</v>
      </c>
      <c r="CE67" s="76">
        <f t="shared" si="422"/>
        <v>383.03571631090762</v>
      </c>
      <c r="CF67" s="84">
        <v>669464.62999999989</v>
      </c>
      <c r="CG67" s="77">
        <f t="shared" si="423"/>
        <v>4.9849056676604935E-2</v>
      </c>
      <c r="CH67" s="85">
        <f t="shared" si="424"/>
        <v>542.31814168253061</v>
      </c>
    </row>
    <row r="68" spans="1:86" x14ac:dyDescent="0.2">
      <c r="A68" s="79"/>
      <c r="B68" s="70" t="s">
        <v>132</v>
      </c>
      <c r="C68" s="70" t="s">
        <v>133</v>
      </c>
      <c r="D68" s="80">
        <f t="shared" si="347"/>
        <v>919.37999999999988</v>
      </c>
      <c r="E68" s="80">
        <f t="shared" si="348"/>
        <v>9087143.3300000001</v>
      </c>
      <c r="F68" s="76">
        <f t="shared" si="349"/>
        <v>5548500.4299999997</v>
      </c>
      <c r="G68" s="76">
        <f t="shared" si="350"/>
        <v>0</v>
      </c>
      <c r="H68" s="76">
        <f t="shared" si="351"/>
        <v>0</v>
      </c>
      <c r="I68" s="76">
        <f t="shared" si="352"/>
        <v>5548500.4299999997</v>
      </c>
      <c r="J68" s="77">
        <f t="shared" si="353"/>
        <v>0.61058797341540327</v>
      </c>
      <c r="K68" s="81">
        <f t="shared" si="354"/>
        <v>6035.0458243598951</v>
      </c>
      <c r="L68" s="82">
        <f t="shared" si="355"/>
        <v>0</v>
      </c>
      <c r="M68" s="82">
        <f t="shared" si="356"/>
        <v>0</v>
      </c>
      <c r="N68" s="82">
        <f t="shared" si="357"/>
        <v>0</v>
      </c>
      <c r="O68" s="82">
        <f t="shared" si="358"/>
        <v>0</v>
      </c>
      <c r="P68" s="82">
        <f t="shared" si="359"/>
        <v>0</v>
      </c>
      <c r="Q68" s="82">
        <f t="shared" si="360"/>
        <v>0</v>
      </c>
      <c r="R68" s="76"/>
      <c r="S68" s="77">
        <f t="shared" si="361"/>
        <v>0</v>
      </c>
      <c r="T68" s="96">
        <f t="shared" si="362"/>
        <v>0</v>
      </c>
      <c r="U68" s="82">
        <f t="shared" si="363"/>
        <v>805406.82</v>
      </c>
      <c r="V68" s="82">
        <f t="shared" si="364"/>
        <v>26558.55</v>
      </c>
      <c r="W68" s="82">
        <f t="shared" si="365"/>
        <v>0</v>
      </c>
      <c r="X68" s="82">
        <f t="shared" si="366"/>
        <v>0</v>
      </c>
      <c r="Y68" s="82">
        <f t="shared" si="367"/>
        <v>0</v>
      </c>
      <c r="Z68" s="82">
        <f t="shared" si="368"/>
        <v>0</v>
      </c>
      <c r="AA68" s="76">
        <f t="shared" si="369"/>
        <v>831965.37</v>
      </c>
      <c r="AB68" s="77">
        <f t="shared" si="370"/>
        <v>9.15541155000138E-2</v>
      </c>
      <c r="AC68" s="76">
        <f t="shared" si="371"/>
        <v>904.92002218886648</v>
      </c>
      <c r="AD68" s="82">
        <f t="shared" si="372"/>
        <v>136639.67000000001</v>
      </c>
      <c r="AE68" s="82">
        <f t="shared" si="373"/>
        <v>0</v>
      </c>
      <c r="AF68" s="82">
        <f t="shared" si="374"/>
        <v>4765</v>
      </c>
      <c r="AG68" s="82">
        <f t="shared" si="375"/>
        <v>0</v>
      </c>
      <c r="AH68" s="76">
        <f t="shared" si="376"/>
        <v>141404.67000000001</v>
      </c>
      <c r="AI68" s="77">
        <f t="shared" si="377"/>
        <v>1.5560959573859832E-2</v>
      </c>
      <c r="AJ68" s="76">
        <f t="shared" si="378"/>
        <v>153.80437903804741</v>
      </c>
      <c r="AK68" s="82">
        <f t="shared" si="379"/>
        <v>0</v>
      </c>
      <c r="AL68" s="82">
        <f t="shared" si="380"/>
        <v>0</v>
      </c>
      <c r="AM68" s="76"/>
      <c r="AN68" s="77">
        <f t="shared" si="381"/>
        <v>0</v>
      </c>
      <c r="AO68" s="76">
        <f t="shared" si="382"/>
        <v>0</v>
      </c>
      <c r="AP68" s="82">
        <f t="shared" si="383"/>
        <v>228406.90000000002</v>
      </c>
      <c r="AQ68" s="82">
        <f t="shared" si="384"/>
        <v>23768.980000000003</v>
      </c>
      <c r="AR68" s="82">
        <f t="shared" si="385"/>
        <v>0</v>
      </c>
      <c r="AS68" s="82">
        <f t="shared" si="386"/>
        <v>0</v>
      </c>
      <c r="AT68" s="82">
        <f t="shared" si="387"/>
        <v>126522.6</v>
      </c>
      <c r="AU68" s="82">
        <f t="shared" si="388"/>
        <v>0</v>
      </c>
      <c r="AV68" s="82">
        <f t="shared" si="389"/>
        <v>0</v>
      </c>
      <c r="AW68" s="82">
        <f t="shared" si="390"/>
        <v>21806.55</v>
      </c>
      <c r="AX68" s="82">
        <f t="shared" si="391"/>
        <v>0</v>
      </c>
      <c r="AY68" s="82">
        <f t="shared" si="392"/>
        <v>0</v>
      </c>
      <c r="AZ68" s="82">
        <f t="shared" si="393"/>
        <v>0</v>
      </c>
      <c r="BA68" s="82">
        <f t="shared" si="394"/>
        <v>0</v>
      </c>
      <c r="BB68" s="82">
        <f t="shared" si="395"/>
        <v>0</v>
      </c>
      <c r="BC68" s="82">
        <f t="shared" si="396"/>
        <v>0</v>
      </c>
      <c r="BD68" s="82">
        <f t="shared" si="397"/>
        <v>0</v>
      </c>
      <c r="BE68" s="82">
        <f t="shared" si="398"/>
        <v>0</v>
      </c>
      <c r="BF68" s="76">
        <f t="shared" si="399"/>
        <v>400505.03</v>
      </c>
      <c r="BG68" s="77">
        <f t="shared" si="400"/>
        <v>4.4073810157454624E-2</v>
      </c>
      <c r="BH68" s="76">
        <f t="shared" si="401"/>
        <v>435.62512780351983</v>
      </c>
      <c r="BI68" s="82">
        <f t="shared" si="402"/>
        <v>0</v>
      </c>
      <c r="BJ68" s="82">
        <f t="shared" si="403"/>
        <v>0</v>
      </c>
      <c r="BK68" s="82">
        <f t="shared" si="404"/>
        <v>7677.76</v>
      </c>
      <c r="BL68" s="82">
        <f t="shared" si="405"/>
        <v>0</v>
      </c>
      <c r="BM68" s="82">
        <f t="shared" si="406"/>
        <v>0</v>
      </c>
      <c r="BN68" s="82">
        <f t="shared" si="407"/>
        <v>0</v>
      </c>
      <c r="BO68" s="82">
        <f t="shared" si="408"/>
        <v>973.47</v>
      </c>
      <c r="BP68" s="76">
        <f t="shared" si="409"/>
        <v>8651.23</v>
      </c>
      <c r="BQ68" s="77">
        <f t="shared" si="410"/>
        <v>9.5202966276971884E-4</v>
      </c>
      <c r="BR68" s="76">
        <f t="shared" si="411"/>
        <v>9.4098522917618403</v>
      </c>
      <c r="BS68" s="82">
        <f t="shared" si="412"/>
        <v>0</v>
      </c>
      <c r="BT68" s="82">
        <f t="shared" si="413"/>
        <v>0</v>
      </c>
      <c r="BU68" s="82">
        <f t="shared" si="414"/>
        <v>0</v>
      </c>
      <c r="BV68" s="82">
        <f t="shared" si="415"/>
        <v>0</v>
      </c>
      <c r="BW68" s="76"/>
      <c r="BX68" s="77">
        <f t="shared" si="417"/>
        <v>0</v>
      </c>
      <c r="BY68" s="76">
        <f t="shared" si="418"/>
        <v>0</v>
      </c>
      <c r="BZ68" s="82">
        <v>1449571.8399999999</v>
      </c>
      <c r="CA68" s="77">
        <f t="shared" si="419"/>
        <v>0.15951898053752828</v>
      </c>
      <c r="CB68" s="76">
        <f t="shared" si="420"/>
        <v>1576.6841132067264</v>
      </c>
      <c r="CC68" s="82">
        <v>262351.52</v>
      </c>
      <c r="CD68" s="77">
        <f t="shared" si="421"/>
        <v>2.8870626386389354E-2</v>
      </c>
      <c r="CE68" s="76">
        <f t="shared" si="422"/>
        <v>285.35700145750405</v>
      </c>
      <c r="CF68" s="84">
        <v>444193.24</v>
      </c>
      <c r="CG68" s="77">
        <f t="shared" si="423"/>
        <v>4.8881504766581027E-2</v>
      </c>
      <c r="CH68" s="85">
        <f t="shared" si="424"/>
        <v>483.14433640061787</v>
      </c>
    </row>
    <row r="69" spans="1:86" x14ac:dyDescent="0.2">
      <c r="A69" s="79"/>
      <c r="B69" s="70" t="s">
        <v>134</v>
      </c>
      <c r="C69" s="70" t="s">
        <v>135</v>
      </c>
      <c r="D69" s="80">
        <f t="shared" si="347"/>
        <v>2309.5699999999997</v>
      </c>
      <c r="E69" s="80">
        <f t="shared" si="348"/>
        <v>28140732.239999998</v>
      </c>
      <c r="F69" s="76">
        <f t="shared" si="349"/>
        <v>13214347.019999996</v>
      </c>
      <c r="G69" s="76">
        <f t="shared" si="350"/>
        <v>382114.95999999996</v>
      </c>
      <c r="H69" s="76">
        <f t="shared" si="351"/>
        <v>21521.040000000001</v>
      </c>
      <c r="I69" s="76">
        <f t="shared" si="352"/>
        <v>13617983.019999996</v>
      </c>
      <c r="J69" s="77">
        <f t="shared" si="353"/>
        <v>0.48392425981876286</v>
      </c>
      <c r="K69" s="81">
        <f t="shared" si="354"/>
        <v>5896.3283295158826</v>
      </c>
      <c r="L69" s="82">
        <f t="shared" si="355"/>
        <v>0</v>
      </c>
      <c r="M69" s="82">
        <f t="shared" si="356"/>
        <v>0</v>
      </c>
      <c r="N69" s="82">
        <f t="shared" si="357"/>
        <v>0</v>
      </c>
      <c r="O69" s="82">
        <f t="shared" si="358"/>
        <v>0</v>
      </c>
      <c r="P69" s="82">
        <f t="shared" si="359"/>
        <v>0</v>
      </c>
      <c r="Q69" s="82">
        <f t="shared" si="360"/>
        <v>0</v>
      </c>
      <c r="R69" s="76"/>
      <c r="S69" s="77">
        <f t="shared" si="361"/>
        <v>0</v>
      </c>
      <c r="T69" s="96">
        <f t="shared" si="362"/>
        <v>0</v>
      </c>
      <c r="U69" s="82">
        <f t="shared" si="363"/>
        <v>2601790.810000001</v>
      </c>
      <c r="V69" s="82">
        <f t="shared" si="364"/>
        <v>73042.22</v>
      </c>
      <c r="W69" s="82">
        <f t="shared" si="365"/>
        <v>462159.3</v>
      </c>
      <c r="X69" s="82">
        <f t="shared" si="366"/>
        <v>0</v>
      </c>
      <c r="Y69" s="82">
        <f t="shared" si="367"/>
        <v>0</v>
      </c>
      <c r="Z69" s="82">
        <f t="shared" si="368"/>
        <v>0</v>
      </c>
      <c r="AA69" s="76">
        <f t="shared" si="369"/>
        <v>3136992.330000001</v>
      </c>
      <c r="AB69" s="77">
        <f t="shared" si="370"/>
        <v>0.11147514937585722</v>
      </c>
      <c r="AC69" s="76">
        <f t="shared" si="371"/>
        <v>1358.2581735994152</v>
      </c>
      <c r="AD69" s="82">
        <f t="shared" si="372"/>
        <v>453471.84999999992</v>
      </c>
      <c r="AE69" s="82">
        <f t="shared" si="373"/>
        <v>64966.539999999994</v>
      </c>
      <c r="AF69" s="82">
        <f t="shared" si="374"/>
        <v>13447</v>
      </c>
      <c r="AG69" s="82">
        <f t="shared" si="375"/>
        <v>0</v>
      </c>
      <c r="AH69" s="76">
        <f t="shared" si="376"/>
        <v>531885.3899999999</v>
      </c>
      <c r="AI69" s="77">
        <f t="shared" si="377"/>
        <v>1.8900907960168984E-2</v>
      </c>
      <c r="AJ69" s="76">
        <f t="shared" si="378"/>
        <v>230.29628458977211</v>
      </c>
      <c r="AK69" s="82">
        <f t="shared" si="379"/>
        <v>0</v>
      </c>
      <c r="AL69" s="82">
        <f t="shared" si="380"/>
        <v>0</v>
      </c>
      <c r="AM69" s="76"/>
      <c r="AN69" s="77">
        <f t="shared" si="381"/>
        <v>0</v>
      </c>
      <c r="AO69" s="76">
        <f t="shared" si="382"/>
        <v>0</v>
      </c>
      <c r="AP69" s="82">
        <f t="shared" si="383"/>
        <v>529592.09</v>
      </c>
      <c r="AQ69" s="82">
        <f t="shared" si="384"/>
        <v>48143</v>
      </c>
      <c r="AR69" s="82">
        <f t="shared" si="385"/>
        <v>0</v>
      </c>
      <c r="AS69" s="82">
        <f t="shared" si="386"/>
        <v>0</v>
      </c>
      <c r="AT69" s="82">
        <f t="shared" si="387"/>
        <v>477053.97000000003</v>
      </c>
      <c r="AU69" s="82">
        <f t="shared" si="388"/>
        <v>0</v>
      </c>
      <c r="AV69" s="82">
        <f t="shared" si="389"/>
        <v>0</v>
      </c>
      <c r="AW69" s="82">
        <f t="shared" si="390"/>
        <v>172988.54999999996</v>
      </c>
      <c r="AX69" s="82">
        <f t="shared" si="391"/>
        <v>0</v>
      </c>
      <c r="AY69" s="82">
        <f t="shared" si="392"/>
        <v>0</v>
      </c>
      <c r="AZ69" s="82">
        <f t="shared" si="393"/>
        <v>0</v>
      </c>
      <c r="BA69" s="82">
        <f t="shared" si="394"/>
        <v>25133</v>
      </c>
      <c r="BB69" s="82">
        <f t="shared" si="395"/>
        <v>200877.14</v>
      </c>
      <c r="BC69" s="82">
        <f t="shared" si="396"/>
        <v>0</v>
      </c>
      <c r="BD69" s="82">
        <f t="shared" si="397"/>
        <v>0</v>
      </c>
      <c r="BE69" s="82">
        <f t="shared" si="398"/>
        <v>20728.55</v>
      </c>
      <c r="BF69" s="76">
        <f t="shared" si="399"/>
        <v>1474516.3</v>
      </c>
      <c r="BG69" s="77">
        <f t="shared" si="400"/>
        <v>5.2397936465351909E-2</v>
      </c>
      <c r="BH69" s="76">
        <f t="shared" si="401"/>
        <v>638.43758794927203</v>
      </c>
      <c r="BI69" s="82">
        <f t="shared" si="402"/>
        <v>0</v>
      </c>
      <c r="BJ69" s="82">
        <f t="shared" si="403"/>
        <v>0</v>
      </c>
      <c r="BK69" s="82">
        <f t="shared" si="404"/>
        <v>19758.46</v>
      </c>
      <c r="BL69" s="82">
        <f t="shared" si="405"/>
        <v>0</v>
      </c>
      <c r="BM69" s="82">
        <f t="shared" si="406"/>
        <v>0</v>
      </c>
      <c r="BN69" s="82">
        <f t="shared" si="407"/>
        <v>0</v>
      </c>
      <c r="BO69" s="82">
        <f t="shared" si="408"/>
        <v>0</v>
      </c>
      <c r="BP69" s="76">
        <f t="shared" si="409"/>
        <v>19758.46</v>
      </c>
      <c r="BQ69" s="77">
        <f t="shared" si="410"/>
        <v>7.021302726414059E-4</v>
      </c>
      <c r="BR69" s="76">
        <f t="shared" si="411"/>
        <v>8.555038383768407</v>
      </c>
      <c r="BS69" s="82">
        <f t="shared" si="412"/>
        <v>0</v>
      </c>
      <c r="BT69" s="82">
        <f t="shared" si="413"/>
        <v>0</v>
      </c>
      <c r="BU69" s="82">
        <f t="shared" si="414"/>
        <v>124598.09000000001</v>
      </c>
      <c r="BV69" s="82">
        <f t="shared" si="415"/>
        <v>2477815.2400000002</v>
      </c>
      <c r="BW69" s="76">
        <f t="shared" si="416"/>
        <v>2602413.33</v>
      </c>
      <c r="BX69" s="77">
        <f t="shared" si="417"/>
        <v>9.2478522158028972E-2</v>
      </c>
      <c r="BY69" s="76">
        <f t="shared" si="418"/>
        <v>1126.7956069744587</v>
      </c>
      <c r="BZ69" s="82">
        <v>4414540.5700000012</v>
      </c>
      <c r="CA69" s="77">
        <f t="shared" si="419"/>
        <v>0.15687369228171874</v>
      </c>
      <c r="CB69" s="76">
        <f t="shared" si="420"/>
        <v>1911.4123278359182</v>
      </c>
      <c r="CC69" s="82">
        <v>916870.84</v>
      </c>
      <c r="CD69" s="77">
        <f t="shared" si="421"/>
        <v>3.2581626952007128E-2</v>
      </c>
      <c r="CE69" s="76">
        <f t="shared" si="422"/>
        <v>396.98768168966524</v>
      </c>
      <c r="CF69" s="84">
        <v>1425772</v>
      </c>
      <c r="CG69" s="77">
        <f t="shared" si="423"/>
        <v>5.0665774715462776E-2</v>
      </c>
      <c r="CH69" s="85">
        <f t="shared" si="424"/>
        <v>617.3322306749742</v>
      </c>
    </row>
    <row r="70" spans="1:86" x14ac:dyDescent="0.2">
      <c r="A70" s="79"/>
      <c r="B70" s="70" t="s">
        <v>136</v>
      </c>
      <c r="C70" s="70" t="s">
        <v>137</v>
      </c>
      <c r="D70" s="80">
        <f t="shared" si="347"/>
        <v>4972.21</v>
      </c>
      <c r="E70" s="80">
        <f t="shared" si="348"/>
        <v>53862465.700000003</v>
      </c>
      <c r="F70" s="76">
        <f t="shared" si="349"/>
        <v>29300653.010000005</v>
      </c>
      <c r="G70" s="76">
        <f t="shared" si="350"/>
        <v>126853</v>
      </c>
      <c r="H70" s="76">
        <f t="shared" si="351"/>
        <v>0</v>
      </c>
      <c r="I70" s="76">
        <f t="shared" si="352"/>
        <v>29427506.010000005</v>
      </c>
      <c r="J70" s="77">
        <f t="shared" si="353"/>
        <v>0.54634531909295792</v>
      </c>
      <c r="K70" s="81">
        <f t="shared" si="354"/>
        <v>5918.3956449948828</v>
      </c>
      <c r="L70" s="82">
        <f t="shared" si="355"/>
        <v>0</v>
      </c>
      <c r="M70" s="82">
        <f t="shared" si="356"/>
        <v>0</v>
      </c>
      <c r="N70" s="82">
        <f t="shared" si="357"/>
        <v>0</v>
      </c>
      <c r="O70" s="82">
        <f t="shared" si="358"/>
        <v>0</v>
      </c>
      <c r="P70" s="82">
        <f t="shared" si="359"/>
        <v>0</v>
      </c>
      <c r="Q70" s="82">
        <f t="shared" si="360"/>
        <v>0</v>
      </c>
      <c r="R70" s="76"/>
      <c r="S70" s="77">
        <f t="shared" si="361"/>
        <v>0</v>
      </c>
      <c r="T70" s="96">
        <f t="shared" si="362"/>
        <v>0</v>
      </c>
      <c r="U70" s="82">
        <f t="shared" si="363"/>
        <v>5347264.8399999989</v>
      </c>
      <c r="V70" s="82">
        <f t="shared" si="364"/>
        <v>281002.51</v>
      </c>
      <c r="W70" s="82">
        <f t="shared" si="365"/>
        <v>984870.87000000011</v>
      </c>
      <c r="X70" s="82">
        <f t="shared" si="366"/>
        <v>0</v>
      </c>
      <c r="Y70" s="82">
        <f t="shared" si="367"/>
        <v>0</v>
      </c>
      <c r="Z70" s="82">
        <f t="shared" si="368"/>
        <v>0</v>
      </c>
      <c r="AA70" s="76">
        <f t="shared" si="369"/>
        <v>6613138.2199999988</v>
      </c>
      <c r="AB70" s="77">
        <f t="shared" si="370"/>
        <v>0.12277823033266742</v>
      </c>
      <c r="AC70" s="76">
        <f t="shared" si="371"/>
        <v>1330.0198945740424</v>
      </c>
      <c r="AD70" s="82">
        <f t="shared" si="372"/>
        <v>1848427.8599999999</v>
      </c>
      <c r="AE70" s="82">
        <f t="shared" si="373"/>
        <v>275831.87999999995</v>
      </c>
      <c r="AF70" s="82">
        <f t="shared" si="374"/>
        <v>31093.79</v>
      </c>
      <c r="AG70" s="82">
        <f t="shared" si="375"/>
        <v>0</v>
      </c>
      <c r="AH70" s="76">
        <f t="shared" si="376"/>
        <v>2155353.5299999998</v>
      </c>
      <c r="AI70" s="77">
        <f t="shared" si="377"/>
        <v>4.0015871943270498E-2</v>
      </c>
      <c r="AJ70" s="76">
        <f t="shared" si="378"/>
        <v>433.47998777203696</v>
      </c>
      <c r="AK70" s="82">
        <f t="shared" si="379"/>
        <v>0</v>
      </c>
      <c r="AL70" s="82">
        <f t="shared" si="380"/>
        <v>0</v>
      </c>
      <c r="AM70" s="76"/>
      <c r="AN70" s="77">
        <f t="shared" si="381"/>
        <v>0</v>
      </c>
      <c r="AO70" s="76">
        <f t="shared" si="382"/>
        <v>0</v>
      </c>
      <c r="AP70" s="82">
        <f t="shared" si="383"/>
        <v>1176193.3799999997</v>
      </c>
      <c r="AQ70" s="82">
        <f t="shared" si="384"/>
        <v>101175.89</v>
      </c>
      <c r="AR70" s="82">
        <f t="shared" si="385"/>
        <v>0</v>
      </c>
      <c r="AS70" s="82">
        <f t="shared" si="386"/>
        <v>0</v>
      </c>
      <c r="AT70" s="82">
        <f t="shared" si="387"/>
        <v>1258639.6299999999</v>
      </c>
      <c r="AU70" s="82">
        <f t="shared" si="388"/>
        <v>0</v>
      </c>
      <c r="AV70" s="82">
        <f t="shared" si="389"/>
        <v>0</v>
      </c>
      <c r="AW70" s="82">
        <f t="shared" si="390"/>
        <v>287844.61</v>
      </c>
      <c r="AX70" s="82">
        <f t="shared" si="391"/>
        <v>0</v>
      </c>
      <c r="AY70" s="82">
        <f t="shared" si="392"/>
        <v>0</v>
      </c>
      <c r="AZ70" s="82">
        <f t="shared" si="393"/>
        <v>0</v>
      </c>
      <c r="BA70" s="82">
        <f t="shared" si="394"/>
        <v>36164.239999999998</v>
      </c>
      <c r="BB70" s="82">
        <f t="shared" si="395"/>
        <v>289704.99</v>
      </c>
      <c r="BC70" s="82">
        <f t="shared" si="396"/>
        <v>0</v>
      </c>
      <c r="BD70" s="82">
        <f t="shared" si="397"/>
        <v>82391</v>
      </c>
      <c r="BE70" s="82">
        <f t="shared" si="398"/>
        <v>13157.38</v>
      </c>
      <c r="BF70" s="76">
        <f t="shared" si="399"/>
        <v>3245271.1199999992</v>
      </c>
      <c r="BG70" s="77">
        <f t="shared" si="400"/>
        <v>6.0251068676939516E-2</v>
      </c>
      <c r="BH70" s="76">
        <f t="shared" si="401"/>
        <v>652.6818296089665</v>
      </c>
      <c r="BI70" s="82">
        <f t="shared" si="402"/>
        <v>0</v>
      </c>
      <c r="BJ70" s="82">
        <f t="shared" si="403"/>
        <v>0</v>
      </c>
      <c r="BK70" s="82">
        <f t="shared" si="404"/>
        <v>120210.06</v>
      </c>
      <c r="BL70" s="82">
        <f t="shared" si="405"/>
        <v>0</v>
      </c>
      <c r="BM70" s="82">
        <f t="shared" si="406"/>
        <v>0</v>
      </c>
      <c r="BN70" s="82">
        <f t="shared" si="407"/>
        <v>0</v>
      </c>
      <c r="BO70" s="82">
        <f t="shared" si="408"/>
        <v>161897.94</v>
      </c>
      <c r="BP70" s="76">
        <f t="shared" si="409"/>
        <v>282108</v>
      </c>
      <c r="BQ70" s="77">
        <f t="shared" si="410"/>
        <v>5.2375619335971093E-3</v>
      </c>
      <c r="BR70" s="76">
        <f t="shared" si="411"/>
        <v>56.736943934387327</v>
      </c>
      <c r="BS70" s="82">
        <f t="shared" si="412"/>
        <v>0</v>
      </c>
      <c r="BT70" s="82">
        <f t="shared" si="413"/>
        <v>0</v>
      </c>
      <c r="BU70" s="82">
        <f t="shared" si="414"/>
        <v>0</v>
      </c>
      <c r="BV70" s="82">
        <f t="shared" si="415"/>
        <v>107100.05999999998</v>
      </c>
      <c r="BW70" s="76">
        <f t="shared" si="416"/>
        <v>107100.05999999998</v>
      </c>
      <c r="BX70" s="77">
        <f t="shared" si="417"/>
        <v>1.9883987598436283E-3</v>
      </c>
      <c r="BY70" s="76">
        <f t="shared" si="418"/>
        <v>21.539729818330276</v>
      </c>
      <c r="BZ70" s="82">
        <v>7954733.9300000006</v>
      </c>
      <c r="CA70" s="77">
        <f t="shared" si="419"/>
        <v>0.14768603380145667</v>
      </c>
      <c r="CB70" s="76">
        <f t="shared" si="420"/>
        <v>1599.8386894358848</v>
      </c>
      <c r="CC70" s="82">
        <v>2345898.5599999996</v>
      </c>
      <c r="CD70" s="77">
        <f t="shared" si="421"/>
        <v>4.3553493690133824E-2</v>
      </c>
      <c r="CE70" s="76">
        <f t="shared" si="422"/>
        <v>471.80198744622606</v>
      </c>
      <c r="CF70" s="84">
        <v>1731356.2700000003</v>
      </c>
      <c r="CG70" s="77">
        <f t="shared" si="423"/>
        <v>3.2144021769133384E-2</v>
      </c>
      <c r="CH70" s="85">
        <f t="shared" si="424"/>
        <v>348.20658620613375</v>
      </c>
    </row>
    <row r="71" spans="1:86" x14ac:dyDescent="0.2">
      <c r="A71" s="79"/>
      <c r="B71" s="70"/>
      <c r="C71" s="74" t="s">
        <v>56</v>
      </c>
      <c r="D71" s="97">
        <f t="shared" ref="D71:I71" si="425">SUM(D65:D70)</f>
        <v>16854.189999999999</v>
      </c>
      <c r="E71" s="74">
        <f t="shared" si="425"/>
        <v>186618076.80000001</v>
      </c>
      <c r="F71" s="74">
        <f t="shared" si="425"/>
        <v>99450412.390000015</v>
      </c>
      <c r="G71" s="74">
        <f t="shared" si="425"/>
        <v>619679.1399999999</v>
      </c>
      <c r="H71" s="74">
        <f t="shared" si="425"/>
        <v>36498.71</v>
      </c>
      <c r="I71" s="74">
        <f t="shared" si="425"/>
        <v>100106590.24000002</v>
      </c>
      <c r="J71" s="90">
        <f t="shared" si="353"/>
        <v>0.53642493780109524</v>
      </c>
      <c r="K71" s="91">
        <f t="shared" si="354"/>
        <v>5939.5669705871378</v>
      </c>
      <c r="L71" s="74">
        <f t="shared" ref="L71:R71" si="426">SUM(L65:L70)</f>
        <v>0</v>
      </c>
      <c r="M71" s="74">
        <f t="shared" si="426"/>
        <v>0</v>
      </c>
      <c r="N71" s="74">
        <f t="shared" si="426"/>
        <v>0</v>
      </c>
      <c r="O71" s="74">
        <f t="shared" si="426"/>
        <v>0</v>
      </c>
      <c r="P71" s="74">
        <f t="shared" si="426"/>
        <v>0</v>
      </c>
      <c r="Q71" s="74">
        <f t="shared" si="426"/>
        <v>0</v>
      </c>
      <c r="R71" s="74">
        <f t="shared" si="426"/>
        <v>0</v>
      </c>
      <c r="S71" s="90">
        <f t="shared" si="361"/>
        <v>0</v>
      </c>
      <c r="T71" s="66">
        <f t="shared" si="362"/>
        <v>0</v>
      </c>
      <c r="U71" s="74">
        <f t="shared" ref="U71:AA71" si="427">SUM(U65:U70)</f>
        <v>18883926.629999999</v>
      </c>
      <c r="V71" s="74">
        <f t="shared" si="427"/>
        <v>843619.61</v>
      </c>
      <c r="W71" s="74">
        <f t="shared" si="427"/>
        <v>3225379.65</v>
      </c>
      <c r="X71" s="74">
        <f t="shared" si="427"/>
        <v>0</v>
      </c>
      <c r="Y71" s="74">
        <f t="shared" si="427"/>
        <v>0</v>
      </c>
      <c r="Z71" s="74">
        <f t="shared" si="427"/>
        <v>0</v>
      </c>
      <c r="AA71" s="74">
        <f t="shared" si="427"/>
        <v>22952925.890000001</v>
      </c>
      <c r="AB71" s="90">
        <f t="shared" si="370"/>
        <v>0.12299411870265292</v>
      </c>
      <c r="AC71" s="63">
        <f t="shared" si="371"/>
        <v>1361.8528027748591</v>
      </c>
      <c r="AD71" s="74">
        <f>SUM(AD65:AD70)</f>
        <v>4750979.6399999997</v>
      </c>
      <c r="AE71" s="74">
        <f>SUM(AE65:AE70)</f>
        <v>591231.6399999999</v>
      </c>
      <c r="AF71" s="74">
        <f>SUM(AF65:AF70)</f>
        <v>113720.05000000002</v>
      </c>
      <c r="AG71" s="74">
        <f>SUM(AG65:AG70)</f>
        <v>0</v>
      </c>
      <c r="AH71" s="74">
        <f>SUM(AH65:AH70)</f>
        <v>5455931.3300000001</v>
      </c>
      <c r="AI71" s="90">
        <f t="shared" si="377"/>
        <v>2.9235813719413487E-2</v>
      </c>
      <c r="AJ71" s="63">
        <f t="shared" si="378"/>
        <v>323.71364806021535</v>
      </c>
      <c r="AK71" s="74">
        <f t="shared" ref="AK71" si="428">SUM(AK65:AK70)</f>
        <v>0</v>
      </c>
      <c r="AL71" s="74">
        <f>SUM(AL65:AL70)</f>
        <v>0</v>
      </c>
      <c r="AM71" s="74">
        <f>SUM(AM65:AM70)</f>
        <v>0</v>
      </c>
      <c r="AN71" s="90">
        <f t="shared" si="381"/>
        <v>0</v>
      </c>
      <c r="AO71" s="63">
        <f t="shared" si="382"/>
        <v>0</v>
      </c>
      <c r="AP71" s="74">
        <f t="shared" ref="AP71:AW71" si="429">SUM(AP65:AP70)</f>
        <v>4064783.1399999997</v>
      </c>
      <c r="AQ71" s="74">
        <f t="shared" si="429"/>
        <v>570366.84</v>
      </c>
      <c r="AR71" s="74">
        <f t="shared" si="429"/>
        <v>0</v>
      </c>
      <c r="AS71" s="74">
        <f t="shared" si="429"/>
        <v>0</v>
      </c>
      <c r="AT71" s="74">
        <f t="shared" si="429"/>
        <v>4121781.68</v>
      </c>
      <c r="AU71" s="74">
        <f t="shared" si="429"/>
        <v>0</v>
      </c>
      <c r="AV71" s="74">
        <f t="shared" si="429"/>
        <v>0</v>
      </c>
      <c r="AW71" s="74">
        <f t="shared" si="429"/>
        <v>780547.54999999993</v>
      </c>
      <c r="AX71" s="74">
        <f>SUM(AX65:AX70)</f>
        <v>0</v>
      </c>
      <c r="AY71" s="74">
        <f>SUM(AY65:AY70)</f>
        <v>0</v>
      </c>
      <c r="AZ71" s="74">
        <f t="shared" ref="AZ71:BF71" si="430">SUM(AZ65:AZ70)</f>
        <v>0</v>
      </c>
      <c r="BA71" s="74">
        <f t="shared" si="430"/>
        <v>146674.76999999999</v>
      </c>
      <c r="BB71" s="74">
        <f t="shared" si="430"/>
        <v>968293.27</v>
      </c>
      <c r="BC71" s="74">
        <f t="shared" si="430"/>
        <v>0</v>
      </c>
      <c r="BD71" s="74">
        <f t="shared" si="430"/>
        <v>137429.01</v>
      </c>
      <c r="BE71" s="74">
        <f t="shared" si="430"/>
        <v>33885.93</v>
      </c>
      <c r="BF71" s="74">
        <f t="shared" si="430"/>
        <v>10823762.189999999</v>
      </c>
      <c r="BG71" s="90">
        <f t="shared" si="400"/>
        <v>5.7999537748960439E-2</v>
      </c>
      <c r="BH71" s="63">
        <f t="shared" si="401"/>
        <v>642.20008140409004</v>
      </c>
      <c r="BI71" s="74">
        <f t="shared" ref="BI71:BN71" si="431">SUM(BI65:BI70)</f>
        <v>0</v>
      </c>
      <c r="BJ71" s="74">
        <f t="shared" si="431"/>
        <v>1647.98</v>
      </c>
      <c r="BK71" s="74">
        <f t="shared" si="431"/>
        <v>218882.84</v>
      </c>
      <c r="BL71" s="74">
        <f t="shared" si="431"/>
        <v>0</v>
      </c>
      <c r="BM71" s="74">
        <f t="shared" si="431"/>
        <v>0</v>
      </c>
      <c r="BN71" s="74">
        <f t="shared" si="431"/>
        <v>0</v>
      </c>
      <c r="BO71" s="74">
        <f>SUM(BO65:BO70)</f>
        <v>377989.71000000008</v>
      </c>
      <c r="BP71" s="74">
        <f t="shared" ref="BP71" si="432">SUM(BP65:BP70)</f>
        <v>598520.53</v>
      </c>
      <c r="BQ71" s="90">
        <f t="shared" si="410"/>
        <v>3.2071948241189892E-3</v>
      </c>
      <c r="BR71" s="63">
        <f t="shared" si="411"/>
        <v>35.511675731672661</v>
      </c>
      <c r="BS71" s="74">
        <f>SUM(BS65:BS70)</f>
        <v>0</v>
      </c>
      <c r="BT71" s="74">
        <f>SUM(BT65:BT70)</f>
        <v>0</v>
      </c>
      <c r="BU71" s="74">
        <f>SUM(BU65:BU70)</f>
        <v>156503.65000000002</v>
      </c>
      <c r="BV71" s="74">
        <f>SUM(BV65:BV70)</f>
        <v>2589535.12</v>
      </c>
      <c r="BW71" s="74">
        <f>SUM(BW65:BW70)</f>
        <v>2746038.77</v>
      </c>
      <c r="BX71" s="90">
        <f t="shared" si="417"/>
        <v>1.471475227420198E-2</v>
      </c>
      <c r="BY71" s="63">
        <f t="shared" si="418"/>
        <v>162.92914521552208</v>
      </c>
      <c r="BZ71" s="74">
        <f>SUM(BZ65:BZ70)</f>
        <v>29882270.619999994</v>
      </c>
      <c r="CA71" s="90">
        <f t="shared" si="419"/>
        <v>0.16012527367338078</v>
      </c>
      <c r="CB71" s="63">
        <f t="shared" si="420"/>
        <v>1772.9876440220501</v>
      </c>
      <c r="CC71" s="74">
        <f>SUM(CC65:CC70)</f>
        <v>7087265.8299999991</v>
      </c>
      <c r="CD71" s="90">
        <f t="shared" si="421"/>
        <v>3.7977381138674333E-2</v>
      </c>
      <c r="CE71" s="63">
        <f t="shared" si="422"/>
        <v>420.50468340513544</v>
      </c>
      <c r="CF71" s="98">
        <f>SUM(CF65:CF70)</f>
        <v>6964771.4000000013</v>
      </c>
      <c r="CG71" s="90">
        <f t="shared" si="423"/>
        <v>3.7320990117501847E-2</v>
      </c>
      <c r="CH71" s="93">
        <f t="shared" si="424"/>
        <v>413.23679156340364</v>
      </c>
    </row>
    <row r="72" spans="1:86" s="59" customFormat="1" ht="4.5" customHeight="1" x14ac:dyDescent="0.2">
      <c r="A72" s="20"/>
      <c r="B72" s="19"/>
      <c r="C72" s="57"/>
      <c r="D72" s="19"/>
      <c r="E72" s="19"/>
      <c r="F72" s="76"/>
      <c r="G72" s="76"/>
      <c r="H72" s="76"/>
      <c r="I72" s="76"/>
      <c r="J72" s="19"/>
      <c r="K72" s="76"/>
      <c r="L72" s="76"/>
      <c r="M72" s="76"/>
      <c r="N72" s="76"/>
      <c r="O72" s="76"/>
      <c r="P72" s="76"/>
      <c r="Q72" s="76"/>
      <c r="R72" s="76"/>
      <c r="S72" s="19"/>
      <c r="T72" s="76"/>
      <c r="U72" s="76"/>
      <c r="V72" s="76"/>
      <c r="W72" s="76"/>
      <c r="X72" s="76"/>
      <c r="Y72" s="76"/>
      <c r="Z72" s="76"/>
      <c r="AA72" s="76"/>
      <c r="AB72" s="19"/>
      <c r="AC72" s="76"/>
      <c r="AD72" s="76"/>
      <c r="AE72" s="76"/>
      <c r="AF72" s="76"/>
      <c r="AG72" s="76"/>
      <c r="AH72" s="76"/>
      <c r="AI72" s="19"/>
      <c r="AJ72" s="76"/>
      <c r="AK72" s="76"/>
      <c r="AL72" s="76"/>
      <c r="AM72" s="76"/>
      <c r="AN72" s="19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19"/>
      <c r="BH72" s="76"/>
      <c r="BI72" s="76"/>
      <c r="BJ72" s="76"/>
      <c r="BK72" s="76"/>
      <c r="BL72" s="76"/>
      <c r="BM72" s="76"/>
      <c r="BN72" s="76"/>
      <c r="BO72" s="76"/>
      <c r="BP72" s="76"/>
      <c r="BQ72" s="19"/>
      <c r="BR72" s="76"/>
      <c r="BS72" s="76"/>
      <c r="BT72" s="76"/>
      <c r="BU72" s="76"/>
      <c r="BV72" s="76"/>
      <c r="BW72" s="76"/>
      <c r="BX72" s="19"/>
      <c r="BY72" s="76"/>
      <c r="BZ72" s="76"/>
      <c r="CA72" s="19"/>
      <c r="CB72" s="76"/>
      <c r="CC72" s="76"/>
      <c r="CD72" s="19"/>
      <c r="CE72" s="76"/>
      <c r="CF72" s="78"/>
      <c r="CG72" s="19"/>
      <c r="CH72" s="19"/>
    </row>
    <row r="73" spans="1:86" x14ac:dyDescent="0.2">
      <c r="A73" s="94" t="s">
        <v>138</v>
      </c>
      <c r="B73" s="70"/>
      <c r="C73" s="74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1"/>
    </row>
    <row r="74" spans="1:86" x14ac:dyDescent="0.2">
      <c r="A74" s="79"/>
      <c r="B74" s="70" t="s">
        <v>139</v>
      </c>
      <c r="C74" s="70" t="s">
        <v>140</v>
      </c>
      <c r="D74" s="80">
        <f t="shared" ref="D74:D79" si="433">VLOOKUP($B74,enroll1516,3,FALSE)</f>
        <v>152.94999999999999</v>
      </c>
      <c r="E74" s="80">
        <f t="shared" ref="E74:E79" si="434">VLOOKUP($B74,enroll1516,4,FALSE)</f>
        <v>3324373.81</v>
      </c>
      <c r="F74" s="76">
        <f t="shared" ref="F74:F79" si="435">VLOOKUP($B74,program1516,2,FALSE)</f>
        <v>1702859.31</v>
      </c>
      <c r="G74" s="76">
        <f t="shared" ref="G74:G79" si="436">VLOOKUP($B74,program1516,3,FALSE)</f>
        <v>0</v>
      </c>
      <c r="H74" s="76">
        <f t="shared" ref="H74:H79" si="437">VLOOKUP($B74,program1516,4,FALSE)</f>
        <v>0</v>
      </c>
      <c r="I74" s="76">
        <f t="shared" ref="I74:I79" si="438">SUM(F74:H74)</f>
        <v>1702859.31</v>
      </c>
      <c r="J74" s="77">
        <f t="shared" ref="J74:J80" si="439">I74/E74</f>
        <v>0.51223460637238027</v>
      </c>
      <c r="K74" s="81">
        <f t="shared" ref="K74:K80" si="440">I74/D74</f>
        <v>11133.437790127495</v>
      </c>
      <c r="L74" s="82">
        <f>VLOOKUP($B74,program1516,5,FALSE)</f>
        <v>0</v>
      </c>
      <c r="M74" s="82">
        <f>VLOOKUP($B74,program1516,6,FALSE)</f>
        <v>0</v>
      </c>
      <c r="N74" s="82">
        <f>VLOOKUP($B74,program1516,7,FALSE)</f>
        <v>0</v>
      </c>
      <c r="O74" s="82">
        <f>VLOOKUP($B74,program1516,8,FALSE)</f>
        <v>0</v>
      </c>
      <c r="P74" s="82">
        <f>VLOOKUP($B74,program1516,9,FALSE)</f>
        <v>0</v>
      </c>
      <c r="Q74" s="82">
        <f>VLOOKUP($B74,program1516,10,FALSE)</f>
        <v>0</v>
      </c>
      <c r="R74" s="76"/>
      <c r="S74" s="77">
        <f t="shared" ref="S74:S80" si="441">R74/E74</f>
        <v>0</v>
      </c>
      <c r="T74" s="96">
        <f t="shared" ref="T74:T80" si="442">R74/D74</f>
        <v>0</v>
      </c>
      <c r="U74" s="82">
        <f t="shared" ref="U74:U79" si="443">VLOOKUP($B74,program1516,11,FALSE)</f>
        <v>182841.58</v>
      </c>
      <c r="V74" s="82">
        <f t="shared" ref="V74:V79" si="444">VLOOKUP($B74,program1516,12,FALSE)</f>
        <v>19821.919999999998</v>
      </c>
      <c r="W74" s="82">
        <f t="shared" ref="W74:W79" si="445">VLOOKUP($B74,program1516,13,FALSE)</f>
        <v>0</v>
      </c>
      <c r="X74" s="82">
        <f t="shared" ref="X74:X79" si="446">VLOOKUP($B74,program1516,14,FALSE)</f>
        <v>0</v>
      </c>
      <c r="Y74" s="82">
        <f t="shared" ref="Y74:Y79" si="447">VLOOKUP($B74,program1516,15,FALSE)</f>
        <v>0</v>
      </c>
      <c r="Z74" s="82">
        <f t="shared" ref="Z74:Z79" si="448">VLOOKUP($B74,program1516,16,FALSE)</f>
        <v>0</v>
      </c>
      <c r="AA74" s="76">
        <f t="shared" ref="AA74:AA79" si="449">SUM(U74:Z74)</f>
        <v>202663.5</v>
      </c>
      <c r="AB74" s="77">
        <f t="shared" ref="AB74:AB80" si="450">AA74/E74</f>
        <v>6.0962909583263739E-2</v>
      </c>
      <c r="AC74" s="76">
        <f t="shared" ref="AC74:AC80" si="451">AA74/D74</f>
        <v>1325.0310559006211</v>
      </c>
      <c r="AD74" s="82">
        <f t="shared" ref="AD74:AD79" si="452">VLOOKUP($B74,program1516,17,FALSE)</f>
        <v>0</v>
      </c>
      <c r="AE74" s="82">
        <f t="shared" ref="AE74:AE79" si="453">VLOOKUP($B74,program1516,18,FALSE)</f>
        <v>0</v>
      </c>
      <c r="AF74" s="82">
        <f t="shared" ref="AF74:AF79" si="454">VLOOKUP($B74,program1516,19,FALSE)</f>
        <v>0</v>
      </c>
      <c r="AG74" s="82">
        <f t="shared" ref="AG74:AG79" si="455">VLOOKUP($B74,program1516,20,FALSE)</f>
        <v>0</v>
      </c>
      <c r="AH74" s="76"/>
      <c r="AJ74" s="76"/>
      <c r="AK74" s="82">
        <f t="shared" ref="AK74:AK79" si="456">VLOOKUP($B74,program1516,21,FALSE)</f>
        <v>0</v>
      </c>
      <c r="AL74" s="82">
        <f t="shared" ref="AL74:AL79" si="457">VLOOKUP($B74,program1516,22,FALSE)</f>
        <v>0</v>
      </c>
      <c r="AM74" s="76"/>
      <c r="AN74" s="77">
        <f t="shared" ref="AN74:AN80" si="458">AM74/E74</f>
        <v>0</v>
      </c>
      <c r="AO74" s="76">
        <f t="shared" ref="AO74:AO80" si="459">AM74/D74</f>
        <v>0</v>
      </c>
      <c r="AP74" s="82">
        <f t="shared" ref="AP74:AP79" si="460">VLOOKUP($B74,program1516,23,FALSE)</f>
        <v>69252.910000000018</v>
      </c>
      <c r="AQ74" s="82">
        <f t="shared" ref="AQ74:AQ79" si="461">VLOOKUP($B74,program1516,24,FALSE)</f>
        <v>145151.54</v>
      </c>
      <c r="AR74" s="82">
        <f t="shared" ref="AR74:AR79" si="462">VLOOKUP($B74,program1516,25,FALSE)</f>
        <v>32131.329999999998</v>
      </c>
      <c r="AS74" s="82">
        <f t="shared" ref="AS74:AS79" si="463">VLOOKUP($B74,program1516,26,FALSE)</f>
        <v>0</v>
      </c>
      <c r="AT74" s="82">
        <f t="shared" ref="AT74:AT79" si="464">VLOOKUP($B74,program1516,27,FALSE)</f>
        <v>69296.149999999994</v>
      </c>
      <c r="AU74" s="82">
        <f t="shared" ref="AU74:AU79" si="465">VLOOKUP($B74,program1516,28,FALSE)</f>
        <v>0</v>
      </c>
      <c r="AV74" s="82">
        <f t="shared" ref="AV74:AV79" si="466">VLOOKUP($B74,program1516,29,FALSE)</f>
        <v>0</v>
      </c>
      <c r="AW74" s="82">
        <f t="shared" ref="AW74:AW79" si="467">VLOOKUP($B74,program1516,30,FALSE)</f>
        <v>12344.67</v>
      </c>
      <c r="AX74" s="82">
        <f t="shared" ref="AX74:AX79" si="468">VLOOKUP($B74,program1516,31,FALSE)</f>
        <v>0</v>
      </c>
      <c r="AY74" s="82">
        <f t="shared" ref="AY74:AY79" si="469">VLOOKUP($B74,program1516,32,FALSE)</f>
        <v>0</v>
      </c>
      <c r="AZ74" s="82">
        <f t="shared" ref="AZ74:AZ79" si="470">VLOOKUP($B74,program1516,33,FALSE)</f>
        <v>0</v>
      </c>
      <c r="BA74" s="82">
        <f t="shared" ref="BA74:BA79" si="471">VLOOKUP($B74,program1516,34,FALSE)</f>
        <v>19607.39</v>
      </c>
      <c r="BB74" s="82">
        <f t="shared" ref="BB74:BB79" si="472">VLOOKUP($B74,program1516,35,FALSE)</f>
        <v>88871.17</v>
      </c>
      <c r="BC74" s="82">
        <f t="shared" ref="BC74:BC79" si="473">VLOOKUP($B74,program1516,36,FALSE)</f>
        <v>0</v>
      </c>
      <c r="BD74" s="82">
        <f t="shared" ref="BD74:BD79" si="474">VLOOKUP($B74,program1516,37,FALSE)</f>
        <v>0</v>
      </c>
      <c r="BE74" s="82">
        <f t="shared" ref="BE74:BE79" si="475">VLOOKUP($B74,program1516,38,FALSE)</f>
        <v>0</v>
      </c>
      <c r="BF74" s="76">
        <f t="shared" ref="BF74:BF79" si="476">SUM(AP74:BE74)</f>
        <v>436655.16</v>
      </c>
      <c r="BG74" s="77">
        <f t="shared" ref="BG74:BG80" si="477">BF74/E74</f>
        <v>0.13134959693356504</v>
      </c>
      <c r="BH74" s="76">
        <f t="shared" ref="BH74:BH80" si="478">BF74/D74</f>
        <v>2854.8882641386076</v>
      </c>
      <c r="BI74" s="82">
        <f t="shared" ref="BI74:BI79" si="479">VLOOKUP($B74,program1516,39,FALSE)</f>
        <v>0</v>
      </c>
      <c r="BJ74" s="82">
        <f t="shared" ref="BJ74:BJ79" si="480">VLOOKUP($B74,program1516,40,FALSE)</f>
        <v>0</v>
      </c>
      <c r="BK74" s="82">
        <f t="shared" ref="BK74:BK79" si="481">VLOOKUP($B74,program1516,41,FALSE)</f>
        <v>1441.78</v>
      </c>
      <c r="BL74" s="82">
        <f t="shared" ref="BL74:BL79" si="482">VLOOKUP($B74,program1516,42,FALSE)</f>
        <v>0</v>
      </c>
      <c r="BM74" s="82">
        <f t="shared" ref="BM74:BM79" si="483">VLOOKUP($B74,program1516,43,FALSE)</f>
        <v>0</v>
      </c>
      <c r="BN74" s="82">
        <f t="shared" ref="BN74:BN79" si="484">VLOOKUP($B74,program1516,44,FALSE)</f>
        <v>0</v>
      </c>
      <c r="BO74" s="82">
        <f t="shared" ref="BO74:BO79" si="485">VLOOKUP($B74,program1516,45,FALSE)</f>
        <v>94272.65</v>
      </c>
      <c r="BP74" s="76">
        <f t="shared" ref="BP74:BP79" si="486">SUM(BI74:BO74)</f>
        <v>95714.43</v>
      </c>
      <c r="BQ74" s="77">
        <f t="shared" ref="BQ74:BQ80" si="487">BP74/E74</f>
        <v>2.8791717018129194E-2</v>
      </c>
      <c r="BR74" s="76">
        <f t="shared" ref="BR74:BR80" si="488">BP74/D74</f>
        <v>625.7890160183066</v>
      </c>
      <c r="BS74" s="82">
        <f t="shared" ref="BS74:BS79" si="489">VLOOKUP($B74,program1516,46,FALSE)</f>
        <v>0</v>
      </c>
      <c r="BT74" s="82">
        <f t="shared" ref="BT74:BT79" si="490">VLOOKUP($B74,program1516,47,FALSE)</f>
        <v>31185.1</v>
      </c>
      <c r="BU74" s="82">
        <f t="shared" ref="BU74:BU79" si="491">VLOOKUP($B74,program1516,48,FALSE)</f>
        <v>0</v>
      </c>
      <c r="BV74" s="82">
        <f t="shared" ref="BV74:BV79" si="492">VLOOKUP($B74,program1516,49,FALSE)</f>
        <v>3472.47</v>
      </c>
      <c r="BW74" s="76">
        <f t="shared" ref="BW74:BW79" si="493">SUM(BS74:BV74)</f>
        <v>34657.57</v>
      </c>
      <c r="BX74" s="77">
        <f t="shared" ref="BX74:BX80" si="494">BW74/E74</f>
        <v>1.0425292695949858E-2</v>
      </c>
      <c r="BY74" s="76">
        <f t="shared" ref="BY74:BY80" si="495">BW74/D74</f>
        <v>226.59411572409286</v>
      </c>
      <c r="BZ74" s="82">
        <v>494667.68</v>
      </c>
      <c r="CA74" s="77">
        <f t="shared" ref="CA74:CA80" si="496">BZ74/E74</f>
        <v>0.14880025781456868</v>
      </c>
      <c r="CB74" s="76">
        <f t="shared" ref="CB74:CB80" si="497">BZ74/D74</f>
        <v>3234.1790127492645</v>
      </c>
      <c r="CC74" s="82">
        <v>143832.78</v>
      </c>
      <c r="CD74" s="77">
        <f t="shared" ref="CD74:CD80" si="498">CC74/E74</f>
        <v>4.3266127162757309E-2</v>
      </c>
      <c r="CE74" s="76">
        <f t="shared" ref="CE74:CE80" si="499">CC74/D74</f>
        <v>940.39084668192231</v>
      </c>
      <c r="CF74" s="84">
        <v>213323.37999999998</v>
      </c>
      <c r="CG74" s="77">
        <f t="shared" ref="CG74:CG80" si="500">CF74/E74</f>
        <v>6.4169492419385882E-2</v>
      </c>
      <c r="CH74" s="85">
        <f t="shared" ref="CH74:CH80" si="501">CF74/D74</f>
        <v>1394.7262504086302</v>
      </c>
    </row>
    <row r="75" spans="1:86" x14ac:dyDescent="0.2">
      <c r="A75" s="79"/>
      <c r="B75" s="70" t="s">
        <v>141</v>
      </c>
      <c r="C75" s="70" t="s">
        <v>142</v>
      </c>
      <c r="D75" s="80">
        <f t="shared" si="433"/>
        <v>868.4</v>
      </c>
      <c r="E75" s="80">
        <f t="shared" si="434"/>
        <v>9522476.9499999993</v>
      </c>
      <c r="F75" s="76">
        <f t="shared" si="435"/>
        <v>4504433.8100000005</v>
      </c>
      <c r="G75" s="76">
        <f t="shared" si="436"/>
        <v>0</v>
      </c>
      <c r="H75" s="76">
        <f t="shared" si="437"/>
        <v>0</v>
      </c>
      <c r="I75" s="76">
        <f t="shared" si="438"/>
        <v>4504433.8100000005</v>
      </c>
      <c r="J75" s="77">
        <f t="shared" si="439"/>
        <v>0.47303173676886673</v>
      </c>
      <c r="K75" s="81">
        <f t="shared" si="440"/>
        <v>5187.0495278673434</v>
      </c>
      <c r="L75" s="82">
        <f>VLOOKUP($B75,program1516,4,FALSE)</f>
        <v>0</v>
      </c>
      <c r="M75" s="82">
        <f>VLOOKUP($B75,program1516,5,FALSE)</f>
        <v>0</v>
      </c>
      <c r="N75" s="82">
        <f>VLOOKUP($B75,program1516,6,FALSE)</f>
        <v>0</v>
      </c>
      <c r="O75" s="82">
        <f>VLOOKUP($B75,program1516,7,FALSE)</f>
        <v>0</v>
      </c>
      <c r="P75" s="82">
        <f>VLOOKUP($B75,program1516,8,FALSE)</f>
        <v>0</v>
      </c>
      <c r="Q75" s="82">
        <f>VLOOKUP($B75,program1516,9,FALSE)</f>
        <v>0</v>
      </c>
      <c r="R75" s="76"/>
      <c r="S75" s="77">
        <f t="shared" si="441"/>
        <v>0</v>
      </c>
      <c r="T75" s="96">
        <f t="shared" si="442"/>
        <v>0</v>
      </c>
      <c r="U75" s="82">
        <f t="shared" si="443"/>
        <v>552506.91999999993</v>
      </c>
      <c r="V75" s="82">
        <f t="shared" si="444"/>
        <v>51462.93</v>
      </c>
      <c r="W75" s="82">
        <f t="shared" si="445"/>
        <v>154734.9</v>
      </c>
      <c r="X75" s="82">
        <f t="shared" si="446"/>
        <v>0</v>
      </c>
      <c r="Y75" s="82">
        <f t="shared" si="447"/>
        <v>0</v>
      </c>
      <c r="Z75" s="82">
        <f t="shared" si="448"/>
        <v>0</v>
      </c>
      <c r="AA75" s="76">
        <f t="shared" si="449"/>
        <v>758704.75</v>
      </c>
      <c r="AB75" s="77">
        <f t="shared" si="450"/>
        <v>7.9675146916475342E-2</v>
      </c>
      <c r="AC75" s="76">
        <f t="shared" si="451"/>
        <v>873.68119530170429</v>
      </c>
      <c r="AD75" s="82">
        <f t="shared" si="452"/>
        <v>183835.46</v>
      </c>
      <c r="AE75" s="82">
        <f t="shared" si="453"/>
        <v>73007.639999999985</v>
      </c>
      <c r="AF75" s="82">
        <f t="shared" si="454"/>
        <v>7355.38</v>
      </c>
      <c r="AG75" s="82">
        <f t="shared" si="455"/>
        <v>0</v>
      </c>
      <c r="AH75" s="76">
        <f t="shared" ref="AH75:AH78" si="502">SUM(AD75:AG75)</f>
        <v>264198.48</v>
      </c>
      <c r="AI75" s="77">
        <f t="shared" ref="AI75:AI80" si="503">AH75/E75</f>
        <v>2.7744722448501177E-2</v>
      </c>
      <c r="AJ75" s="76">
        <f t="shared" ref="AJ75:AJ80" si="504">AH75/D75</f>
        <v>304.23592814371256</v>
      </c>
      <c r="AK75" s="82">
        <f t="shared" si="456"/>
        <v>0</v>
      </c>
      <c r="AL75" s="82">
        <f t="shared" si="457"/>
        <v>0</v>
      </c>
      <c r="AM75" s="76"/>
      <c r="AN75" s="77">
        <f t="shared" si="458"/>
        <v>0</v>
      </c>
      <c r="AO75" s="76">
        <f t="shared" si="459"/>
        <v>0</v>
      </c>
      <c r="AP75" s="82">
        <f t="shared" si="460"/>
        <v>492664.67</v>
      </c>
      <c r="AQ75" s="82">
        <f t="shared" si="461"/>
        <v>65613.25</v>
      </c>
      <c r="AR75" s="82">
        <f t="shared" si="462"/>
        <v>71166.489999999991</v>
      </c>
      <c r="AS75" s="82">
        <f t="shared" si="463"/>
        <v>0</v>
      </c>
      <c r="AT75" s="82">
        <f t="shared" si="464"/>
        <v>329304.06</v>
      </c>
      <c r="AU75" s="82">
        <f t="shared" si="465"/>
        <v>0</v>
      </c>
      <c r="AV75" s="82">
        <f t="shared" si="466"/>
        <v>0</v>
      </c>
      <c r="AW75" s="82">
        <f t="shared" si="467"/>
        <v>44750.649999999994</v>
      </c>
      <c r="AX75" s="82">
        <f t="shared" si="468"/>
        <v>0</v>
      </c>
      <c r="AY75" s="82">
        <f t="shared" si="469"/>
        <v>0</v>
      </c>
      <c r="AZ75" s="82">
        <f t="shared" si="470"/>
        <v>0</v>
      </c>
      <c r="BA75" s="82">
        <f t="shared" si="471"/>
        <v>81081.64</v>
      </c>
      <c r="BB75" s="82">
        <f t="shared" si="472"/>
        <v>310862.63999999996</v>
      </c>
      <c r="BC75" s="82">
        <f t="shared" si="473"/>
        <v>0</v>
      </c>
      <c r="BD75" s="82">
        <f t="shared" si="474"/>
        <v>0</v>
      </c>
      <c r="BE75" s="82">
        <f t="shared" si="475"/>
        <v>4368.09</v>
      </c>
      <c r="BF75" s="76">
        <f t="shared" si="476"/>
        <v>1399811.49</v>
      </c>
      <c r="BG75" s="77">
        <f t="shared" si="477"/>
        <v>0.14700077483516513</v>
      </c>
      <c r="BH75" s="76">
        <f t="shared" si="478"/>
        <v>1611.9432174113313</v>
      </c>
      <c r="BI75" s="82">
        <f t="shared" si="479"/>
        <v>6045</v>
      </c>
      <c r="BJ75" s="82">
        <f t="shared" si="480"/>
        <v>0</v>
      </c>
      <c r="BK75" s="82">
        <f t="shared" si="481"/>
        <v>7758.0599999999995</v>
      </c>
      <c r="BL75" s="82">
        <f t="shared" si="482"/>
        <v>0</v>
      </c>
      <c r="BM75" s="82">
        <f t="shared" si="483"/>
        <v>0</v>
      </c>
      <c r="BN75" s="82">
        <f t="shared" si="484"/>
        <v>0</v>
      </c>
      <c r="BO75" s="82">
        <f t="shared" si="485"/>
        <v>7813.8600000000006</v>
      </c>
      <c r="BP75" s="76">
        <f t="shared" si="486"/>
        <v>21616.92</v>
      </c>
      <c r="BQ75" s="77">
        <f t="shared" si="487"/>
        <v>2.2700942321524863E-3</v>
      </c>
      <c r="BR75" s="76">
        <f t="shared" si="488"/>
        <v>24.892814371257483</v>
      </c>
      <c r="BS75" s="82">
        <f t="shared" si="489"/>
        <v>0</v>
      </c>
      <c r="BT75" s="82">
        <f t="shared" si="490"/>
        <v>0</v>
      </c>
      <c r="BU75" s="82">
        <f t="shared" si="491"/>
        <v>0</v>
      </c>
      <c r="BV75" s="82">
        <f t="shared" si="492"/>
        <v>24698.55</v>
      </c>
      <c r="BW75" s="76">
        <f t="shared" si="493"/>
        <v>24698.55</v>
      </c>
      <c r="BX75" s="77">
        <f t="shared" si="494"/>
        <v>2.5937106626443452E-3</v>
      </c>
      <c r="BY75" s="76">
        <f t="shared" si="495"/>
        <v>28.44144403500691</v>
      </c>
      <c r="BZ75" s="82">
        <v>1748585.6699999997</v>
      </c>
      <c r="CA75" s="77">
        <f t="shared" si="496"/>
        <v>0.1836271885121234</v>
      </c>
      <c r="CB75" s="76">
        <f t="shared" si="497"/>
        <v>2013.5717065868259</v>
      </c>
      <c r="CC75" s="82">
        <v>604283.04999999993</v>
      </c>
      <c r="CD75" s="77">
        <f t="shared" si="498"/>
        <v>6.345859939309173E-2</v>
      </c>
      <c r="CE75" s="76">
        <f t="shared" si="499"/>
        <v>695.85795716259781</v>
      </c>
      <c r="CF75" s="84">
        <v>196144.22999999998</v>
      </c>
      <c r="CG75" s="77">
        <f t="shared" si="500"/>
        <v>2.0598026230979744E-2</v>
      </c>
      <c r="CH75" s="85">
        <f t="shared" si="501"/>
        <v>225.86852832795944</v>
      </c>
    </row>
    <row r="76" spans="1:86" x14ac:dyDescent="0.2">
      <c r="A76" s="79"/>
      <c r="B76" s="70" t="s">
        <v>143</v>
      </c>
      <c r="C76" s="70" t="s">
        <v>144</v>
      </c>
      <c r="D76" s="80">
        <f t="shared" si="433"/>
        <v>35.44</v>
      </c>
      <c r="E76" s="80">
        <f t="shared" si="434"/>
        <v>631802.14</v>
      </c>
      <c r="F76" s="76">
        <f t="shared" si="435"/>
        <v>187143.07</v>
      </c>
      <c r="G76" s="76">
        <f t="shared" si="436"/>
        <v>0</v>
      </c>
      <c r="H76" s="76">
        <f t="shared" si="437"/>
        <v>0</v>
      </c>
      <c r="I76" s="76">
        <f t="shared" si="438"/>
        <v>187143.07</v>
      </c>
      <c r="J76" s="77">
        <f t="shared" si="439"/>
        <v>0.29620518537654844</v>
      </c>
      <c r="K76" s="81">
        <f t="shared" si="440"/>
        <v>5280.5606659142213</v>
      </c>
      <c r="L76" s="82">
        <f>VLOOKUP($B76,program1516,4,FALSE)</f>
        <v>0</v>
      </c>
      <c r="M76" s="82">
        <f>VLOOKUP($B76,program1516,5,FALSE)</f>
        <v>0</v>
      </c>
      <c r="N76" s="82">
        <f>VLOOKUP($B76,program1516,6,FALSE)</f>
        <v>0</v>
      </c>
      <c r="O76" s="82">
        <f>VLOOKUP($B76,program1516,7,FALSE)</f>
        <v>0</v>
      </c>
      <c r="P76" s="82">
        <f>VLOOKUP($B76,program1516,8,FALSE)</f>
        <v>0</v>
      </c>
      <c r="Q76" s="82">
        <f>VLOOKUP($B76,program1516,9,FALSE)</f>
        <v>0</v>
      </c>
      <c r="R76" s="76"/>
      <c r="S76" s="77">
        <f t="shared" si="441"/>
        <v>0</v>
      </c>
      <c r="T76" s="96">
        <f t="shared" si="442"/>
        <v>0</v>
      </c>
      <c r="U76" s="82">
        <f t="shared" si="443"/>
        <v>12365.250000000002</v>
      </c>
      <c r="V76" s="82">
        <f t="shared" si="444"/>
        <v>850.94</v>
      </c>
      <c r="W76" s="82">
        <f t="shared" si="445"/>
        <v>5006.7199999999993</v>
      </c>
      <c r="X76" s="82">
        <f t="shared" si="446"/>
        <v>0</v>
      </c>
      <c r="Y76" s="82">
        <f t="shared" si="447"/>
        <v>0</v>
      </c>
      <c r="Z76" s="82">
        <f t="shared" si="448"/>
        <v>0</v>
      </c>
      <c r="AA76" s="76">
        <f t="shared" si="449"/>
        <v>18222.910000000003</v>
      </c>
      <c r="AB76" s="77">
        <f t="shared" si="450"/>
        <v>2.8842748142638458E-2</v>
      </c>
      <c r="AC76" s="76">
        <f t="shared" si="451"/>
        <v>514.19046275395044</v>
      </c>
      <c r="AD76" s="82">
        <f t="shared" si="452"/>
        <v>0</v>
      </c>
      <c r="AE76" s="82">
        <f t="shared" si="453"/>
        <v>0</v>
      </c>
      <c r="AF76" s="82">
        <f t="shared" si="454"/>
        <v>0</v>
      </c>
      <c r="AG76" s="82">
        <f t="shared" si="455"/>
        <v>0</v>
      </c>
      <c r="AH76" s="76"/>
      <c r="AI76" s="77">
        <f t="shared" si="503"/>
        <v>0</v>
      </c>
      <c r="AJ76" s="76">
        <f t="shared" si="504"/>
        <v>0</v>
      </c>
      <c r="AK76" s="82">
        <f t="shared" si="456"/>
        <v>0</v>
      </c>
      <c r="AL76" s="82">
        <f t="shared" si="457"/>
        <v>0</v>
      </c>
      <c r="AM76" s="76"/>
      <c r="AN76" s="77">
        <f t="shared" si="458"/>
        <v>0</v>
      </c>
      <c r="AO76" s="76">
        <f t="shared" si="459"/>
        <v>0</v>
      </c>
      <c r="AP76" s="82">
        <f t="shared" si="460"/>
        <v>42069.43</v>
      </c>
      <c r="AQ76" s="82">
        <f t="shared" si="461"/>
        <v>27230.449999999997</v>
      </c>
      <c r="AR76" s="82">
        <f t="shared" si="462"/>
        <v>0</v>
      </c>
      <c r="AS76" s="82">
        <f t="shared" si="463"/>
        <v>0</v>
      </c>
      <c r="AT76" s="82">
        <f t="shared" si="464"/>
        <v>8582.59</v>
      </c>
      <c r="AU76" s="82">
        <f t="shared" si="465"/>
        <v>0</v>
      </c>
      <c r="AV76" s="82">
        <f t="shared" si="466"/>
        <v>0</v>
      </c>
      <c r="AW76" s="82">
        <f t="shared" si="467"/>
        <v>0</v>
      </c>
      <c r="AX76" s="82">
        <f t="shared" si="468"/>
        <v>0</v>
      </c>
      <c r="AY76" s="82">
        <f t="shared" si="469"/>
        <v>0</v>
      </c>
      <c r="AZ76" s="82">
        <f t="shared" si="470"/>
        <v>0</v>
      </c>
      <c r="BA76" s="82">
        <f t="shared" si="471"/>
        <v>0</v>
      </c>
      <c r="BB76" s="82">
        <f t="shared" si="472"/>
        <v>14993.720000000001</v>
      </c>
      <c r="BC76" s="82">
        <f t="shared" si="473"/>
        <v>0</v>
      </c>
      <c r="BD76" s="82">
        <f t="shared" si="474"/>
        <v>0</v>
      </c>
      <c r="BE76" s="82">
        <f t="shared" si="475"/>
        <v>0</v>
      </c>
      <c r="BF76" s="76">
        <f t="shared" si="476"/>
        <v>92876.19</v>
      </c>
      <c r="BG76" s="77">
        <f t="shared" si="477"/>
        <v>0.14700201870161439</v>
      </c>
      <c r="BH76" s="76">
        <f t="shared" si="478"/>
        <v>2620.6599887133184</v>
      </c>
      <c r="BI76" s="82">
        <f t="shared" si="479"/>
        <v>0</v>
      </c>
      <c r="BJ76" s="82">
        <f t="shared" si="480"/>
        <v>0</v>
      </c>
      <c r="BK76" s="82">
        <f t="shared" si="481"/>
        <v>306.89999999999998</v>
      </c>
      <c r="BL76" s="82">
        <f t="shared" si="482"/>
        <v>0</v>
      </c>
      <c r="BM76" s="82">
        <f t="shared" si="483"/>
        <v>0</v>
      </c>
      <c r="BN76" s="82">
        <f t="shared" si="484"/>
        <v>0</v>
      </c>
      <c r="BO76" s="82">
        <f t="shared" si="485"/>
        <v>0</v>
      </c>
      <c r="BP76" s="76">
        <f t="shared" si="486"/>
        <v>306.89999999999998</v>
      </c>
      <c r="BQ76" s="77">
        <f t="shared" si="487"/>
        <v>4.8575334043661196E-4</v>
      </c>
      <c r="BR76" s="76">
        <f t="shared" si="488"/>
        <v>8.6597065462753946</v>
      </c>
      <c r="BS76" s="82">
        <f t="shared" si="489"/>
        <v>0</v>
      </c>
      <c r="BT76" s="82">
        <f t="shared" si="490"/>
        <v>0</v>
      </c>
      <c r="BU76" s="82">
        <f t="shared" si="491"/>
        <v>0</v>
      </c>
      <c r="BV76" s="82">
        <f t="shared" si="492"/>
        <v>0</v>
      </c>
      <c r="BW76" s="76"/>
      <c r="BX76" s="77">
        <f t="shared" si="494"/>
        <v>0</v>
      </c>
      <c r="BY76" s="76">
        <f t="shared" si="495"/>
        <v>0</v>
      </c>
      <c r="BZ76" s="82">
        <v>222697.04000000004</v>
      </c>
      <c r="CA76" s="77">
        <f t="shared" si="496"/>
        <v>0.35247908467040018</v>
      </c>
      <c r="CB76" s="76">
        <f t="shared" si="497"/>
        <v>6283.776523702033</v>
      </c>
      <c r="CC76" s="82">
        <v>37299.370000000003</v>
      </c>
      <c r="CD76" s="77">
        <f t="shared" si="498"/>
        <v>5.9036473032522498E-2</v>
      </c>
      <c r="CE76" s="76">
        <f t="shared" si="499"/>
        <v>1052.4652934537248</v>
      </c>
      <c r="CF76" s="84">
        <v>73256.66</v>
      </c>
      <c r="CG76" s="77">
        <f t="shared" si="500"/>
        <v>0.11594873673583948</v>
      </c>
      <c r="CH76" s="85">
        <f t="shared" si="501"/>
        <v>2067.0615124153501</v>
      </c>
    </row>
    <row r="77" spans="1:86" x14ac:dyDescent="0.2">
      <c r="A77" s="79"/>
      <c r="B77" s="70" t="s">
        <v>145</v>
      </c>
      <c r="C77" s="70" t="s">
        <v>146</v>
      </c>
      <c r="D77" s="80">
        <f t="shared" si="433"/>
        <v>5901.82</v>
      </c>
      <c r="E77" s="80">
        <f t="shared" si="434"/>
        <v>61092157.640000001</v>
      </c>
      <c r="F77" s="76">
        <f t="shared" si="435"/>
        <v>34446652.629999995</v>
      </c>
      <c r="G77" s="76">
        <f t="shared" si="436"/>
        <v>245817.53000000003</v>
      </c>
      <c r="H77" s="76">
        <f t="shared" si="437"/>
        <v>0</v>
      </c>
      <c r="I77" s="76">
        <f t="shared" si="438"/>
        <v>34692470.159999996</v>
      </c>
      <c r="J77" s="77">
        <f t="shared" si="439"/>
        <v>0.56787109017222126</v>
      </c>
      <c r="K77" s="81">
        <f t="shared" si="440"/>
        <v>5878.2663924009876</v>
      </c>
      <c r="L77" s="82">
        <f>VLOOKUP($B77,program1516,4,FALSE)</f>
        <v>0</v>
      </c>
      <c r="M77" s="82">
        <f>VLOOKUP($B77,program1516,5,FALSE)</f>
        <v>0</v>
      </c>
      <c r="N77" s="82">
        <f>VLOOKUP($B77,program1516,6,FALSE)</f>
        <v>0</v>
      </c>
      <c r="O77" s="82">
        <f>VLOOKUP($B77,program1516,7,FALSE)</f>
        <v>0</v>
      </c>
      <c r="P77" s="82">
        <f>VLOOKUP($B77,program1516,8,FALSE)</f>
        <v>0</v>
      </c>
      <c r="Q77" s="82">
        <f>VLOOKUP($B77,program1516,9,FALSE)</f>
        <v>0</v>
      </c>
      <c r="R77" s="76"/>
      <c r="S77" s="77">
        <f t="shared" si="441"/>
        <v>0</v>
      </c>
      <c r="T77" s="96">
        <f t="shared" si="442"/>
        <v>0</v>
      </c>
      <c r="U77" s="82">
        <f t="shared" si="443"/>
        <v>5097484.379999998</v>
      </c>
      <c r="V77" s="82">
        <f t="shared" si="444"/>
        <v>218788.91</v>
      </c>
      <c r="W77" s="82">
        <f t="shared" si="445"/>
        <v>972659.25</v>
      </c>
      <c r="X77" s="82">
        <f t="shared" si="446"/>
        <v>0</v>
      </c>
      <c r="Y77" s="82">
        <f t="shared" si="447"/>
        <v>0</v>
      </c>
      <c r="Z77" s="82">
        <f t="shared" si="448"/>
        <v>0</v>
      </c>
      <c r="AA77" s="76">
        <f t="shared" si="449"/>
        <v>6288932.5399999982</v>
      </c>
      <c r="AB77" s="77">
        <f t="shared" si="450"/>
        <v>0.10294173234245584</v>
      </c>
      <c r="AC77" s="76">
        <f t="shared" si="451"/>
        <v>1065.592061431897</v>
      </c>
      <c r="AD77" s="82">
        <f t="shared" si="452"/>
        <v>2377945.2799999984</v>
      </c>
      <c r="AE77" s="82">
        <f t="shared" si="453"/>
        <v>413247.53</v>
      </c>
      <c r="AF77" s="82">
        <f t="shared" si="454"/>
        <v>36469.5</v>
      </c>
      <c r="AG77" s="82">
        <f t="shared" si="455"/>
        <v>0</v>
      </c>
      <c r="AH77" s="76">
        <f t="shared" si="502"/>
        <v>2827662.3099999987</v>
      </c>
      <c r="AI77" s="77">
        <f t="shared" si="503"/>
        <v>4.6285193046588208E-2</v>
      </c>
      <c r="AJ77" s="76">
        <f t="shared" si="504"/>
        <v>479.11700289063356</v>
      </c>
      <c r="AK77" s="82">
        <f t="shared" si="456"/>
        <v>0</v>
      </c>
      <c r="AL77" s="82">
        <f t="shared" si="457"/>
        <v>0</v>
      </c>
      <c r="AM77" s="76"/>
      <c r="AN77" s="77">
        <f t="shared" si="458"/>
        <v>0</v>
      </c>
      <c r="AO77" s="76">
        <f t="shared" si="459"/>
        <v>0</v>
      </c>
      <c r="AP77" s="82">
        <f t="shared" si="460"/>
        <v>1138964.3499999999</v>
      </c>
      <c r="AQ77" s="82">
        <f t="shared" si="461"/>
        <v>141404.85999999999</v>
      </c>
      <c r="AR77" s="82">
        <f t="shared" si="462"/>
        <v>384645.48999999993</v>
      </c>
      <c r="AS77" s="82">
        <f t="shared" si="463"/>
        <v>0</v>
      </c>
      <c r="AT77" s="82">
        <f t="shared" si="464"/>
        <v>1578337.23</v>
      </c>
      <c r="AU77" s="82">
        <f t="shared" si="465"/>
        <v>100536.16</v>
      </c>
      <c r="AV77" s="82">
        <f t="shared" si="466"/>
        <v>10371.899999999998</v>
      </c>
      <c r="AW77" s="82">
        <f t="shared" si="467"/>
        <v>446608.84</v>
      </c>
      <c r="AX77" s="82">
        <f t="shared" si="468"/>
        <v>0</v>
      </c>
      <c r="AY77" s="82">
        <f t="shared" si="469"/>
        <v>0</v>
      </c>
      <c r="AZ77" s="82">
        <f t="shared" si="470"/>
        <v>0</v>
      </c>
      <c r="BA77" s="82">
        <f t="shared" si="471"/>
        <v>167093.51999999999</v>
      </c>
      <c r="BB77" s="82">
        <f t="shared" si="472"/>
        <v>1165652.1400000001</v>
      </c>
      <c r="BC77" s="82">
        <f t="shared" si="473"/>
        <v>0</v>
      </c>
      <c r="BD77" s="82">
        <f t="shared" si="474"/>
        <v>0</v>
      </c>
      <c r="BE77" s="82">
        <f t="shared" si="475"/>
        <v>0</v>
      </c>
      <c r="BF77" s="76">
        <f t="shared" si="476"/>
        <v>5133614.49</v>
      </c>
      <c r="BG77" s="77">
        <f t="shared" si="477"/>
        <v>8.4030662662972863E-2</v>
      </c>
      <c r="BH77" s="76">
        <f t="shared" si="478"/>
        <v>869.8358286088021</v>
      </c>
      <c r="BI77" s="82">
        <f t="shared" si="479"/>
        <v>0</v>
      </c>
      <c r="BJ77" s="82">
        <f t="shared" si="480"/>
        <v>0</v>
      </c>
      <c r="BK77" s="82">
        <f t="shared" si="481"/>
        <v>54193.02</v>
      </c>
      <c r="BL77" s="82">
        <f t="shared" si="482"/>
        <v>0</v>
      </c>
      <c r="BM77" s="82">
        <f t="shared" si="483"/>
        <v>0</v>
      </c>
      <c r="BN77" s="82">
        <f t="shared" si="484"/>
        <v>0</v>
      </c>
      <c r="BO77" s="82">
        <f t="shared" si="485"/>
        <v>179469.87000000002</v>
      </c>
      <c r="BP77" s="76">
        <f t="shared" si="486"/>
        <v>233662.89</v>
      </c>
      <c r="BQ77" s="77">
        <f t="shared" si="487"/>
        <v>3.8247608044376809E-3</v>
      </c>
      <c r="BR77" s="76">
        <f t="shared" si="488"/>
        <v>39.591666638426794</v>
      </c>
      <c r="BS77" s="82">
        <f t="shared" si="489"/>
        <v>0</v>
      </c>
      <c r="BT77" s="82">
        <f t="shared" si="490"/>
        <v>0</v>
      </c>
      <c r="BU77" s="82">
        <f t="shared" si="491"/>
        <v>490340.42</v>
      </c>
      <c r="BV77" s="82">
        <f t="shared" si="492"/>
        <v>116926.56</v>
      </c>
      <c r="BW77" s="76">
        <f t="shared" si="493"/>
        <v>607266.98</v>
      </c>
      <c r="BX77" s="77">
        <f t="shared" si="494"/>
        <v>9.9401789600960626E-3</v>
      </c>
      <c r="BY77" s="76">
        <f t="shared" si="495"/>
        <v>102.89486632936959</v>
      </c>
      <c r="BZ77" s="82">
        <v>7700827.5699999975</v>
      </c>
      <c r="CA77" s="77">
        <f t="shared" si="496"/>
        <v>0.12605263699113309</v>
      </c>
      <c r="CB77" s="76">
        <f t="shared" si="497"/>
        <v>1304.8225072943596</v>
      </c>
      <c r="CC77" s="82">
        <v>2379861.9000000004</v>
      </c>
      <c r="CD77" s="77">
        <f t="shared" si="498"/>
        <v>3.8955276617072522E-2</v>
      </c>
      <c r="CE77" s="76">
        <f t="shared" si="499"/>
        <v>403.24203381329835</v>
      </c>
      <c r="CF77" s="84">
        <v>1227858.8000000003</v>
      </c>
      <c r="CG77" s="77">
        <f t="shared" si="500"/>
        <v>2.0098468403022346E-2</v>
      </c>
      <c r="CH77" s="85">
        <f t="shared" si="501"/>
        <v>208.04748365758365</v>
      </c>
    </row>
    <row r="78" spans="1:86" x14ac:dyDescent="0.2">
      <c r="A78" s="79"/>
      <c r="B78" s="70" t="s">
        <v>147</v>
      </c>
      <c r="C78" s="70" t="s">
        <v>148</v>
      </c>
      <c r="D78" s="80">
        <f t="shared" si="433"/>
        <v>92.759999999999991</v>
      </c>
      <c r="E78" s="80">
        <f t="shared" si="434"/>
        <v>2151915.87</v>
      </c>
      <c r="F78" s="76">
        <f t="shared" si="435"/>
        <v>1177875.9599999997</v>
      </c>
      <c r="G78" s="76">
        <f t="shared" si="436"/>
        <v>0</v>
      </c>
      <c r="H78" s="76">
        <f t="shared" si="437"/>
        <v>0</v>
      </c>
      <c r="I78" s="76">
        <f t="shared" si="438"/>
        <v>1177875.9599999997</v>
      </c>
      <c r="J78" s="77">
        <f t="shared" si="439"/>
        <v>0.54736152858986986</v>
      </c>
      <c r="K78" s="81">
        <f t="shared" si="440"/>
        <v>12698.102199223802</v>
      </c>
      <c r="L78" s="82">
        <f>VLOOKUP($B78,program1516,4,FALSE)</f>
        <v>0</v>
      </c>
      <c r="M78" s="82">
        <f>VLOOKUP($B78,program1516,5,FALSE)</f>
        <v>0</v>
      </c>
      <c r="N78" s="82">
        <f>VLOOKUP($B78,program1516,6,FALSE)</f>
        <v>0</v>
      </c>
      <c r="O78" s="82">
        <f>VLOOKUP($B78,program1516,7,FALSE)</f>
        <v>0</v>
      </c>
      <c r="P78" s="82">
        <f>VLOOKUP($B78,program1516,8,FALSE)</f>
        <v>0</v>
      </c>
      <c r="Q78" s="82">
        <f>VLOOKUP($B78,program1516,9,FALSE)</f>
        <v>0</v>
      </c>
      <c r="R78" s="76"/>
      <c r="S78" s="77">
        <f t="shared" si="441"/>
        <v>0</v>
      </c>
      <c r="T78" s="96">
        <f t="shared" si="442"/>
        <v>0</v>
      </c>
      <c r="U78" s="82">
        <f t="shared" si="443"/>
        <v>72120.670000000013</v>
      </c>
      <c r="V78" s="82">
        <f t="shared" si="444"/>
        <v>2082.5700000000002</v>
      </c>
      <c r="W78" s="82">
        <f t="shared" si="445"/>
        <v>20178.309999999998</v>
      </c>
      <c r="X78" s="82">
        <f t="shared" si="446"/>
        <v>0</v>
      </c>
      <c r="Y78" s="82">
        <f t="shared" si="447"/>
        <v>0</v>
      </c>
      <c r="Z78" s="82">
        <f t="shared" si="448"/>
        <v>0</v>
      </c>
      <c r="AA78" s="76">
        <f t="shared" si="449"/>
        <v>94381.550000000017</v>
      </c>
      <c r="AB78" s="77">
        <f t="shared" si="450"/>
        <v>4.3859312213725167E-2</v>
      </c>
      <c r="AC78" s="76">
        <f t="shared" si="451"/>
        <v>1017.4811341095302</v>
      </c>
      <c r="AD78" s="82">
        <f t="shared" si="452"/>
        <v>48557.46</v>
      </c>
      <c r="AE78" s="82">
        <f t="shared" si="453"/>
        <v>0</v>
      </c>
      <c r="AF78" s="82">
        <f t="shared" si="454"/>
        <v>0</v>
      </c>
      <c r="AG78" s="82">
        <f t="shared" si="455"/>
        <v>0</v>
      </c>
      <c r="AH78" s="76">
        <f t="shared" si="502"/>
        <v>48557.46</v>
      </c>
      <c r="AI78" s="77">
        <f t="shared" si="503"/>
        <v>2.2564757608298132E-2</v>
      </c>
      <c r="AJ78" s="76">
        <f t="shared" si="504"/>
        <v>523.47412677878401</v>
      </c>
      <c r="AK78" s="82">
        <f t="shared" si="456"/>
        <v>0</v>
      </c>
      <c r="AL78" s="82">
        <f t="shared" si="457"/>
        <v>0</v>
      </c>
      <c r="AM78" s="76"/>
      <c r="AN78" s="77">
        <f t="shared" si="458"/>
        <v>0</v>
      </c>
      <c r="AO78" s="76">
        <f t="shared" si="459"/>
        <v>0</v>
      </c>
      <c r="AP78" s="82">
        <f t="shared" si="460"/>
        <v>29865.85</v>
      </c>
      <c r="AQ78" s="82">
        <f t="shared" si="461"/>
        <v>16650.670000000002</v>
      </c>
      <c r="AR78" s="82">
        <f t="shared" si="462"/>
        <v>0</v>
      </c>
      <c r="AS78" s="82">
        <f t="shared" si="463"/>
        <v>0</v>
      </c>
      <c r="AT78" s="82">
        <f t="shared" si="464"/>
        <v>29443.440000000002</v>
      </c>
      <c r="AU78" s="82">
        <f t="shared" si="465"/>
        <v>0</v>
      </c>
      <c r="AV78" s="82">
        <f t="shared" si="466"/>
        <v>0</v>
      </c>
      <c r="AW78" s="82">
        <f t="shared" si="467"/>
        <v>8408.4500000000007</v>
      </c>
      <c r="AX78" s="82">
        <f t="shared" si="468"/>
        <v>0</v>
      </c>
      <c r="AY78" s="82">
        <f t="shared" si="469"/>
        <v>0</v>
      </c>
      <c r="AZ78" s="82">
        <f t="shared" si="470"/>
        <v>0</v>
      </c>
      <c r="BA78" s="82">
        <f t="shared" si="471"/>
        <v>0</v>
      </c>
      <c r="BB78" s="82">
        <f t="shared" si="472"/>
        <v>0</v>
      </c>
      <c r="BC78" s="82">
        <f t="shared" si="473"/>
        <v>0</v>
      </c>
      <c r="BD78" s="82">
        <f t="shared" si="474"/>
        <v>0</v>
      </c>
      <c r="BE78" s="82">
        <f t="shared" si="475"/>
        <v>0</v>
      </c>
      <c r="BF78" s="76">
        <f t="shared" si="476"/>
        <v>84368.41</v>
      </c>
      <c r="BG78" s="77">
        <f t="shared" si="477"/>
        <v>3.9206184208307363E-2</v>
      </c>
      <c r="BH78" s="76">
        <f t="shared" si="478"/>
        <v>909.53438982319983</v>
      </c>
      <c r="BI78" s="82">
        <f t="shared" si="479"/>
        <v>2500</v>
      </c>
      <c r="BJ78" s="82">
        <f t="shared" si="480"/>
        <v>0</v>
      </c>
      <c r="BK78" s="82">
        <f t="shared" si="481"/>
        <v>201.6</v>
      </c>
      <c r="BL78" s="82">
        <f t="shared" si="482"/>
        <v>0</v>
      </c>
      <c r="BM78" s="82">
        <f t="shared" si="483"/>
        <v>0</v>
      </c>
      <c r="BN78" s="82">
        <f t="shared" si="484"/>
        <v>0</v>
      </c>
      <c r="BO78" s="82">
        <f t="shared" si="485"/>
        <v>44055.350000000006</v>
      </c>
      <c r="BP78" s="76">
        <f t="shared" si="486"/>
        <v>46756.950000000004</v>
      </c>
      <c r="BQ78" s="77">
        <f t="shared" si="487"/>
        <v>2.1728056682810748E-2</v>
      </c>
      <c r="BR78" s="76">
        <f t="shared" si="488"/>
        <v>504.0637128072446</v>
      </c>
      <c r="BS78" s="82">
        <f t="shared" si="489"/>
        <v>0</v>
      </c>
      <c r="BT78" s="82">
        <f t="shared" si="490"/>
        <v>0</v>
      </c>
      <c r="BU78" s="82">
        <f t="shared" si="491"/>
        <v>0</v>
      </c>
      <c r="BV78" s="82">
        <f t="shared" si="492"/>
        <v>759.15</v>
      </c>
      <c r="BW78" s="76">
        <f t="shared" si="493"/>
        <v>759.15</v>
      </c>
      <c r="BX78" s="77">
        <f t="shared" si="494"/>
        <v>3.5277866137025141E-4</v>
      </c>
      <c r="BY78" s="76">
        <f t="shared" si="495"/>
        <v>8.1840232858990944</v>
      </c>
      <c r="BZ78" s="82">
        <v>479702.22000000009</v>
      </c>
      <c r="CA78" s="77">
        <f t="shared" si="496"/>
        <v>0.22291866828418347</v>
      </c>
      <c r="CB78" s="76">
        <f t="shared" si="497"/>
        <v>5171.4340232859004</v>
      </c>
      <c r="CC78" s="82">
        <v>116456.45999999999</v>
      </c>
      <c r="CD78" s="77">
        <f t="shared" si="498"/>
        <v>5.4117571055414905E-2</v>
      </c>
      <c r="CE78" s="76">
        <f t="shared" si="499"/>
        <v>1255.4598965071152</v>
      </c>
      <c r="CF78" s="84">
        <v>103057.70999999998</v>
      </c>
      <c r="CG78" s="77">
        <f t="shared" si="500"/>
        <v>4.7891142696019975E-2</v>
      </c>
      <c r="CH78" s="85">
        <f t="shared" si="501"/>
        <v>1111.0145536869338</v>
      </c>
    </row>
    <row r="79" spans="1:86" x14ac:dyDescent="0.2">
      <c r="A79" s="79"/>
      <c r="B79" s="70" t="s">
        <v>149</v>
      </c>
      <c r="C79" s="70" t="s">
        <v>150</v>
      </c>
      <c r="D79" s="80">
        <f t="shared" si="433"/>
        <v>269.19999999999993</v>
      </c>
      <c r="E79" s="80">
        <f t="shared" si="434"/>
        <v>4151830.39</v>
      </c>
      <c r="F79" s="76">
        <f t="shared" si="435"/>
        <v>2292174.3699999996</v>
      </c>
      <c r="G79" s="76">
        <f t="shared" si="436"/>
        <v>0</v>
      </c>
      <c r="H79" s="76">
        <f t="shared" si="437"/>
        <v>0</v>
      </c>
      <c r="I79" s="76">
        <f t="shared" si="438"/>
        <v>2292174.3699999996</v>
      </c>
      <c r="J79" s="77">
        <f t="shared" si="439"/>
        <v>0.55208767090314581</v>
      </c>
      <c r="K79" s="81">
        <f t="shared" si="440"/>
        <v>8514.7636329866273</v>
      </c>
      <c r="L79" s="82">
        <f>VLOOKUP($B79,program1516,4,FALSE)</f>
        <v>0</v>
      </c>
      <c r="M79" s="82">
        <f>VLOOKUP($B79,program1516,5,FALSE)</f>
        <v>0</v>
      </c>
      <c r="N79" s="82">
        <f>VLOOKUP($B79,program1516,6,FALSE)</f>
        <v>0</v>
      </c>
      <c r="O79" s="82">
        <f>VLOOKUP($B79,program1516,7,FALSE)</f>
        <v>0</v>
      </c>
      <c r="P79" s="82">
        <f>VLOOKUP($B79,program1516,8,FALSE)</f>
        <v>0</v>
      </c>
      <c r="Q79" s="82">
        <f>VLOOKUP($B79,program1516,9,FALSE)</f>
        <v>0</v>
      </c>
      <c r="R79" s="76"/>
      <c r="S79" s="77">
        <f t="shared" si="441"/>
        <v>0</v>
      </c>
      <c r="T79" s="96">
        <f t="shared" si="442"/>
        <v>0</v>
      </c>
      <c r="U79" s="82">
        <f t="shared" si="443"/>
        <v>303905.98</v>
      </c>
      <c r="V79" s="82">
        <f t="shared" si="444"/>
        <v>0</v>
      </c>
      <c r="W79" s="82">
        <f t="shared" si="445"/>
        <v>0</v>
      </c>
      <c r="X79" s="82">
        <f t="shared" si="446"/>
        <v>0</v>
      </c>
      <c r="Y79" s="82">
        <f t="shared" si="447"/>
        <v>0</v>
      </c>
      <c r="Z79" s="82">
        <f t="shared" si="448"/>
        <v>0</v>
      </c>
      <c r="AA79" s="76">
        <f t="shared" si="449"/>
        <v>303905.98</v>
      </c>
      <c r="AB79" s="77">
        <f t="shared" si="450"/>
        <v>7.3198072043593271E-2</v>
      </c>
      <c r="AC79" s="76">
        <f t="shared" si="451"/>
        <v>1128.922659732541</v>
      </c>
      <c r="AD79" s="82">
        <f t="shared" si="452"/>
        <v>72092.05</v>
      </c>
      <c r="AE79" s="82">
        <f t="shared" si="453"/>
        <v>0</v>
      </c>
      <c r="AF79" s="82">
        <f t="shared" si="454"/>
        <v>0</v>
      </c>
      <c r="AG79" s="82">
        <f t="shared" si="455"/>
        <v>0</v>
      </c>
      <c r="AH79" s="76"/>
      <c r="AI79" s="77">
        <f t="shared" si="503"/>
        <v>0</v>
      </c>
      <c r="AJ79" s="76">
        <f t="shared" si="504"/>
        <v>0</v>
      </c>
      <c r="AK79" s="82">
        <f t="shared" si="456"/>
        <v>0</v>
      </c>
      <c r="AL79" s="82">
        <f t="shared" si="457"/>
        <v>0</v>
      </c>
      <c r="AM79" s="76"/>
      <c r="AN79" s="77">
        <f t="shared" si="458"/>
        <v>0</v>
      </c>
      <c r="AO79" s="76">
        <f t="shared" si="459"/>
        <v>0</v>
      </c>
      <c r="AP79" s="82">
        <f t="shared" si="460"/>
        <v>110384</v>
      </c>
      <c r="AQ79" s="82">
        <f t="shared" si="461"/>
        <v>36537.870000000003</v>
      </c>
      <c r="AR79" s="82">
        <f t="shared" si="462"/>
        <v>0</v>
      </c>
      <c r="AS79" s="82">
        <f t="shared" si="463"/>
        <v>0</v>
      </c>
      <c r="AT79" s="82">
        <f t="shared" si="464"/>
        <v>66386.080000000002</v>
      </c>
      <c r="AU79" s="82">
        <f t="shared" si="465"/>
        <v>0</v>
      </c>
      <c r="AV79" s="82">
        <f t="shared" si="466"/>
        <v>0</v>
      </c>
      <c r="AW79" s="82">
        <f t="shared" si="467"/>
        <v>11434.83</v>
      </c>
      <c r="AX79" s="82">
        <f t="shared" si="468"/>
        <v>0</v>
      </c>
      <c r="AY79" s="82">
        <f t="shared" si="469"/>
        <v>0</v>
      </c>
      <c r="AZ79" s="82">
        <f t="shared" si="470"/>
        <v>0</v>
      </c>
      <c r="BA79" s="82">
        <f t="shared" si="471"/>
        <v>0</v>
      </c>
      <c r="BB79" s="82">
        <f t="shared" si="472"/>
        <v>21147.530000000002</v>
      </c>
      <c r="BC79" s="82">
        <f t="shared" si="473"/>
        <v>0</v>
      </c>
      <c r="BD79" s="82">
        <f t="shared" si="474"/>
        <v>0</v>
      </c>
      <c r="BE79" s="82">
        <f t="shared" si="475"/>
        <v>0</v>
      </c>
      <c r="BF79" s="76">
        <f t="shared" si="476"/>
        <v>245890.31</v>
      </c>
      <c r="BG79" s="77">
        <f t="shared" si="477"/>
        <v>5.9224555654355616E-2</v>
      </c>
      <c r="BH79" s="76">
        <f t="shared" si="478"/>
        <v>913.41125557206556</v>
      </c>
      <c r="BI79" s="82">
        <f t="shared" si="479"/>
        <v>140.6</v>
      </c>
      <c r="BJ79" s="82">
        <f t="shared" si="480"/>
        <v>0</v>
      </c>
      <c r="BK79" s="82">
        <f t="shared" si="481"/>
        <v>4061.2099999999991</v>
      </c>
      <c r="BL79" s="82">
        <f t="shared" si="482"/>
        <v>0</v>
      </c>
      <c r="BM79" s="82">
        <f t="shared" si="483"/>
        <v>0</v>
      </c>
      <c r="BN79" s="82">
        <f t="shared" si="484"/>
        <v>0</v>
      </c>
      <c r="BO79" s="82">
        <f t="shared" si="485"/>
        <v>59002.829999999994</v>
      </c>
      <c r="BP79" s="76">
        <f t="shared" si="486"/>
        <v>63204.639999999992</v>
      </c>
      <c r="BQ79" s="77">
        <f t="shared" si="487"/>
        <v>1.5223319370712538E-2</v>
      </c>
      <c r="BR79" s="76">
        <f t="shared" si="488"/>
        <v>234.78692421991087</v>
      </c>
      <c r="BS79" s="82">
        <f t="shared" si="489"/>
        <v>0</v>
      </c>
      <c r="BT79" s="82">
        <f t="shared" si="490"/>
        <v>0</v>
      </c>
      <c r="BU79" s="82">
        <f t="shared" si="491"/>
        <v>0</v>
      </c>
      <c r="BV79" s="82">
        <f t="shared" si="492"/>
        <v>4.8600000000000003</v>
      </c>
      <c r="BW79" s="76">
        <f t="shared" si="493"/>
        <v>4.8600000000000003</v>
      </c>
      <c r="BX79" s="77">
        <f t="shared" si="494"/>
        <v>1.1705680491442233E-6</v>
      </c>
      <c r="BY79" s="76">
        <f t="shared" si="495"/>
        <v>1.805349182763745E-2</v>
      </c>
      <c r="BZ79" s="82">
        <v>855448.11999999988</v>
      </c>
      <c r="CA79" s="77">
        <f t="shared" si="496"/>
        <v>0.20604120102314677</v>
      </c>
      <c r="CB79" s="76">
        <f t="shared" si="497"/>
        <v>3177.7419019316499</v>
      </c>
      <c r="CC79" s="82">
        <v>133538.5</v>
      </c>
      <c r="CD79" s="77">
        <f t="shared" si="498"/>
        <v>3.2163765726470339E-2</v>
      </c>
      <c r="CE79" s="76">
        <f t="shared" si="499"/>
        <v>496.05683506686489</v>
      </c>
      <c r="CF79" s="84">
        <v>185571.56</v>
      </c>
      <c r="CG79" s="77">
        <f t="shared" si="500"/>
        <v>4.4696324890092627E-2</v>
      </c>
      <c r="CH79" s="85">
        <f t="shared" si="501"/>
        <v>689.34457652303138</v>
      </c>
    </row>
    <row r="80" spans="1:86" x14ac:dyDescent="0.2">
      <c r="A80" s="79"/>
      <c r="B80" s="70"/>
      <c r="C80" s="74" t="s">
        <v>56</v>
      </c>
      <c r="D80" s="97">
        <f t="shared" ref="D80:I80" si="505">SUM(D74:D79)</f>
        <v>7320.57</v>
      </c>
      <c r="E80" s="74">
        <f t="shared" si="505"/>
        <v>80874556.800000012</v>
      </c>
      <c r="F80" s="74">
        <f t="shared" si="505"/>
        <v>44311139.149999991</v>
      </c>
      <c r="G80" s="74">
        <f t="shared" si="505"/>
        <v>245817.53000000003</v>
      </c>
      <c r="H80" s="74">
        <f t="shared" si="505"/>
        <v>0</v>
      </c>
      <c r="I80" s="74">
        <f t="shared" si="505"/>
        <v>44556956.679999992</v>
      </c>
      <c r="J80" s="90">
        <f t="shared" si="439"/>
        <v>0.55093911414176655</v>
      </c>
      <c r="K80" s="91">
        <f t="shared" si="440"/>
        <v>6086.5419878506718</v>
      </c>
      <c r="L80" s="74">
        <f>SUM(L74:L79)</f>
        <v>0</v>
      </c>
      <c r="M80" s="74">
        <f t="shared" ref="M80:R80" si="506">SUM(M74:M79)</f>
        <v>0</v>
      </c>
      <c r="N80" s="74">
        <f t="shared" si="506"/>
        <v>0</v>
      </c>
      <c r="O80" s="74">
        <f t="shared" si="506"/>
        <v>0</v>
      </c>
      <c r="P80" s="74">
        <f t="shared" si="506"/>
        <v>0</v>
      </c>
      <c r="Q80" s="74">
        <f t="shared" si="506"/>
        <v>0</v>
      </c>
      <c r="R80" s="74">
        <f t="shared" si="506"/>
        <v>0</v>
      </c>
      <c r="S80" s="90">
        <f t="shared" si="441"/>
        <v>0</v>
      </c>
      <c r="T80" s="66">
        <f t="shared" si="442"/>
        <v>0</v>
      </c>
      <c r="U80" s="74">
        <f t="shared" ref="U80:AA80" si="507">SUM(U74:U79)</f>
        <v>6221224.7799999975</v>
      </c>
      <c r="V80" s="74">
        <f t="shared" si="507"/>
        <v>293007.27</v>
      </c>
      <c r="W80" s="74">
        <f t="shared" si="507"/>
        <v>1152579.1800000002</v>
      </c>
      <c r="X80" s="74">
        <f t="shared" si="507"/>
        <v>0</v>
      </c>
      <c r="Y80" s="74">
        <f t="shared" si="507"/>
        <v>0</v>
      </c>
      <c r="Z80" s="74">
        <f t="shared" si="507"/>
        <v>0</v>
      </c>
      <c r="AA80" s="74">
        <f t="shared" si="507"/>
        <v>7666811.2299999986</v>
      </c>
      <c r="AB80" s="90">
        <f t="shared" si="450"/>
        <v>9.4798803645499516E-2</v>
      </c>
      <c r="AC80" s="63">
        <f t="shared" si="451"/>
        <v>1047.2970315153054</v>
      </c>
      <c r="AD80" s="74">
        <f>SUM(AD74:AD79)</f>
        <v>2682430.2499999981</v>
      </c>
      <c r="AE80" s="74">
        <f>SUM(AE74:AE79)</f>
        <v>486255.17000000004</v>
      </c>
      <c r="AF80" s="74">
        <f>SUM(AF74:AF79)</f>
        <v>43824.88</v>
      </c>
      <c r="AG80" s="74">
        <f>SUM(AG74:AG79)</f>
        <v>0</v>
      </c>
      <c r="AH80" s="74">
        <f>SUM(AH74:AH79)</f>
        <v>3140418.2499999986</v>
      </c>
      <c r="AI80" s="90">
        <f t="shared" si="503"/>
        <v>3.8830732114750806E-2</v>
      </c>
      <c r="AJ80" s="63">
        <f t="shared" si="504"/>
        <v>428.98548200481639</v>
      </c>
      <c r="AK80" s="74">
        <f t="shared" ref="AK80" si="508">SUM(AK74:AK79)</f>
        <v>0</v>
      </c>
      <c r="AL80" s="74">
        <f>SUM(AL74:AL79)</f>
        <v>0</v>
      </c>
      <c r="AM80" s="74">
        <f>SUM(AM74:AM79)</f>
        <v>0</v>
      </c>
      <c r="AN80" s="90">
        <f t="shared" si="458"/>
        <v>0</v>
      </c>
      <c r="AO80" s="63">
        <f t="shared" si="459"/>
        <v>0</v>
      </c>
      <c r="AP80" s="74">
        <f t="shared" ref="AP80:AW80" si="509">SUM(AP74:AP79)</f>
        <v>1883201.21</v>
      </c>
      <c r="AQ80" s="74">
        <f t="shared" si="509"/>
        <v>432588.63999999996</v>
      </c>
      <c r="AR80" s="74">
        <f t="shared" si="509"/>
        <v>487943.30999999994</v>
      </c>
      <c r="AS80" s="74">
        <f t="shared" si="509"/>
        <v>0</v>
      </c>
      <c r="AT80" s="74">
        <f t="shared" si="509"/>
        <v>2081349.55</v>
      </c>
      <c r="AU80" s="74">
        <f t="shared" si="509"/>
        <v>100536.16</v>
      </c>
      <c r="AV80" s="74">
        <f t="shared" si="509"/>
        <v>10371.899999999998</v>
      </c>
      <c r="AW80" s="74">
        <f t="shared" si="509"/>
        <v>523547.44000000006</v>
      </c>
      <c r="AX80" s="74">
        <f>SUM(AX74:AX79)</f>
        <v>0</v>
      </c>
      <c r="AY80" s="74">
        <f>SUM(AY74:AY79)</f>
        <v>0</v>
      </c>
      <c r="AZ80" s="74">
        <f t="shared" ref="AZ80:BF80" si="510">SUM(AZ74:AZ79)</f>
        <v>0</v>
      </c>
      <c r="BA80" s="74">
        <f t="shared" si="510"/>
        <v>267782.55</v>
      </c>
      <c r="BB80" s="74">
        <f t="shared" si="510"/>
        <v>1601527.2</v>
      </c>
      <c r="BC80" s="74">
        <f t="shared" si="510"/>
        <v>0</v>
      </c>
      <c r="BD80" s="74">
        <f t="shared" si="510"/>
        <v>0</v>
      </c>
      <c r="BE80" s="74">
        <f t="shared" si="510"/>
        <v>4368.09</v>
      </c>
      <c r="BF80" s="74">
        <f t="shared" si="510"/>
        <v>7393216.0499999998</v>
      </c>
      <c r="BG80" s="90">
        <f t="shared" si="477"/>
        <v>9.141584625042419E-2</v>
      </c>
      <c r="BH80" s="63">
        <f t="shared" si="478"/>
        <v>1009.9235510349604</v>
      </c>
      <c r="BI80" s="74">
        <f t="shared" ref="BI80:BN80" si="511">SUM(BI74:BI79)</f>
        <v>8685.6</v>
      </c>
      <c r="BJ80" s="74">
        <f t="shared" si="511"/>
        <v>0</v>
      </c>
      <c r="BK80" s="74">
        <f t="shared" si="511"/>
        <v>67962.569999999992</v>
      </c>
      <c r="BL80" s="74">
        <f t="shared" si="511"/>
        <v>0</v>
      </c>
      <c r="BM80" s="74">
        <f t="shared" si="511"/>
        <v>0</v>
      </c>
      <c r="BN80" s="74">
        <f t="shared" si="511"/>
        <v>0</v>
      </c>
      <c r="BO80" s="74">
        <f>SUM(BO74:BO79)</f>
        <v>384614.56</v>
      </c>
      <c r="BP80" s="74">
        <f t="shared" ref="BP80" si="512">SUM(BP74:BP79)</f>
        <v>461262.73000000004</v>
      </c>
      <c r="BQ80" s="90">
        <f t="shared" si="487"/>
        <v>5.7034344081870747E-3</v>
      </c>
      <c r="BR80" s="63">
        <f t="shared" si="488"/>
        <v>63.009127704536674</v>
      </c>
      <c r="BS80" s="74">
        <f>SUM(BS74:BS79)</f>
        <v>0</v>
      </c>
      <c r="BT80" s="74">
        <f>SUM(BT74:BT79)</f>
        <v>31185.1</v>
      </c>
      <c r="BU80" s="74">
        <f>SUM(BU74:BU79)</f>
        <v>490340.42</v>
      </c>
      <c r="BV80" s="74">
        <f>SUM(BV74:BV79)</f>
        <v>145861.58999999997</v>
      </c>
      <c r="BW80" s="74">
        <f>SUM(BW74:BW79)</f>
        <v>667387.11</v>
      </c>
      <c r="BX80" s="90">
        <f t="shared" si="494"/>
        <v>8.2521269532323405E-3</v>
      </c>
      <c r="BY80" s="63">
        <f t="shared" si="495"/>
        <v>91.166003466943152</v>
      </c>
      <c r="BZ80" s="74">
        <f>SUM(BZ74:BZ79)</f>
        <v>11501928.299999997</v>
      </c>
      <c r="CA80" s="90">
        <f t="shared" si="496"/>
        <v>0.14221936731528395</v>
      </c>
      <c r="CB80" s="63">
        <f t="shared" si="497"/>
        <v>1571.1793343960917</v>
      </c>
      <c r="CC80" s="74">
        <f>SUM(CC74:CC79)</f>
        <v>3415272.0600000005</v>
      </c>
      <c r="CD80" s="90">
        <f t="shared" si="498"/>
        <v>4.2229252253534452E-2</v>
      </c>
      <c r="CE80" s="63">
        <f t="shared" si="499"/>
        <v>466.53089308619423</v>
      </c>
      <c r="CF80" s="98">
        <f>SUM(CF74:CF79)</f>
        <v>1999212.3400000003</v>
      </c>
      <c r="CG80" s="90">
        <f t="shared" si="500"/>
        <v>2.4719917105004773E-2</v>
      </c>
      <c r="CH80" s="93">
        <f t="shared" si="501"/>
        <v>273.09517428287694</v>
      </c>
    </row>
    <row r="81" spans="1:86" s="59" customFormat="1" ht="4.5" customHeight="1" x14ac:dyDescent="0.2">
      <c r="A81" s="20"/>
      <c r="B81" s="19"/>
      <c r="C81" s="57"/>
      <c r="D81" s="19"/>
      <c r="E81" s="19"/>
      <c r="F81" s="76"/>
      <c r="G81" s="76"/>
      <c r="H81" s="76"/>
      <c r="I81" s="76"/>
      <c r="J81" s="19"/>
      <c r="K81" s="76"/>
      <c r="L81" s="76"/>
      <c r="M81" s="76"/>
      <c r="N81" s="76"/>
      <c r="O81" s="76"/>
      <c r="P81" s="76"/>
      <c r="Q81" s="76"/>
      <c r="R81" s="76"/>
      <c r="S81" s="19"/>
      <c r="T81" s="76"/>
      <c r="U81" s="76"/>
      <c r="V81" s="76"/>
      <c r="W81" s="76"/>
      <c r="X81" s="76"/>
      <c r="Y81" s="76"/>
      <c r="Z81" s="76"/>
      <c r="AA81" s="76"/>
      <c r="AB81" s="19"/>
      <c r="AC81" s="76"/>
      <c r="AD81" s="76"/>
      <c r="AE81" s="76"/>
      <c r="AF81" s="76"/>
      <c r="AG81" s="76"/>
      <c r="AH81" s="76"/>
      <c r="AI81" s="19"/>
      <c r="AJ81" s="76"/>
      <c r="AK81" s="76"/>
      <c r="AL81" s="76"/>
      <c r="AM81" s="76"/>
      <c r="AN81" s="19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19"/>
      <c r="BH81" s="76"/>
      <c r="BI81" s="76"/>
      <c r="BJ81" s="76"/>
      <c r="BK81" s="76"/>
      <c r="BL81" s="76"/>
      <c r="BM81" s="76"/>
      <c r="BN81" s="76"/>
      <c r="BO81" s="76"/>
      <c r="BP81" s="76"/>
      <c r="BQ81" s="19"/>
      <c r="BR81" s="76"/>
      <c r="BS81" s="76"/>
      <c r="BT81" s="76"/>
      <c r="BU81" s="76"/>
      <c r="BV81" s="76"/>
      <c r="BW81" s="76"/>
      <c r="BX81" s="19"/>
      <c r="BY81" s="76"/>
      <c r="BZ81" s="76"/>
      <c r="CA81" s="19"/>
      <c r="CB81" s="76"/>
      <c r="CC81" s="76"/>
      <c r="CD81" s="19"/>
      <c r="CE81" s="76"/>
      <c r="CF81" s="78"/>
      <c r="CG81" s="19"/>
      <c r="CH81" s="19"/>
    </row>
    <row r="82" spans="1:86" x14ac:dyDescent="0.2">
      <c r="A82" s="94" t="s">
        <v>151</v>
      </c>
      <c r="B82" s="70"/>
      <c r="C82" s="74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1"/>
    </row>
    <row r="83" spans="1:86" x14ac:dyDescent="0.2">
      <c r="A83" s="79"/>
      <c r="B83" s="70" t="s">
        <v>152</v>
      </c>
      <c r="C83" s="70" t="s">
        <v>153</v>
      </c>
      <c r="D83" s="80">
        <f>VLOOKUP($B83,enroll1516,3,FALSE)</f>
        <v>27.150000000000002</v>
      </c>
      <c r="E83" s="80">
        <f>VLOOKUP($B83,enroll1516,4,FALSE)</f>
        <v>1024800.67</v>
      </c>
      <c r="F83" s="76">
        <f>VLOOKUP($B83,program1516,2,FALSE)</f>
        <v>383295.17</v>
      </c>
      <c r="G83" s="76">
        <f>VLOOKUP($B83,program1516,3,FALSE)</f>
        <v>0</v>
      </c>
      <c r="H83" s="76">
        <f>VLOOKUP($B83,program1516,4,FALSE)</f>
        <v>0</v>
      </c>
      <c r="I83" s="76">
        <f>SUM(F83:H83)</f>
        <v>383295.17</v>
      </c>
      <c r="J83" s="77">
        <f t="shared" ref="J83:J88" si="513">I83/E83</f>
        <v>0.37401924220053445</v>
      </c>
      <c r="K83" s="81">
        <f t="shared" ref="K83:K88" si="514">I83/D83</f>
        <v>14117.685819521177</v>
      </c>
      <c r="L83" s="82">
        <f>VLOOKUP($B83,program1516,5,FALSE)</f>
        <v>0</v>
      </c>
      <c r="M83" s="82">
        <f>VLOOKUP($B83,program1516,6,FALSE)</f>
        <v>0</v>
      </c>
      <c r="N83" s="82">
        <f>VLOOKUP($B83,program1516,7,FALSE)</f>
        <v>0</v>
      </c>
      <c r="O83" s="82">
        <f>VLOOKUP($B83,program1516,8,FALSE)</f>
        <v>0</v>
      </c>
      <c r="P83" s="82">
        <f>VLOOKUP($B83,program1516,9,FALSE)</f>
        <v>0</v>
      </c>
      <c r="Q83" s="82">
        <f>VLOOKUP($B83,program1516,10,FALSE)</f>
        <v>0</v>
      </c>
      <c r="R83" s="76"/>
      <c r="S83" s="77">
        <f t="shared" ref="S83:S88" si="515">R83/E83</f>
        <v>0</v>
      </c>
      <c r="T83" s="96">
        <f t="shared" ref="T83:T88" si="516">R83/D83</f>
        <v>0</v>
      </c>
      <c r="U83" s="82">
        <f>VLOOKUP($B83,program1516,11,FALSE)</f>
        <v>23839.14</v>
      </c>
      <c r="V83" s="82">
        <f>VLOOKUP($B83,program1516,12,FALSE)</f>
        <v>0</v>
      </c>
      <c r="W83" s="82">
        <f>VLOOKUP($B83,program1516,13,FALSE)</f>
        <v>10527</v>
      </c>
      <c r="X83" s="82">
        <f>VLOOKUP($B83,program1516,14,FALSE)</f>
        <v>0</v>
      </c>
      <c r="Y83" s="82">
        <f>VLOOKUP($B83,program1516,15,FALSE)</f>
        <v>0</v>
      </c>
      <c r="Z83" s="82">
        <f>VLOOKUP($B83,program1516,16,FALSE)</f>
        <v>8536.44</v>
      </c>
      <c r="AA83" s="76">
        <f>SUM(U83:Z83)</f>
        <v>42902.58</v>
      </c>
      <c r="AB83" s="77">
        <f t="shared" ref="AB83:AB88" si="517">AA83/E83</f>
        <v>4.1864316891986421E-2</v>
      </c>
      <c r="AC83" s="76">
        <f t="shared" ref="AC83:AC88" si="518">AA83/D83</f>
        <v>1580.2055248618783</v>
      </c>
      <c r="AD83" s="82">
        <f>VLOOKUP($B83,program1516,17,FALSE)</f>
        <v>0</v>
      </c>
      <c r="AE83" s="82">
        <f>VLOOKUP($B83,program1516,18,FALSE)</f>
        <v>0</v>
      </c>
      <c r="AF83" s="82">
        <f>VLOOKUP($B83,program1516,19,FALSE)</f>
        <v>0</v>
      </c>
      <c r="AG83" s="82">
        <f>VLOOKUP($B83,program1516,20,FALSE)</f>
        <v>0</v>
      </c>
      <c r="AH83" s="76"/>
      <c r="AJ83" s="76"/>
      <c r="AK83" s="82">
        <f>VLOOKUP($B83,program1516,21,FALSE)</f>
        <v>0</v>
      </c>
      <c r="AL83" s="82">
        <f>VLOOKUP($B83,program1516,22,FALSE)</f>
        <v>0</v>
      </c>
      <c r="AM83" s="76"/>
      <c r="AN83" s="77">
        <f t="shared" ref="AN83:AN88" si="519">AM83/E83</f>
        <v>0</v>
      </c>
      <c r="AO83" s="76">
        <f t="shared" ref="AO83:AO88" si="520">AM83/D83</f>
        <v>0</v>
      </c>
      <c r="AP83" s="82">
        <f>VLOOKUP($B83,program1516,23,FALSE)</f>
        <v>52247.47</v>
      </c>
      <c r="AQ83" s="82">
        <f>VLOOKUP($B83,program1516,24,FALSE)</f>
        <v>12257.27</v>
      </c>
      <c r="AR83" s="82">
        <f>VLOOKUP($B83,program1516,25,FALSE)</f>
        <v>0</v>
      </c>
      <c r="AS83" s="82">
        <f>VLOOKUP($B83,program1516,26,FALSE)</f>
        <v>0</v>
      </c>
      <c r="AT83" s="82">
        <f>VLOOKUP($B83,program1516,27,FALSE)</f>
        <v>15781.6</v>
      </c>
      <c r="AU83" s="82">
        <f>VLOOKUP($B83,program1516,28,FALSE)</f>
        <v>0</v>
      </c>
      <c r="AV83" s="82">
        <f>VLOOKUP($B83,program1516,29,FALSE)</f>
        <v>0</v>
      </c>
      <c r="AW83" s="82">
        <f>VLOOKUP($B83,program1516,30,FALSE)</f>
        <v>2508.4399999999996</v>
      </c>
      <c r="AX83" s="82">
        <f>VLOOKUP($B83,program1516,31,FALSE)</f>
        <v>0</v>
      </c>
      <c r="AY83" s="82">
        <f>VLOOKUP($B83,program1516,32,FALSE)</f>
        <v>0</v>
      </c>
      <c r="AZ83" s="82">
        <f>VLOOKUP($B83,program1516,33,FALSE)</f>
        <v>0</v>
      </c>
      <c r="BA83" s="82">
        <f>VLOOKUP($B83,program1516,34,FALSE)</f>
        <v>0</v>
      </c>
      <c r="BB83" s="82">
        <f>VLOOKUP($B83,program1516,35,FALSE)</f>
        <v>0</v>
      </c>
      <c r="BC83" s="82">
        <f>VLOOKUP($B83,program1516,36,FALSE)</f>
        <v>2073.9499999999998</v>
      </c>
      <c r="BD83" s="82">
        <f>VLOOKUP($B83,program1516,37,FALSE)</f>
        <v>10981.580000000002</v>
      </c>
      <c r="BE83" s="82">
        <f>VLOOKUP($B83,program1516,38,FALSE)</f>
        <v>0</v>
      </c>
      <c r="BF83" s="76">
        <f>SUM(AP83:BE83)</f>
        <v>95850.310000000012</v>
      </c>
      <c r="BG83" s="77">
        <f t="shared" ref="BG83:BG88" si="521">BF83/E83</f>
        <v>9.353068631385654E-2</v>
      </c>
      <c r="BH83" s="76">
        <f t="shared" ref="BH83:BH88" si="522">BF83/D83</f>
        <v>3530.3981583793739</v>
      </c>
      <c r="BI83" s="82">
        <f>VLOOKUP($B83,program1516,39,FALSE)</f>
        <v>0</v>
      </c>
      <c r="BJ83" s="82">
        <f>VLOOKUP($B83,program1516,40,FALSE)</f>
        <v>0</v>
      </c>
      <c r="BK83" s="82">
        <f>VLOOKUP($B83,program1516,41,FALSE)</f>
        <v>0</v>
      </c>
      <c r="BL83" s="82">
        <f>VLOOKUP($B83,program1516,42,FALSE)</f>
        <v>0</v>
      </c>
      <c r="BM83" s="82">
        <f>VLOOKUP($B83,program1516,43,FALSE)</f>
        <v>0</v>
      </c>
      <c r="BN83" s="82">
        <f>VLOOKUP($B83,program1516,44,FALSE)</f>
        <v>0</v>
      </c>
      <c r="BO83" s="82">
        <f>VLOOKUP($B83,program1516,45,FALSE)</f>
        <v>0</v>
      </c>
      <c r="BP83" s="76"/>
      <c r="BQ83" s="77">
        <f t="shared" ref="BQ83:BQ88" si="523">BP83/E83</f>
        <v>0</v>
      </c>
      <c r="BR83" s="76">
        <f t="shared" ref="BR83:BR88" si="524">BP83/D83</f>
        <v>0</v>
      </c>
      <c r="BS83" s="82">
        <f>VLOOKUP($B83,program1516,46,FALSE)</f>
        <v>0</v>
      </c>
      <c r="BT83" s="82">
        <f>VLOOKUP($B83,program1516,47,FALSE)</f>
        <v>0</v>
      </c>
      <c r="BU83" s="82">
        <f>VLOOKUP($B83,program1516,48,FALSE)</f>
        <v>0</v>
      </c>
      <c r="BV83" s="82">
        <f>VLOOKUP($B83,program1516,49,FALSE)</f>
        <v>0</v>
      </c>
      <c r="BW83" s="76"/>
      <c r="BX83" s="77">
        <f t="shared" ref="BX83:BX88" si="525">BW83/E83</f>
        <v>0</v>
      </c>
      <c r="BY83" s="76">
        <f t="shared" ref="BY83:BY88" si="526">BW83/D83</f>
        <v>0</v>
      </c>
      <c r="BZ83" s="82">
        <v>331802.58000000007</v>
      </c>
      <c r="CA83" s="77">
        <f t="shared" ref="CA83:CA88" si="527">BZ83/E83</f>
        <v>0.32377279768952538</v>
      </c>
      <c r="CB83" s="76">
        <f t="shared" ref="CB83:CB88" si="528">BZ83/D83</f>
        <v>12221.089502762432</v>
      </c>
      <c r="CC83" s="82">
        <v>63134.939999999995</v>
      </c>
      <c r="CD83" s="77">
        <f t="shared" ref="CD83:CD88" si="529">CC83/E83</f>
        <v>6.1607044031304146E-2</v>
      </c>
      <c r="CE83" s="76">
        <f t="shared" ref="CE83:CE88" si="530">CC83/D83</f>
        <v>2325.4121546961323</v>
      </c>
      <c r="CF83" s="84">
        <v>107815.09000000001</v>
      </c>
      <c r="CG83" s="77">
        <f t="shared" ref="CG83:CG88" si="531">CF83/E83</f>
        <v>0.10520591287279311</v>
      </c>
      <c r="CH83" s="85">
        <f t="shared" ref="CH83:CH88" si="532">CF83/D83</f>
        <v>3971.0898710865563</v>
      </c>
    </row>
    <row r="84" spans="1:86" x14ac:dyDescent="0.2">
      <c r="A84" s="79"/>
      <c r="B84" s="70" t="s">
        <v>154</v>
      </c>
      <c r="C84" s="70" t="s">
        <v>155</v>
      </c>
      <c r="D84" s="80">
        <f>VLOOKUP($B84,enroll1516,3,FALSE)</f>
        <v>171.35999999999999</v>
      </c>
      <c r="E84" s="80">
        <f>VLOOKUP($B84,enroll1516,4,FALSE)</f>
        <v>2915334.97</v>
      </c>
      <c r="F84" s="76">
        <f>VLOOKUP($B84,program1516,2,FALSE)</f>
        <v>1413504.2100000004</v>
      </c>
      <c r="G84" s="76">
        <f>VLOOKUP($B84,program1516,3,FALSE)</f>
        <v>0</v>
      </c>
      <c r="H84" s="76">
        <f>VLOOKUP($B84,program1516,4,FALSE)</f>
        <v>0</v>
      </c>
      <c r="I84" s="76">
        <f>SUM(F84:H84)</f>
        <v>1413504.2100000004</v>
      </c>
      <c r="J84" s="77">
        <f t="shared" si="513"/>
        <v>0.4848513891355683</v>
      </c>
      <c r="K84" s="81">
        <f t="shared" si="514"/>
        <v>8248.7407212885191</v>
      </c>
      <c r="L84" s="82">
        <f>VLOOKUP($B84,program1516,5,FALSE)</f>
        <v>0</v>
      </c>
      <c r="M84" s="82">
        <f>VLOOKUP($B84,program1516,6,FALSE)</f>
        <v>0</v>
      </c>
      <c r="N84" s="82">
        <f>VLOOKUP($B84,program1516,7,FALSE)</f>
        <v>0</v>
      </c>
      <c r="O84" s="82">
        <f>VLOOKUP($B84,program1516,8,FALSE)</f>
        <v>0</v>
      </c>
      <c r="P84" s="82">
        <f>VLOOKUP($B84,program1516,9,FALSE)</f>
        <v>0</v>
      </c>
      <c r="Q84" s="82">
        <f>VLOOKUP($B84,program1516,10,FALSE)</f>
        <v>0</v>
      </c>
      <c r="R84" s="76"/>
      <c r="S84" s="77">
        <f t="shared" si="515"/>
        <v>0</v>
      </c>
      <c r="T84" s="96">
        <f t="shared" si="516"/>
        <v>0</v>
      </c>
      <c r="U84" s="82">
        <f>VLOOKUP($B84,program1516,11,FALSE)</f>
        <v>151235.29999999999</v>
      </c>
      <c r="V84" s="82">
        <f>VLOOKUP($B84,program1516,12,FALSE)</f>
        <v>0</v>
      </c>
      <c r="W84" s="82">
        <f>VLOOKUP($B84,program1516,13,FALSE)</f>
        <v>70679.11</v>
      </c>
      <c r="X84" s="82">
        <f>VLOOKUP($B84,program1516,14,FALSE)</f>
        <v>0</v>
      </c>
      <c r="Y84" s="82">
        <f>VLOOKUP($B84,program1516,15,FALSE)</f>
        <v>0</v>
      </c>
      <c r="Z84" s="82">
        <f>VLOOKUP($B84,program1516,16,FALSE)</f>
        <v>0</v>
      </c>
      <c r="AA84" s="76">
        <f>SUM(U84:Z84)</f>
        <v>221914.40999999997</v>
      </c>
      <c r="AB84" s="77">
        <f t="shared" si="517"/>
        <v>7.6119695432460013E-2</v>
      </c>
      <c r="AC84" s="76">
        <f t="shared" si="518"/>
        <v>1295.0187324929971</v>
      </c>
      <c r="AD84" s="82">
        <f>VLOOKUP($B84,program1516,17,FALSE)</f>
        <v>148934.40999999997</v>
      </c>
      <c r="AE84" s="82">
        <f>VLOOKUP($B84,program1516,18,FALSE)</f>
        <v>0</v>
      </c>
      <c r="AF84" s="82">
        <f>VLOOKUP($B84,program1516,19,FALSE)</f>
        <v>0</v>
      </c>
      <c r="AG84" s="82">
        <f>VLOOKUP($B84,program1516,20,FALSE)</f>
        <v>0</v>
      </c>
      <c r="AH84" s="76">
        <f>SUM(AD84:AG84)</f>
        <v>148934.40999999997</v>
      </c>
      <c r="AI84" s="77">
        <f>AH84/E84</f>
        <v>5.1086551470961833E-2</v>
      </c>
      <c r="AJ84" s="76">
        <f>AH84/D84</f>
        <v>869.13171101774037</v>
      </c>
      <c r="AK84" s="82">
        <f>VLOOKUP($B84,program1516,21,FALSE)</f>
        <v>0</v>
      </c>
      <c r="AL84" s="82">
        <f>VLOOKUP($B84,program1516,22,FALSE)</f>
        <v>0</v>
      </c>
      <c r="AM84" s="76"/>
      <c r="AN84" s="77">
        <f t="shared" si="519"/>
        <v>0</v>
      </c>
      <c r="AO84" s="76">
        <f t="shared" si="520"/>
        <v>0</v>
      </c>
      <c r="AP84" s="82">
        <f>VLOOKUP($B84,program1516,23,FALSE)</f>
        <v>92909.040000000008</v>
      </c>
      <c r="AQ84" s="82">
        <f>VLOOKUP($B84,program1516,24,FALSE)</f>
        <v>17080.55</v>
      </c>
      <c r="AR84" s="82">
        <f>VLOOKUP($B84,program1516,25,FALSE)</f>
        <v>0</v>
      </c>
      <c r="AS84" s="82">
        <f>VLOOKUP($B84,program1516,26,FALSE)</f>
        <v>0</v>
      </c>
      <c r="AT84" s="82">
        <f>VLOOKUP($B84,program1516,27,FALSE)</f>
        <v>90086.400000000009</v>
      </c>
      <c r="AU84" s="82">
        <f>VLOOKUP($B84,program1516,28,FALSE)</f>
        <v>0</v>
      </c>
      <c r="AV84" s="82">
        <f>VLOOKUP($B84,program1516,29,FALSE)</f>
        <v>0</v>
      </c>
      <c r="AW84" s="82">
        <f>VLOOKUP($B84,program1516,30,FALSE)</f>
        <v>0</v>
      </c>
      <c r="AX84" s="82">
        <f>VLOOKUP($B84,program1516,31,FALSE)</f>
        <v>0</v>
      </c>
      <c r="AY84" s="82">
        <f>VLOOKUP($B84,program1516,32,FALSE)</f>
        <v>0</v>
      </c>
      <c r="AZ84" s="82">
        <f>VLOOKUP($B84,program1516,33,FALSE)</f>
        <v>0</v>
      </c>
      <c r="BA84" s="82">
        <f>VLOOKUP($B84,program1516,34,FALSE)</f>
        <v>0</v>
      </c>
      <c r="BB84" s="82">
        <f>VLOOKUP($B84,program1516,35,FALSE)</f>
        <v>0</v>
      </c>
      <c r="BC84" s="82">
        <f>VLOOKUP($B84,program1516,36,FALSE)</f>
        <v>0</v>
      </c>
      <c r="BD84" s="82">
        <f>VLOOKUP($B84,program1516,37,FALSE)</f>
        <v>0</v>
      </c>
      <c r="BE84" s="82">
        <f>VLOOKUP($B84,program1516,38,FALSE)</f>
        <v>0</v>
      </c>
      <c r="BF84" s="76">
        <f>SUM(AP84:BE84)</f>
        <v>200075.99000000002</v>
      </c>
      <c r="BG84" s="77">
        <f t="shared" si="521"/>
        <v>6.8628816948606078E-2</v>
      </c>
      <c r="BH84" s="76">
        <f t="shared" si="522"/>
        <v>1167.5769724556492</v>
      </c>
      <c r="BI84" s="82">
        <f>VLOOKUP($B84,program1516,39,FALSE)</f>
        <v>5003.1399999999994</v>
      </c>
      <c r="BJ84" s="82">
        <f>VLOOKUP($B84,program1516,40,FALSE)</f>
        <v>0</v>
      </c>
      <c r="BK84" s="82">
        <f>VLOOKUP($B84,program1516,41,FALSE)</f>
        <v>2902.45</v>
      </c>
      <c r="BL84" s="82">
        <f>VLOOKUP($B84,program1516,42,FALSE)</f>
        <v>0</v>
      </c>
      <c r="BM84" s="82">
        <f>VLOOKUP($B84,program1516,43,FALSE)</f>
        <v>0</v>
      </c>
      <c r="BN84" s="82">
        <f>VLOOKUP($B84,program1516,44,FALSE)</f>
        <v>0</v>
      </c>
      <c r="BO84" s="82">
        <f>VLOOKUP($B84,program1516,45,FALSE)</f>
        <v>18844.63</v>
      </c>
      <c r="BP84" s="76">
        <f>SUM(BI84:BO84)</f>
        <v>26750.22</v>
      </c>
      <c r="BQ84" s="77">
        <f t="shared" si="523"/>
        <v>9.175693453846917E-3</v>
      </c>
      <c r="BR84" s="76">
        <f t="shared" si="524"/>
        <v>156.10539215686276</v>
      </c>
      <c r="BS84" s="82">
        <f>VLOOKUP($B84,program1516,46,FALSE)</f>
        <v>0</v>
      </c>
      <c r="BT84" s="82">
        <f>VLOOKUP($B84,program1516,47,FALSE)</f>
        <v>0</v>
      </c>
      <c r="BU84" s="82">
        <f>VLOOKUP($B84,program1516,48,FALSE)</f>
        <v>0</v>
      </c>
      <c r="BV84" s="82">
        <f>VLOOKUP($B84,program1516,49,FALSE)</f>
        <v>0</v>
      </c>
      <c r="BW84" s="76"/>
      <c r="BX84" s="77">
        <f t="shared" si="525"/>
        <v>0</v>
      </c>
      <c r="BY84" s="76">
        <f t="shared" si="526"/>
        <v>0</v>
      </c>
      <c r="BZ84" s="82">
        <v>687741.41999999981</v>
      </c>
      <c r="CA84" s="77">
        <f t="shared" si="527"/>
        <v>0.23590476808913652</v>
      </c>
      <c r="CB84" s="76">
        <f t="shared" si="528"/>
        <v>4013.4303221288505</v>
      </c>
      <c r="CC84" s="82">
        <v>140571.91999999998</v>
      </c>
      <c r="CD84" s="77">
        <f t="shared" si="529"/>
        <v>4.8218102360978427E-2</v>
      </c>
      <c r="CE84" s="76">
        <f t="shared" si="530"/>
        <v>820.3309990662932</v>
      </c>
      <c r="CF84" s="84">
        <v>75842.39</v>
      </c>
      <c r="CG84" s="77">
        <f t="shared" si="531"/>
        <v>2.6014983108441907E-2</v>
      </c>
      <c r="CH84" s="85">
        <f t="shared" si="532"/>
        <v>442.59097805788986</v>
      </c>
    </row>
    <row r="85" spans="1:86" x14ac:dyDescent="0.2">
      <c r="A85" s="79"/>
      <c r="B85" s="70" t="s">
        <v>156</v>
      </c>
      <c r="C85" s="70" t="s">
        <v>157</v>
      </c>
      <c r="D85" s="80">
        <f>VLOOKUP($B85,enroll1516,3,FALSE)</f>
        <v>71.94</v>
      </c>
      <c r="E85" s="80">
        <f>VLOOKUP($B85,enroll1516,4,FALSE)</f>
        <v>1101738.3799999999</v>
      </c>
      <c r="F85" s="76">
        <f>VLOOKUP($B85,program1516,2,FALSE)</f>
        <v>234842.08</v>
      </c>
      <c r="G85" s="76">
        <f>VLOOKUP($B85,program1516,3,FALSE)</f>
        <v>178672.48</v>
      </c>
      <c r="H85" s="76">
        <f>VLOOKUP($B85,program1516,4,FALSE)</f>
        <v>0</v>
      </c>
      <c r="I85" s="76">
        <f>SUM(F85:H85)</f>
        <v>413514.56</v>
      </c>
      <c r="J85" s="77">
        <f t="shared" si="513"/>
        <v>0.3753291775130862</v>
      </c>
      <c r="K85" s="81">
        <f t="shared" si="514"/>
        <v>5748.0478176257993</v>
      </c>
      <c r="L85" s="82">
        <f>VLOOKUP($B85,program1516,5,FALSE)</f>
        <v>0</v>
      </c>
      <c r="M85" s="82">
        <f>VLOOKUP($B85,program1516,6,FALSE)</f>
        <v>0</v>
      </c>
      <c r="N85" s="82">
        <f>VLOOKUP($B85,program1516,7,FALSE)</f>
        <v>0</v>
      </c>
      <c r="O85" s="82">
        <f>VLOOKUP($B85,program1516,8,FALSE)</f>
        <v>0</v>
      </c>
      <c r="P85" s="82">
        <f>VLOOKUP($B85,program1516,9,FALSE)</f>
        <v>0</v>
      </c>
      <c r="Q85" s="82">
        <f>VLOOKUP($B85,program1516,10,FALSE)</f>
        <v>0</v>
      </c>
      <c r="R85" s="76"/>
      <c r="S85" s="77">
        <f t="shared" si="515"/>
        <v>0</v>
      </c>
      <c r="T85" s="96">
        <f t="shared" si="516"/>
        <v>0</v>
      </c>
      <c r="U85" s="82">
        <f>VLOOKUP($B85,program1516,11,FALSE)</f>
        <v>50722.630000000005</v>
      </c>
      <c r="V85" s="82">
        <f>VLOOKUP($B85,program1516,12,FALSE)</f>
        <v>0</v>
      </c>
      <c r="W85" s="82">
        <f>VLOOKUP($B85,program1516,13,FALSE)</f>
        <v>16727.330000000002</v>
      </c>
      <c r="X85" s="82">
        <f>VLOOKUP($B85,program1516,14,FALSE)</f>
        <v>0</v>
      </c>
      <c r="Y85" s="82">
        <f>VLOOKUP($B85,program1516,15,FALSE)</f>
        <v>0</v>
      </c>
      <c r="Z85" s="82">
        <f>VLOOKUP($B85,program1516,16,FALSE)</f>
        <v>0</v>
      </c>
      <c r="AA85" s="76">
        <f>SUM(U85:Z85)</f>
        <v>67449.960000000006</v>
      </c>
      <c r="AB85" s="77">
        <f t="shared" si="517"/>
        <v>6.1221394502023262E-2</v>
      </c>
      <c r="AC85" s="76">
        <f t="shared" si="518"/>
        <v>937.58632193494589</v>
      </c>
      <c r="AD85" s="82">
        <f>VLOOKUP($B85,program1516,17,FALSE)</f>
        <v>0</v>
      </c>
      <c r="AE85" s="82">
        <f>VLOOKUP($B85,program1516,18,FALSE)</f>
        <v>0</v>
      </c>
      <c r="AF85" s="82">
        <f>VLOOKUP($B85,program1516,19,FALSE)</f>
        <v>0</v>
      </c>
      <c r="AG85" s="82">
        <f>VLOOKUP($B85,program1516,20,FALSE)</f>
        <v>0</v>
      </c>
      <c r="AH85" s="76"/>
      <c r="AI85" s="77">
        <f>AH85/E85</f>
        <v>0</v>
      </c>
      <c r="AJ85" s="76">
        <f>AH85/D85</f>
        <v>0</v>
      </c>
      <c r="AK85" s="82">
        <f>VLOOKUP($B85,program1516,21,FALSE)</f>
        <v>0</v>
      </c>
      <c r="AL85" s="82">
        <f>VLOOKUP($B85,program1516,22,FALSE)</f>
        <v>0</v>
      </c>
      <c r="AM85" s="76"/>
      <c r="AN85" s="77">
        <f t="shared" si="519"/>
        <v>0</v>
      </c>
      <c r="AO85" s="76">
        <f t="shared" si="520"/>
        <v>0</v>
      </c>
      <c r="AP85" s="82">
        <f>VLOOKUP($B85,program1516,23,FALSE)</f>
        <v>52217.23</v>
      </c>
      <c r="AQ85" s="82">
        <f>VLOOKUP($B85,program1516,24,FALSE)</f>
        <v>37002.090000000004</v>
      </c>
      <c r="AR85" s="82">
        <f>VLOOKUP($B85,program1516,25,FALSE)</f>
        <v>0</v>
      </c>
      <c r="AS85" s="82">
        <f>VLOOKUP($B85,program1516,26,FALSE)</f>
        <v>0</v>
      </c>
      <c r="AT85" s="82">
        <f>VLOOKUP($B85,program1516,27,FALSE)</f>
        <v>15744.660000000002</v>
      </c>
      <c r="AU85" s="82">
        <f>VLOOKUP($B85,program1516,28,FALSE)</f>
        <v>0</v>
      </c>
      <c r="AV85" s="82">
        <f>VLOOKUP($B85,program1516,29,FALSE)</f>
        <v>0</v>
      </c>
      <c r="AW85" s="82">
        <f>VLOOKUP($B85,program1516,30,FALSE)</f>
        <v>21100.629999999997</v>
      </c>
      <c r="AX85" s="82">
        <f>VLOOKUP($B85,program1516,31,FALSE)</f>
        <v>0</v>
      </c>
      <c r="AY85" s="82">
        <f>VLOOKUP($B85,program1516,32,FALSE)</f>
        <v>0</v>
      </c>
      <c r="AZ85" s="82">
        <f>VLOOKUP($B85,program1516,33,FALSE)</f>
        <v>0</v>
      </c>
      <c r="BA85" s="82">
        <f>VLOOKUP($B85,program1516,34,FALSE)</f>
        <v>0</v>
      </c>
      <c r="BB85" s="82">
        <f>VLOOKUP($B85,program1516,35,FALSE)</f>
        <v>0</v>
      </c>
      <c r="BC85" s="82">
        <f>VLOOKUP($B85,program1516,36,FALSE)</f>
        <v>0</v>
      </c>
      <c r="BD85" s="82">
        <f>VLOOKUP($B85,program1516,37,FALSE)</f>
        <v>0</v>
      </c>
      <c r="BE85" s="82">
        <f>VLOOKUP($B85,program1516,38,FALSE)</f>
        <v>0</v>
      </c>
      <c r="BF85" s="76">
        <f>SUM(AP85:BE85)</f>
        <v>126064.61000000002</v>
      </c>
      <c r="BG85" s="77">
        <f t="shared" si="521"/>
        <v>0.11442336246832031</v>
      </c>
      <c r="BH85" s="76">
        <f t="shared" si="522"/>
        <v>1752.3576591604117</v>
      </c>
      <c r="BI85" s="82">
        <f>VLOOKUP($B85,program1516,39,FALSE)</f>
        <v>0</v>
      </c>
      <c r="BJ85" s="82">
        <f>VLOOKUP($B85,program1516,40,FALSE)</f>
        <v>0</v>
      </c>
      <c r="BK85" s="82">
        <f>VLOOKUP($B85,program1516,41,FALSE)</f>
        <v>56.48</v>
      </c>
      <c r="BL85" s="82">
        <f>VLOOKUP($B85,program1516,42,FALSE)</f>
        <v>0</v>
      </c>
      <c r="BM85" s="82">
        <f>VLOOKUP($B85,program1516,43,FALSE)</f>
        <v>0</v>
      </c>
      <c r="BN85" s="82">
        <f>VLOOKUP($B85,program1516,44,FALSE)</f>
        <v>0</v>
      </c>
      <c r="BO85" s="82">
        <f>VLOOKUP($B85,program1516,45,FALSE)</f>
        <v>0</v>
      </c>
      <c r="BP85" s="76">
        <f>SUM(BI85:BO85)</f>
        <v>56.48</v>
      </c>
      <c r="BQ85" s="77">
        <f t="shared" si="523"/>
        <v>5.1264439022265884E-5</v>
      </c>
      <c r="BR85" s="76">
        <f t="shared" si="524"/>
        <v>0.78509869335557403</v>
      </c>
      <c r="BS85" s="82">
        <f>VLOOKUP($B85,program1516,46,FALSE)</f>
        <v>0</v>
      </c>
      <c r="BT85" s="82">
        <f>VLOOKUP($B85,program1516,47,FALSE)</f>
        <v>0</v>
      </c>
      <c r="BU85" s="82">
        <f>VLOOKUP($B85,program1516,48,FALSE)</f>
        <v>0</v>
      </c>
      <c r="BV85" s="82">
        <f>VLOOKUP($B85,program1516,49,FALSE)</f>
        <v>149.19</v>
      </c>
      <c r="BW85" s="76">
        <f t="shared" ref="BW85:BW87" si="533">SUM(BS85:BV85)</f>
        <v>149.19</v>
      </c>
      <c r="BX85" s="77">
        <f t="shared" si="525"/>
        <v>1.3541327297683867E-4</v>
      </c>
      <c r="BY85" s="76">
        <f t="shared" si="526"/>
        <v>2.0738115095913261</v>
      </c>
      <c r="BZ85" s="82">
        <v>184927.18999999997</v>
      </c>
      <c r="CA85" s="77">
        <f t="shared" si="527"/>
        <v>0.16785036571023332</v>
      </c>
      <c r="CB85" s="76">
        <f t="shared" si="528"/>
        <v>2570.5753405615787</v>
      </c>
      <c r="CC85" s="82">
        <v>31049.679999999997</v>
      </c>
      <c r="CD85" s="77">
        <f t="shared" si="529"/>
        <v>2.8182443821191016E-2</v>
      </c>
      <c r="CE85" s="76">
        <f t="shared" si="530"/>
        <v>431.6052265777036</v>
      </c>
      <c r="CF85" s="84">
        <v>278526.71000000002</v>
      </c>
      <c r="CG85" s="77">
        <f t="shared" si="531"/>
        <v>0.2528065782731469</v>
      </c>
      <c r="CH85" s="85">
        <f t="shared" si="532"/>
        <v>3871.6529051987773</v>
      </c>
    </row>
    <row r="86" spans="1:86" x14ac:dyDescent="0.2">
      <c r="A86" s="79"/>
      <c r="B86" s="70" t="s">
        <v>158</v>
      </c>
      <c r="C86" s="70" t="s">
        <v>159</v>
      </c>
      <c r="D86" s="80">
        <f>VLOOKUP($B86,enroll1516,3,FALSE)</f>
        <v>214.88000000000002</v>
      </c>
      <c r="E86" s="80">
        <f>VLOOKUP($B86,enroll1516,4,FALSE)</f>
        <v>4150423.72</v>
      </c>
      <c r="F86" s="76">
        <f>VLOOKUP($B86,program1516,2,FALSE)</f>
        <v>1927132.2200000004</v>
      </c>
      <c r="G86" s="76">
        <f>VLOOKUP($B86,program1516,3,FALSE)</f>
        <v>0</v>
      </c>
      <c r="H86" s="76">
        <f>VLOOKUP($B86,program1516,4,FALSE)</f>
        <v>0</v>
      </c>
      <c r="I86" s="76">
        <f>SUM(F86:H86)</f>
        <v>1927132.2200000004</v>
      </c>
      <c r="J86" s="77">
        <f t="shared" si="513"/>
        <v>0.46432180182316429</v>
      </c>
      <c r="K86" s="81">
        <f t="shared" si="514"/>
        <v>8968.4112993298604</v>
      </c>
      <c r="L86" s="82">
        <f>VLOOKUP($B86,program1516,5,FALSE)</f>
        <v>0</v>
      </c>
      <c r="M86" s="82">
        <f>VLOOKUP($B86,program1516,6,FALSE)</f>
        <v>0</v>
      </c>
      <c r="N86" s="82">
        <f>VLOOKUP($B86,program1516,7,FALSE)</f>
        <v>0</v>
      </c>
      <c r="O86" s="82">
        <f>VLOOKUP($B86,program1516,8,FALSE)</f>
        <v>0</v>
      </c>
      <c r="P86" s="82">
        <f>VLOOKUP($B86,program1516,9,FALSE)</f>
        <v>0</v>
      </c>
      <c r="Q86" s="82">
        <f>VLOOKUP($B86,program1516,10,FALSE)</f>
        <v>0</v>
      </c>
      <c r="R86" s="76"/>
      <c r="S86" s="77">
        <f t="shared" si="515"/>
        <v>0</v>
      </c>
      <c r="T86" s="96">
        <f t="shared" si="516"/>
        <v>0</v>
      </c>
      <c r="U86" s="82">
        <f>VLOOKUP($B86,program1516,11,FALSE)</f>
        <v>269438.05</v>
      </c>
      <c r="V86" s="82">
        <f>VLOOKUP($B86,program1516,12,FALSE)</f>
        <v>447.42</v>
      </c>
      <c r="W86" s="82">
        <f>VLOOKUP($B86,program1516,13,FALSE)</f>
        <v>92542.98</v>
      </c>
      <c r="X86" s="82">
        <f>VLOOKUP($B86,program1516,14,FALSE)</f>
        <v>0</v>
      </c>
      <c r="Y86" s="82">
        <f>VLOOKUP($B86,program1516,15,FALSE)</f>
        <v>0</v>
      </c>
      <c r="Z86" s="82">
        <f>VLOOKUP($B86,program1516,16,FALSE)</f>
        <v>35913.57</v>
      </c>
      <c r="AA86" s="76">
        <f>SUM(U86:Z86)</f>
        <v>398342.01999999996</v>
      </c>
      <c r="AB86" s="77">
        <f t="shared" si="517"/>
        <v>9.5976229626983711E-2</v>
      </c>
      <c r="AC86" s="76">
        <f t="shared" si="518"/>
        <v>1853.7882539091581</v>
      </c>
      <c r="AD86" s="82">
        <f>VLOOKUP($B86,program1516,17,FALSE)</f>
        <v>33460.28</v>
      </c>
      <c r="AE86" s="82">
        <f>VLOOKUP($B86,program1516,18,FALSE)</f>
        <v>0</v>
      </c>
      <c r="AF86" s="82">
        <f>VLOOKUP($B86,program1516,19,FALSE)</f>
        <v>0</v>
      </c>
      <c r="AG86" s="82">
        <f>VLOOKUP($B86,program1516,20,FALSE)</f>
        <v>0</v>
      </c>
      <c r="AH86" s="76">
        <f>SUM(AD86:AG86)</f>
        <v>33460.28</v>
      </c>
      <c r="AI86" s="77">
        <f>AH86/E86</f>
        <v>8.0618949431023393E-3</v>
      </c>
      <c r="AJ86" s="76">
        <f>AH86/D86</f>
        <v>155.71612062546535</v>
      </c>
      <c r="AK86" s="82">
        <f>VLOOKUP($B86,program1516,21,FALSE)</f>
        <v>0</v>
      </c>
      <c r="AL86" s="82">
        <f>VLOOKUP($B86,program1516,22,FALSE)</f>
        <v>0</v>
      </c>
      <c r="AM86" s="76"/>
      <c r="AN86" s="77">
        <f t="shared" si="519"/>
        <v>0</v>
      </c>
      <c r="AO86" s="76">
        <f t="shared" si="520"/>
        <v>0</v>
      </c>
      <c r="AP86" s="82">
        <f>VLOOKUP($B86,program1516,23,FALSE)</f>
        <v>135104.79</v>
      </c>
      <c r="AQ86" s="82">
        <f>VLOOKUP($B86,program1516,24,FALSE)</f>
        <v>113310.89</v>
      </c>
      <c r="AR86" s="82">
        <f>VLOOKUP($B86,program1516,25,FALSE)</f>
        <v>0</v>
      </c>
      <c r="AS86" s="82">
        <f>VLOOKUP($B86,program1516,26,FALSE)</f>
        <v>0</v>
      </c>
      <c r="AT86" s="82">
        <f>VLOOKUP($B86,program1516,27,FALSE)</f>
        <v>89984.65</v>
      </c>
      <c r="AU86" s="82">
        <f>VLOOKUP($B86,program1516,28,FALSE)</f>
        <v>0</v>
      </c>
      <c r="AV86" s="82">
        <f>VLOOKUP($B86,program1516,29,FALSE)</f>
        <v>0</v>
      </c>
      <c r="AW86" s="82">
        <f>VLOOKUP($B86,program1516,30,FALSE)</f>
        <v>14065.220000000001</v>
      </c>
      <c r="AX86" s="82">
        <f>VLOOKUP($B86,program1516,31,FALSE)</f>
        <v>0</v>
      </c>
      <c r="AY86" s="82">
        <f>VLOOKUP($B86,program1516,32,FALSE)</f>
        <v>0</v>
      </c>
      <c r="AZ86" s="82">
        <f>VLOOKUP($B86,program1516,33,FALSE)</f>
        <v>0</v>
      </c>
      <c r="BA86" s="82">
        <f>VLOOKUP($B86,program1516,34,FALSE)</f>
        <v>0</v>
      </c>
      <c r="BB86" s="82">
        <f>VLOOKUP($B86,program1516,35,FALSE)</f>
        <v>0</v>
      </c>
      <c r="BC86" s="82">
        <f>VLOOKUP($B86,program1516,36,FALSE)</f>
        <v>12604.56</v>
      </c>
      <c r="BD86" s="82">
        <f>VLOOKUP($B86,program1516,37,FALSE)</f>
        <v>59232.780000000006</v>
      </c>
      <c r="BE86" s="82">
        <f>VLOOKUP($B86,program1516,38,FALSE)</f>
        <v>0</v>
      </c>
      <c r="BF86" s="76">
        <f>SUM(AP86:BE86)</f>
        <v>424302.88999999996</v>
      </c>
      <c r="BG86" s="77">
        <f t="shared" si="521"/>
        <v>0.10223122230999585</v>
      </c>
      <c r="BH86" s="76">
        <f t="shared" si="522"/>
        <v>1974.6039184661201</v>
      </c>
      <c r="BI86" s="82">
        <f>VLOOKUP($B86,program1516,39,FALSE)</f>
        <v>7646.9199999999992</v>
      </c>
      <c r="BJ86" s="82">
        <f>VLOOKUP($B86,program1516,40,FALSE)</f>
        <v>462.61</v>
      </c>
      <c r="BK86" s="82">
        <f>VLOOKUP($B86,program1516,41,FALSE)</f>
        <v>706.35</v>
      </c>
      <c r="BL86" s="82">
        <f>VLOOKUP($B86,program1516,42,FALSE)</f>
        <v>0</v>
      </c>
      <c r="BM86" s="82">
        <f>VLOOKUP($B86,program1516,43,FALSE)</f>
        <v>0</v>
      </c>
      <c r="BN86" s="82">
        <f>VLOOKUP($B86,program1516,44,FALSE)</f>
        <v>0</v>
      </c>
      <c r="BO86" s="82">
        <f>VLOOKUP($B86,program1516,45,FALSE)</f>
        <v>0</v>
      </c>
      <c r="BP86" s="76">
        <f>SUM(BI86:BO86)</f>
        <v>8815.8799999999992</v>
      </c>
      <c r="BQ86" s="77">
        <f t="shared" si="523"/>
        <v>2.1240915614273714E-3</v>
      </c>
      <c r="BR86" s="76">
        <f t="shared" si="524"/>
        <v>41.026991809381975</v>
      </c>
      <c r="BS86" s="82">
        <f>VLOOKUP($B86,program1516,46,FALSE)</f>
        <v>0</v>
      </c>
      <c r="BT86" s="82">
        <f>VLOOKUP($B86,program1516,47,FALSE)</f>
        <v>0</v>
      </c>
      <c r="BU86" s="82">
        <f>VLOOKUP($B86,program1516,48,FALSE)</f>
        <v>0</v>
      </c>
      <c r="BV86" s="82">
        <f>VLOOKUP($B86,program1516,49,FALSE)</f>
        <v>476.68</v>
      </c>
      <c r="BW86" s="76">
        <f t="shared" si="533"/>
        <v>476.68</v>
      </c>
      <c r="BX86" s="77">
        <f t="shared" si="525"/>
        <v>1.1485092418467577E-4</v>
      </c>
      <c r="BY86" s="76">
        <f t="shared" si="526"/>
        <v>2.2183544303797467</v>
      </c>
      <c r="BZ86" s="82">
        <v>971287.89999999991</v>
      </c>
      <c r="CA86" s="77">
        <f t="shared" si="527"/>
        <v>0.23402138324325109</v>
      </c>
      <c r="CB86" s="76">
        <f t="shared" si="528"/>
        <v>4520.1410089352185</v>
      </c>
      <c r="CC86" s="82">
        <v>187709.34000000003</v>
      </c>
      <c r="CD86" s="77">
        <f t="shared" si="529"/>
        <v>4.5226548579960411E-2</v>
      </c>
      <c r="CE86" s="76">
        <f t="shared" si="530"/>
        <v>873.55426284437829</v>
      </c>
      <c r="CF86" s="84">
        <v>198896.51</v>
      </c>
      <c r="CG86" s="77">
        <f t="shared" si="531"/>
        <v>4.7921976987930284E-2</v>
      </c>
      <c r="CH86" s="85">
        <f t="shared" si="532"/>
        <v>925.61666976917343</v>
      </c>
    </row>
    <row r="87" spans="1:86" x14ac:dyDescent="0.2">
      <c r="A87" s="79"/>
      <c r="B87" s="70" t="s">
        <v>160</v>
      </c>
      <c r="C87" s="70" t="s">
        <v>161</v>
      </c>
      <c r="D87" s="80">
        <f>VLOOKUP($B87,enroll1516,3,FALSE)</f>
        <v>335.04</v>
      </c>
      <c r="E87" s="80">
        <f>VLOOKUP($B87,enroll1516,4,FALSE)</f>
        <v>4338515.66</v>
      </c>
      <c r="F87" s="76">
        <f>VLOOKUP($B87,program1516,2,FALSE)</f>
        <v>2450186.1399999997</v>
      </c>
      <c r="G87" s="76">
        <f>VLOOKUP($B87,program1516,3,FALSE)</f>
        <v>0</v>
      </c>
      <c r="H87" s="76">
        <f>VLOOKUP($B87,program1516,4,FALSE)</f>
        <v>0</v>
      </c>
      <c r="I87" s="76">
        <f>SUM(F87:H87)</f>
        <v>2450186.1399999997</v>
      </c>
      <c r="J87" s="77">
        <f t="shared" si="513"/>
        <v>0.56475217148346069</v>
      </c>
      <c r="K87" s="81">
        <f t="shared" si="514"/>
        <v>7313.1152698185278</v>
      </c>
      <c r="L87" s="82">
        <f>VLOOKUP($B87,program1516,5,FALSE)</f>
        <v>0</v>
      </c>
      <c r="M87" s="82">
        <f>VLOOKUP($B87,program1516,6,FALSE)</f>
        <v>0</v>
      </c>
      <c r="N87" s="82">
        <f>VLOOKUP($B87,program1516,7,FALSE)</f>
        <v>0</v>
      </c>
      <c r="O87" s="82">
        <f>VLOOKUP($B87,program1516,8,FALSE)</f>
        <v>0</v>
      </c>
      <c r="P87" s="82">
        <f>VLOOKUP($B87,program1516,9,FALSE)</f>
        <v>0</v>
      </c>
      <c r="Q87" s="82">
        <f>VLOOKUP($B87,program1516,10,FALSE)</f>
        <v>0</v>
      </c>
      <c r="R87" s="76"/>
      <c r="S87" s="77">
        <f t="shared" si="515"/>
        <v>0</v>
      </c>
      <c r="T87" s="96">
        <f t="shared" si="516"/>
        <v>0</v>
      </c>
      <c r="U87" s="82">
        <f>VLOOKUP($B87,program1516,11,FALSE)</f>
        <v>228696.22999999998</v>
      </c>
      <c r="V87" s="82">
        <f>VLOOKUP($B87,program1516,12,FALSE)</f>
        <v>0</v>
      </c>
      <c r="W87" s="82">
        <f>VLOOKUP($B87,program1516,13,FALSE)</f>
        <v>70329</v>
      </c>
      <c r="X87" s="82">
        <f>VLOOKUP($B87,program1516,14,FALSE)</f>
        <v>0</v>
      </c>
      <c r="Y87" s="82">
        <f>VLOOKUP($B87,program1516,15,FALSE)</f>
        <v>0</v>
      </c>
      <c r="Z87" s="82">
        <f>VLOOKUP($B87,program1516,16,FALSE)</f>
        <v>0</v>
      </c>
      <c r="AA87" s="76">
        <f>SUM(U87:Z87)</f>
        <v>299025.23</v>
      </c>
      <c r="AB87" s="77">
        <f t="shared" si="517"/>
        <v>6.8923395334707621E-2</v>
      </c>
      <c r="AC87" s="76">
        <f t="shared" si="518"/>
        <v>892.50605897803234</v>
      </c>
      <c r="AD87" s="82">
        <f>VLOOKUP($B87,program1516,17,FALSE)</f>
        <v>137116.88</v>
      </c>
      <c r="AE87" s="82">
        <f>VLOOKUP($B87,program1516,18,FALSE)</f>
        <v>0</v>
      </c>
      <c r="AF87" s="82">
        <f>VLOOKUP($B87,program1516,19,FALSE)</f>
        <v>0</v>
      </c>
      <c r="AG87" s="82">
        <f>VLOOKUP($B87,program1516,20,FALSE)</f>
        <v>0</v>
      </c>
      <c r="AH87" s="76">
        <f>SUM(AD87:AG87)</f>
        <v>137116.88</v>
      </c>
      <c r="AI87" s="77">
        <f>AH87/E87</f>
        <v>3.1604560348642376E-2</v>
      </c>
      <c r="AJ87" s="76">
        <f>AH87/D87</f>
        <v>409.25525310410694</v>
      </c>
      <c r="AK87" s="82">
        <f>VLOOKUP($B87,program1516,21,FALSE)</f>
        <v>0</v>
      </c>
      <c r="AL87" s="82">
        <f>VLOOKUP($B87,program1516,22,FALSE)</f>
        <v>0</v>
      </c>
      <c r="AM87" s="76"/>
      <c r="AN87" s="77">
        <f t="shared" si="519"/>
        <v>0</v>
      </c>
      <c r="AO87" s="76">
        <f t="shared" si="520"/>
        <v>0</v>
      </c>
      <c r="AP87" s="82">
        <f>VLOOKUP($B87,program1516,23,FALSE)</f>
        <v>103526.50000000001</v>
      </c>
      <c r="AQ87" s="82">
        <f>VLOOKUP($B87,program1516,24,FALSE)</f>
        <v>14890.75</v>
      </c>
      <c r="AR87" s="82">
        <f>VLOOKUP($B87,program1516,25,FALSE)</f>
        <v>0</v>
      </c>
      <c r="AS87" s="82">
        <f>VLOOKUP($B87,program1516,26,FALSE)</f>
        <v>0</v>
      </c>
      <c r="AT87" s="82">
        <f>VLOOKUP($B87,program1516,27,FALSE)</f>
        <v>101841.55</v>
      </c>
      <c r="AU87" s="82">
        <f>VLOOKUP($B87,program1516,28,FALSE)</f>
        <v>0</v>
      </c>
      <c r="AV87" s="82">
        <f>VLOOKUP($B87,program1516,29,FALSE)</f>
        <v>0</v>
      </c>
      <c r="AW87" s="82">
        <f>VLOOKUP($B87,program1516,30,FALSE)</f>
        <v>11993.2</v>
      </c>
      <c r="AX87" s="82">
        <f>VLOOKUP($B87,program1516,31,FALSE)</f>
        <v>0</v>
      </c>
      <c r="AY87" s="82">
        <f>VLOOKUP($B87,program1516,32,FALSE)</f>
        <v>0</v>
      </c>
      <c r="AZ87" s="82">
        <f>VLOOKUP($B87,program1516,33,FALSE)</f>
        <v>0</v>
      </c>
      <c r="BA87" s="82">
        <f>VLOOKUP($B87,program1516,34,FALSE)</f>
        <v>0</v>
      </c>
      <c r="BB87" s="82">
        <f>VLOOKUP($B87,program1516,35,FALSE)</f>
        <v>0</v>
      </c>
      <c r="BC87" s="82">
        <f>VLOOKUP($B87,program1516,36,FALSE)</f>
        <v>0</v>
      </c>
      <c r="BD87" s="82">
        <f>VLOOKUP($B87,program1516,37,FALSE)</f>
        <v>0</v>
      </c>
      <c r="BE87" s="82">
        <f>VLOOKUP($B87,program1516,38,FALSE)</f>
        <v>0</v>
      </c>
      <c r="BF87" s="76">
        <f>SUM(AP87:BE87)</f>
        <v>232252.00000000003</v>
      </c>
      <c r="BG87" s="77">
        <f t="shared" si="521"/>
        <v>5.353259460172146E-2</v>
      </c>
      <c r="BH87" s="76">
        <f t="shared" si="522"/>
        <v>693.20678127984718</v>
      </c>
      <c r="BI87" s="82">
        <f>VLOOKUP($B87,program1516,39,FALSE)</f>
        <v>6818.63</v>
      </c>
      <c r="BJ87" s="82">
        <f>VLOOKUP($B87,program1516,40,FALSE)</f>
        <v>0</v>
      </c>
      <c r="BK87" s="82">
        <f>VLOOKUP($B87,program1516,41,FALSE)</f>
        <v>0</v>
      </c>
      <c r="BL87" s="82">
        <f>VLOOKUP($B87,program1516,42,FALSE)</f>
        <v>0</v>
      </c>
      <c r="BM87" s="82">
        <f>VLOOKUP($B87,program1516,43,FALSE)</f>
        <v>0</v>
      </c>
      <c r="BN87" s="82">
        <f>VLOOKUP($B87,program1516,44,FALSE)</f>
        <v>0</v>
      </c>
      <c r="BO87" s="82">
        <f>VLOOKUP($B87,program1516,45,FALSE)</f>
        <v>0</v>
      </c>
      <c r="BP87" s="76">
        <f>SUM(BI87:BO87)</f>
        <v>6818.63</v>
      </c>
      <c r="BQ87" s="77">
        <f t="shared" si="523"/>
        <v>1.5716504294005476E-3</v>
      </c>
      <c r="BR87" s="76">
        <f t="shared" si="524"/>
        <v>20.351689350525309</v>
      </c>
      <c r="BS87" s="82">
        <f>VLOOKUP($B87,program1516,46,FALSE)</f>
        <v>0</v>
      </c>
      <c r="BT87" s="82">
        <f>VLOOKUP($B87,program1516,47,FALSE)</f>
        <v>0</v>
      </c>
      <c r="BU87" s="82">
        <f>VLOOKUP($B87,program1516,48,FALSE)</f>
        <v>0</v>
      </c>
      <c r="BV87" s="82">
        <f>VLOOKUP($B87,program1516,49,FALSE)</f>
        <v>1225.7099999999998</v>
      </c>
      <c r="BW87" s="76">
        <f t="shared" si="533"/>
        <v>1225.7099999999998</v>
      </c>
      <c r="BX87" s="77">
        <f t="shared" si="525"/>
        <v>2.8251828414513542E-4</v>
      </c>
      <c r="BY87" s="76">
        <f t="shared" si="526"/>
        <v>3.6583989971346695</v>
      </c>
      <c r="BZ87" s="82">
        <v>782524.78</v>
      </c>
      <c r="CA87" s="77">
        <f t="shared" si="527"/>
        <v>0.18036693683387559</v>
      </c>
      <c r="CB87" s="76">
        <f t="shared" si="528"/>
        <v>2335.6159861509072</v>
      </c>
      <c r="CC87" s="82">
        <v>191135.59</v>
      </c>
      <c r="CD87" s="77">
        <f t="shared" si="529"/>
        <v>4.4055526124342721E-2</v>
      </c>
      <c r="CE87" s="76">
        <f t="shared" si="530"/>
        <v>570.48588228271251</v>
      </c>
      <c r="CF87" s="84">
        <v>238230.69999999998</v>
      </c>
      <c r="CG87" s="77">
        <f t="shared" si="531"/>
        <v>5.4910646559703777E-2</v>
      </c>
      <c r="CH87" s="85">
        <f t="shared" si="532"/>
        <v>711.0515162368672</v>
      </c>
    </row>
    <row r="88" spans="1:86" x14ac:dyDescent="0.2">
      <c r="A88" s="79"/>
      <c r="B88" s="70"/>
      <c r="C88" s="74" t="s">
        <v>56</v>
      </c>
      <c r="D88" s="97">
        <f t="shared" ref="D88:I88" si="534">SUM(D83:D87)</f>
        <v>820.37000000000012</v>
      </c>
      <c r="E88" s="74">
        <f t="shared" si="534"/>
        <v>13530813.4</v>
      </c>
      <c r="F88" s="74">
        <f t="shared" si="534"/>
        <v>6408959.8200000003</v>
      </c>
      <c r="G88" s="74">
        <f t="shared" si="534"/>
        <v>178672.48</v>
      </c>
      <c r="H88" s="74">
        <f t="shared" si="534"/>
        <v>0</v>
      </c>
      <c r="I88" s="74">
        <f t="shared" si="534"/>
        <v>6587632.3000000007</v>
      </c>
      <c r="J88" s="90">
        <f t="shared" si="513"/>
        <v>0.48686151417918455</v>
      </c>
      <c r="K88" s="91">
        <f t="shared" si="514"/>
        <v>8030.0746004851471</v>
      </c>
      <c r="L88" s="74">
        <f t="shared" ref="L88:R88" si="535">SUM(L83:L87)</f>
        <v>0</v>
      </c>
      <c r="M88" s="74">
        <f t="shared" si="535"/>
        <v>0</v>
      </c>
      <c r="N88" s="74">
        <f t="shared" si="535"/>
        <v>0</v>
      </c>
      <c r="O88" s="74">
        <f t="shared" si="535"/>
        <v>0</v>
      </c>
      <c r="P88" s="74">
        <f t="shared" si="535"/>
        <v>0</v>
      </c>
      <c r="Q88" s="74">
        <f t="shared" si="535"/>
        <v>0</v>
      </c>
      <c r="R88" s="74">
        <f t="shared" si="535"/>
        <v>0</v>
      </c>
      <c r="S88" s="90">
        <f t="shared" si="515"/>
        <v>0</v>
      </c>
      <c r="T88" s="66">
        <f t="shared" si="516"/>
        <v>0</v>
      </c>
      <c r="U88" s="74">
        <f t="shared" ref="U88:AA88" si="536">SUM(U83:U87)</f>
        <v>723931.35</v>
      </c>
      <c r="V88" s="74">
        <f t="shared" si="536"/>
        <v>447.42</v>
      </c>
      <c r="W88" s="74">
        <f t="shared" si="536"/>
        <v>260805.41999999998</v>
      </c>
      <c r="X88" s="74">
        <f t="shared" si="536"/>
        <v>0</v>
      </c>
      <c r="Y88" s="74">
        <f t="shared" si="536"/>
        <v>0</v>
      </c>
      <c r="Z88" s="74">
        <f t="shared" si="536"/>
        <v>44450.01</v>
      </c>
      <c r="AA88" s="74">
        <f t="shared" si="536"/>
        <v>1029634.2</v>
      </c>
      <c r="AB88" s="90">
        <f t="shared" si="517"/>
        <v>7.609551396222787E-2</v>
      </c>
      <c r="AC88" s="63">
        <f t="shared" si="518"/>
        <v>1255.0851445079657</v>
      </c>
      <c r="AD88" s="74">
        <f>SUM(AD83:AD87)</f>
        <v>319511.56999999995</v>
      </c>
      <c r="AE88" s="74">
        <f>SUM(AE83:AE87)</f>
        <v>0</v>
      </c>
      <c r="AF88" s="74">
        <f>SUM(AF83:AF87)</f>
        <v>0</v>
      </c>
      <c r="AG88" s="74">
        <f>SUM(AG83:AG87)</f>
        <v>0</v>
      </c>
      <c r="AH88" s="74">
        <f>SUM(AH83:AH87)</f>
        <v>319511.56999999995</v>
      </c>
      <c r="AI88" s="90">
        <f>AH88/E88</f>
        <v>2.3613626214075197E-2</v>
      </c>
      <c r="AJ88" s="63">
        <f>AH88/D88</f>
        <v>389.47251849775091</v>
      </c>
      <c r="AK88" s="74">
        <f t="shared" ref="AK88" si="537">SUM(AK83:AK87)</f>
        <v>0</v>
      </c>
      <c r="AL88" s="74">
        <f>SUM(AL83:AL87)</f>
        <v>0</v>
      </c>
      <c r="AM88" s="74">
        <f>SUM(AM83:AM87)</f>
        <v>0</v>
      </c>
      <c r="AN88" s="90">
        <f t="shared" si="519"/>
        <v>0</v>
      </c>
      <c r="AO88" s="63">
        <f t="shared" si="520"/>
        <v>0</v>
      </c>
      <c r="AP88" s="74">
        <f t="shared" ref="AP88:AW88" si="538">SUM(AP83:AP87)</f>
        <v>436005.03</v>
      </c>
      <c r="AQ88" s="74">
        <f t="shared" si="538"/>
        <v>194541.55</v>
      </c>
      <c r="AR88" s="74">
        <f t="shared" si="538"/>
        <v>0</v>
      </c>
      <c r="AS88" s="74">
        <f t="shared" si="538"/>
        <v>0</v>
      </c>
      <c r="AT88" s="74">
        <f t="shared" si="538"/>
        <v>313438.86</v>
      </c>
      <c r="AU88" s="74">
        <f t="shared" si="538"/>
        <v>0</v>
      </c>
      <c r="AV88" s="74">
        <f t="shared" si="538"/>
        <v>0</v>
      </c>
      <c r="AW88" s="74">
        <f t="shared" si="538"/>
        <v>49667.489999999991</v>
      </c>
      <c r="AX88" s="74">
        <f>SUM(AX83:AX87)</f>
        <v>0</v>
      </c>
      <c r="AY88" s="74">
        <f>SUM(AY83:AY87)</f>
        <v>0</v>
      </c>
      <c r="AZ88" s="74">
        <f t="shared" ref="AZ88:BF88" si="539">SUM(AZ83:AZ87)</f>
        <v>0</v>
      </c>
      <c r="BA88" s="74">
        <f t="shared" si="539"/>
        <v>0</v>
      </c>
      <c r="BB88" s="74">
        <f t="shared" si="539"/>
        <v>0</v>
      </c>
      <c r="BC88" s="74">
        <f t="shared" si="539"/>
        <v>14678.509999999998</v>
      </c>
      <c r="BD88" s="74">
        <f t="shared" si="539"/>
        <v>70214.360000000015</v>
      </c>
      <c r="BE88" s="74">
        <f t="shared" si="539"/>
        <v>0</v>
      </c>
      <c r="BF88" s="74">
        <f t="shared" si="539"/>
        <v>1078545.8</v>
      </c>
      <c r="BG88" s="90">
        <f t="shared" si="521"/>
        <v>7.9710344686299492E-2</v>
      </c>
      <c r="BH88" s="63">
        <f t="shared" si="522"/>
        <v>1314.7065348562232</v>
      </c>
      <c r="BI88" s="74">
        <f t="shared" ref="BI88:BN88" si="540">SUM(BI83:BI87)</f>
        <v>19468.689999999999</v>
      </c>
      <c r="BJ88" s="74">
        <f t="shared" si="540"/>
        <v>462.61</v>
      </c>
      <c r="BK88" s="74">
        <f t="shared" si="540"/>
        <v>3665.2799999999997</v>
      </c>
      <c r="BL88" s="74">
        <f t="shared" si="540"/>
        <v>0</v>
      </c>
      <c r="BM88" s="74">
        <f t="shared" si="540"/>
        <v>0</v>
      </c>
      <c r="BN88" s="74">
        <f t="shared" si="540"/>
        <v>0</v>
      </c>
      <c r="BO88" s="74">
        <f>SUM(BO83:BO87)</f>
        <v>18844.63</v>
      </c>
      <c r="BP88" s="74">
        <f t="shared" ref="BP88" si="541">SUM(BP83:BP87)</f>
        <v>42441.21</v>
      </c>
      <c r="BQ88" s="90">
        <f t="shared" si="523"/>
        <v>3.136634047440193E-3</v>
      </c>
      <c r="BR88" s="63">
        <f t="shared" si="524"/>
        <v>51.734229676853118</v>
      </c>
      <c r="BS88" s="74">
        <f>SUM(BS83:BS87)</f>
        <v>0</v>
      </c>
      <c r="BT88" s="74">
        <f>SUM(BT83:BT87)</f>
        <v>0</v>
      </c>
      <c r="BU88" s="74">
        <f>SUM(BU83:BU87)</f>
        <v>0</v>
      </c>
      <c r="BV88" s="74">
        <f>SUM(BV83:BV87)</f>
        <v>1851.58</v>
      </c>
      <c r="BW88" s="74">
        <f>SUM(BW83:BW87)</f>
        <v>1851.58</v>
      </c>
      <c r="BX88" s="90">
        <f t="shared" si="525"/>
        <v>1.3684173635858431E-4</v>
      </c>
      <c r="BY88" s="63">
        <f t="shared" si="526"/>
        <v>2.2570059851042816</v>
      </c>
      <c r="BZ88" s="74">
        <f>SUM(BZ83:BZ87)</f>
        <v>2958283.87</v>
      </c>
      <c r="CA88" s="90">
        <f t="shared" si="527"/>
        <v>0.21863311410384242</v>
      </c>
      <c r="CB88" s="63">
        <f t="shared" si="528"/>
        <v>3606.0361422285064</v>
      </c>
      <c r="CC88" s="74">
        <f>SUM(CC83:CC87)</f>
        <v>613601.47</v>
      </c>
      <c r="CD88" s="90">
        <f t="shared" si="529"/>
        <v>4.5348454070026564E-2</v>
      </c>
      <c r="CE88" s="63">
        <f t="shared" si="530"/>
        <v>747.95698282482283</v>
      </c>
      <c r="CF88" s="98">
        <f>SUM(CF83:CF87)</f>
        <v>899311.4</v>
      </c>
      <c r="CG88" s="90">
        <f t="shared" si="531"/>
        <v>6.6463957000545137E-2</v>
      </c>
      <c r="CH88" s="93">
        <f t="shared" si="532"/>
        <v>1096.226580689201</v>
      </c>
    </row>
    <row r="89" spans="1:86" s="59" customFormat="1" ht="4.5" customHeight="1" x14ac:dyDescent="0.2">
      <c r="A89" s="20"/>
      <c r="B89" s="19"/>
      <c r="C89" s="57"/>
      <c r="D89" s="19"/>
      <c r="E89" s="19"/>
      <c r="F89" s="76"/>
      <c r="G89" s="76"/>
      <c r="H89" s="76"/>
      <c r="I89" s="76"/>
      <c r="J89" s="19"/>
      <c r="K89" s="76"/>
      <c r="L89" s="76"/>
      <c r="M89" s="76"/>
      <c r="N89" s="76"/>
      <c r="O89" s="76"/>
      <c r="P89" s="76"/>
      <c r="Q89" s="76"/>
      <c r="R89" s="76"/>
      <c r="S89" s="19"/>
      <c r="T89" s="76"/>
      <c r="U89" s="76"/>
      <c r="V89" s="76"/>
      <c r="W89" s="76"/>
      <c r="X89" s="76"/>
      <c r="Y89" s="76"/>
      <c r="Z89" s="76"/>
      <c r="AA89" s="76"/>
      <c r="AB89" s="19"/>
      <c r="AC89" s="76"/>
      <c r="AD89" s="76"/>
      <c r="AE89" s="76"/>
      <c r="AF89" s="76"/>
      <c r="AG89" s="76"/>
      <c r="AH89" s="76"/>
      <c r="AI89" s="19"/>
      <c r="AJ89" s="76"/>
      <c r="AK89" s="76"/>
      <c r="AL89" s="76"/>
      <c r="AM89" s="76"/>
      <c r="AN89" s="19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19"/>
      <c r="BH89" s="76"/>
      <c r="BI89" s="76"/>
      <c r="BJ89" s="76"/>
      <c r="BK89" s="76"/>
      <c r="BL89" s="76"/>
      <c r="BM89" s="76"/>
      <c r="BN89" s="76"/>
      <c r="BO89" s="76"/>
      <c r="BP89" s="76"/>
      <c r="BQ89" s="19"/>
      <c r="BR89" s="76"/>
      <c r="BS89" s="76"/>
      <c r="BT89" s="76"/>
      <c r="BU89" s="76"/>
      <c r="BV89" s="76"/>
      <c r="BW89" s="76"/>
      <c r="BX89" s="19"/>
      <c r="BY89" s="76"/>
      <c r="BZ89" s="76"/>
      <c r="CA89" s="19"/>
      <c r="CB89" s="76"/>
      <c r="CC89" s="76"/>
      <c r="CD89" s="19"/>
      <c r="CE89" s="76"/>
      <c r="CF89" s="78"/>
      <c r="CG89" s="19"/>
      <c r="CH89" s="19"/>
    </row>
    <row r="90" spans="1:86" x14ac:dyDescent="0.2">
      <c r="A90" s="94" t="s">
        <v>162</v>
      </c>
      <c r="B90" s="70"/>
      <c r="C90" s="74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1"/>
    </row>
    <row r="91" spans="1:86" x14ac:dyDescent="0.2">
      <c r="A91" s="79"/>
      <c r="B91" s="70" t="s">
        <v>163</v>
      </c>
      <c r="C91" s="70" t="s">
        <v>164</v>
      </c>
      <c r="D91" s="80">
        <f>VLOOKUP($B91,enroll1516,3,FALSE)</f>
        <v>17375.98</v>
      </c>
      <c r="E91" s="80">
        <f>VLOOKUP($B91,enroll1516,4,FALSE)</f>
        <v>198673274.74000001</v>
      </c>
      <c r="F91" s="76">
        <f>VLOOKUP($B91,program1516,2,FALSE)</f>
        <v>114277652.25999999</v>
      </c>
      <c r="G91" s="76">
        <f>VLOOKUP($B91,program1516,3,FALSE)</f>
        <v>383561.16</v>
      </c>
      <c r="H91" s="76">
        <f>VLOOKUP($B91,program1516,4,FALSE)</f>
        <v>0</v>
      </c>
      <c r="I91" s="76">
        <f>SUM(F91:H91)</f>
        <v>114661213.41999999</v>
      </c>
      <c r="J91" s="77">
        <f t="shared" ref="J91:J95" si="542">I91/E91</f>
        <v>0.57713456210985081</v>
      </c>
      <c r="K91" s="81">
        <f t="shared" ref="K91:K95" si="543">I91/D91</f>
        <v>6598.8343345238654</v>
      </c>
      <c r="L91" s="82">
        <f>VLOOKUP($B91,program1516,5,FALSE)</f>
        <v>0</v>
      </c>
      <c r="M91" s="82">
        <f>VLOOKUP($B91,program1516,6,FALSE)</f>
        <v>0</v>
      </c>
      <c r="N91" s="82">
        <f>VLOOKUP($B91,program1516,7,FALSE)</f>
        <v>0</v>
      </c>
      <c r="O91" s="82">
        <f>VLOOKUP($B91,program1516,8,FALSE)</f>
        <v>0</v>
      </c>
      <c r="P91" s="82">
        <f>VLOOKUP($B91,program1516,9,FALSE)</f>
        <v>0</v>
      </c>
      <c r="Q91" s="82">
        <f>VLOOKUP($B91,program1516,10,FALSE)</f>
        <v>0</v>
      </c>
      <c r="R91" s="76"/>
      <c r="S91" s="77">
        <f>R91/E91</f>
        <v>0</v>
      </c>
      <c r="T91" s="96">
        <f>R91/D91</f>
        <v>0</v>
      </c>
      <c r="U91" s="82">
        <f>VLOOKUP($B91,program1516,11,FALSE)</f>
        <v>16846076.129999999</v>
      </c>
      <c r="V91" s="82">
        <f>VLOOKUP($B91,program1516,12,FALSE)</f>
        <v>528888</v>
      </c>
      <c r="W91" s="82">
        <f>VLOOKUP($B91,program1516,13,FALSE)</f>
        <v>2824853.9099999997</v>
      </c>
      <c r="X91" s="82">
        <f>VLOOKUP($B91,program1516,14,FALSE)</f>
        <v>0</v>
      </c>
      <c r="Y91" s="82">
        <f>VLOOKUP($B91,program1516,15,FALSE)</f>
        <v>0</v>
      </c>
      <c r="Z91" s="82">
        <f>VLOOKUP($B91,program1516,16,FALSE)</f>
        <v>0</v>
      </c>
      <c r="AA91" s="76">
        <f>SUM(U91:Z91)</f>
        <v>20199818.039999999</v>
      </c>
      <c r="AB91" s="77">
        <f>AA91/E91</f>
        <v>0.10167355456558071</v>
      </c>
      <c r="AC91" s="76">
        <f>AA91/D91</f>
        <v>1162.5138864110111</v>
      </c>
      <c r="AD91" s="82">
        <f>VLOOKUP($B91,program1516,17,FALSE)</f>
        <v>4482084.6400000006</v>
      </c>
      <c r="AE91" s="82">
        <f>VLOOKUP($B91,program1516,18,FALSE)</f>
        <v>0</v>
      </c>
      <c r="AF91" s="82">
        <f>VLOOKUP($B91,program1516,19,FALSE)</f>
        <v>116696</v>
      </c>
      <c r="AG91" s="82">
        <f>VLOOKUP($B91,program1516,20,FALSE)</f>
        <v>0</v>
      </c>
      <c r="AH91" s="76">
        <f>SUM(AD91:AG91)</f>
        <v>4598780.6400000006</v>
      </c>
      <c r="AI91" s="77">
        <f>AH91/E91</f>
        <v>2.314745476470521E-2</v>
      </c>
      <c r="AJ91" s="76">
        <f>AH91/D91</f>
        <v>264.66309468588253</v>
      </c>
      <c r="AK91" s="82">
        <f>VLOOKUP($B91,program1516,21,FALSE)</f>
        <v>0</v>
      </c>
      <c r="AL91" s="82">
        <f>VLOOKUP($B91,program1516,22,FALSE)</f>
        <v>0</v>
      </c>
      <c r="AM91" s="76"/>
      <c r="AN91" s="77">
        <f>AM91/E91</f>
        <v>0</v>
      </c>
      <c r="AO91" s="76">
        <f>AM91/D91</f>
        <v>0</v>
      </c>
      <c r="AP91" s="82">
        <f>VLOOKUP($B91,program1516,23,FALSE)</f>
        <v>5718200.040000001</v>
      </c>
      <c r="AQ91" s="82">
        <f>VLOOKUP($B91,program1516,24,FALSE)</f>
        <v>538575.59000000008</v>
      </c>
      <c r="AR91" s="82">
        <f>VLOOKUP($B91,program1516,25,FALSE)</f>
        <v>0</v>
      </c>
      <c r="AS91" s="82">
        <f>VLOOKUP($B91,program1516,26,FALSE)</f>
        <v>0</v>
      </c>
      <c r="AT91" s="82">
        <f>VLOOKUP($B91,program1516,27,FALSE)</f>
        <v>5377483.2299999995</v>
      </c>
      <c r="AU91" s="82">
        <f>VLOOKUP($B91,program1516,28,FALSE)</f>
        <v>0</v>
      </c>
      <c r="AV91" s="82">
        <f>VLOOKUP($B91,program1516,29,FALSE)</f>
        <v>0</v>
      </c>
      <c r="AW91" s="82">
        <f>VLOOKUP($B91,program1516,30,FALSE)</f>
        <v>1393086.84</v>
      </c>
      <c r="AX91" s="82">
        <f>VLOOKUP($B91,program1516,31,FALSE)</f>
        <v>0</v>
      </c>
      <c r="AY91" s="82">
        <f>VLOOKUP($B91,program1516,32,FALSE)</f>
        <v>0</v>
      </c>
      <c r="AZ91" s="82">
        <f>VLOOKUP($B91,program1516,33,FALSE)</f>
        <v>0</v>
      </c>
      <c r="BA91" s="82">
        <f>VLOOKUP($B91,program1516,34,FALSE)</f>
        <v>1121251.3499999999</v>
      </c>
      <c r="BB91" s="82">
        <f>VLOOKUP($B91,program1516,35,FALSE)</f>
        <v>4967004.24</v>
      </c>
      <c r="BC91" s="82">
        <f>VLOOKUP($B91,program1516,36,FALSE)</f>
        <v>0</v>
      </c>
      <c r="BD91" s="82">
        <f>VLOOKUP($B91,program1516,37,FALSE)</f>
        <v>0</v>
      </c>
      <c r="BE91" s="82">
        <f>VLOOKUP($B91,program1516,38,FALSE)</f>
        <v>0</v>
      </c>
      <c r="BF91" s="76">
        <f>SUM(AP91:BE91)</f>
        <v>19115601.289999999</v>
      </c>
      <c r="BG91" s="77">
        <f>BF91/E91</f>
        <v>9.6216269224012274E-2</v>
      </c>
      <c r="BH91" s="76">
        <f>BF91/D91</f>
        <v>1100.1164417776724</v>
      </c>
      <c r="BI91" s="82">
        <f>VLOOKUP($B91,program1516,39,FALSE)</f>
        <v>0</v>
      </c>
      <c r="BJ91" s="82">
        <f>VLOOKUP($B91,program1516,40,FALSE)</f>
        <v>53050.76</v>
      </c>
      <c r="BK91" s="82">
        <f>VLOOKUP($B91,program1516,41,FALSE)</f>
        <v>141812.08000000002</v>
      </c>
      <c r="BL91" s="82">
        <f>VLOOKUP($B91,program1516,42,FALSE)</f>
        <v>0</v>
      </c>
      <c r="BM91" s="82">
        <f>VLOOKUP($B91,program1516,43,FALSE)</f>
        <v>0</v>
      </c>
      <c r="BN91" s="82">
        <f>VLOOKUP($B91,program1516,44,FALSE)</f>
        <v>237987.80000000002</v>
      </c>
      <c r="BO91" s="82">
        <f>VLOOKUP($B91,program1516,45,FALSE)</f>
        <v>189265.48000000004</v>
      </c>
      <c r="BP91" s="76">
        <f>SUM(BI91:BO91)</f>
        <v>622116.12000000011</v>
      </c>
      <c r="BQ91" s="77">
        <f>BP91/E91</f>
        <v>3.131352824450857E-3</v>
      </c>
      <c r="BR91" s="76">
        <f>BP91/D91</f>
        <v>35.803224911630892</v>
      </c>
      <c r="BS91" s="82">
        <f>VLOOKUP($B91,program1516,46,FALSE)</f>
        <v>0</v>
      </c>
      <c r="BT91" s="82">
        <f>VLOOKUP($B91,program1516,47,FALSE)</f>
        <v>0</v>
      </c>
      <c r="BU91" s="82">
        <f>VLOOKUP($B91,program1516,48,FALSE)</f>
        <v>0</v>
      </c>
      <c r="BV91" s="82">
        <f>VLOOKUP($B91,program1516,49,FALSE)</f>
        <v>161590.25</v>
      </c>
      <c r="BW91" s="76">
        <f t="shared" ref="BW91:BW94" si="544">SUM(BS91:BV91)</f>
        <v>161590.25</v>
      </c>
      <c r="BX91" s="77">
        <f>BW91/E91</f>
        <v>8.1334668798040469E-4</v>
      </c>
      <c r="BY91" s="76">
        <f>BW91/D91</f>
        <v>9.2996337472764132</v>
      </c>
      <c r="BZ91" s="82">
        <v>23474406.359999992</v>
      </c>
      <c r="CA91" s="77">
        <f>BZ91/E91</f>
        <v>0.11815583344423404</v>
      </c>
      <c r="CB91" s="76">
        <f>BZ91/D91</f>
        <v>1350.9687718333005</v>
      </c>
      <c r="CC91" s="82">
        <v>8802075.7699999996</v>
      </c>
      <c r="CD91" s="77">
        <f>CC91/E91</f>
        <v>4.430427686622225E-2</v>
      </c>
      <c r="CE91" s="76">
        <f>CC91/D91</f>
        <v>506.56571715667258</v>
      </c>
      <c r="CF91" s="84">
        <v>7037672.8500000015</v>
      </c>
      <c r="CG91" s="77">
        <f>CF91/E91</f>
        <v>3.542334951296329E-2</v>
      </c>
      <c r="CH91" s="85">
        <f>CF91/D91</f>
        <v>405.02307495749892</v>
      </c>
    </row>
    <row r="92" spans="1:86" x14ac:dyDescent="0.2">
      <c r="A92" s="79"/>
      <c r="B92" s="70" t="s">
        <v>165</v>
      </c>
      <c r="C92" s="70" t="s">
        <v>166</v>
      </c>
      <c r="D92" s="80">
        <f>VLOOKUP($B92,enroll1516,3,FALSE)</f>
        <v>2078.27</v>
      </c>
      <c r="E92" s="80">
        <f>VLOOKUP($B92,enroll1516,4,FALSE)</f>
        <v>23332503.010000002</v>
      </c>
      <c r="F92" s="76">
        <f>VLOOKUP($B92,program1516,2,FALSE)</f>
        <v>11718655.399999999</v>
      </c>
      <c r="G92" s="76">
        <f>VLOOKUP($B92,program1516,3,FALSE)</f>
        <v>32548.120000000003</v>
      </c>
      <c r="H92" s="76">
        <f>VLOOKUP($B92,program1516,4,FALSE)</f>
        <v>0</v>
      </c>
      <c r="I92" s="76">
        <f>SUM(F92:H92)</f>
        <v>11751203.519999998</v>
      </c>
      <c r="J92" s="77">
        <f t="shared" si="542"/>
        <v>0.50364093020639866</v>
      </c>
      <c r="K92" s="81">
        <f t="shared" si="543"/>
        <v>5654.3199488035707</v>
      </c>
      <c r="L92" s="82">
        <f>VLOOKUP($B92,program1516,5,FALSE)</f>
        <v>0</v>
      </c>
      <c r="M92" s="82">
        <f>VLOOKUP($B92,program1516,6,FALSE)</f>
        <v>0</v>
      </c>
      <c r="N92" s="82">
        <f>VLOOKUP($B92,program1516,7,FALSE)</f>
        <v>0</v>
      </c>
      <c r="O92" s="82">
        <f>VLOOKUP($B92,program1516,8,FALSE)</f>
        <v>0</v>
      </c>
      <c r="P92" s="82">
        <f>VLOOKUP($B92,program1516,9,FALSE)</f>
        <v>0</v>
      </c>
      <c r="Q92" s="82">
        <f>VLOOKUP($B92,program1516,10,FALSE)</f>
        <v>0</v>
      </c>
      <c r="R92" s="76"/>
      <c r="S92" s="77">
        <f>R92/E92</f>
        <v>0</v>
      </c>
      <c r="T92" s="96">
        <f>R92/D92</f>
        <v>0</v>
      </c>
      <c r="U92" s="82">
        <f>VLOOKUP($B92,program1516,11,FALSE)</f>
        <v>2010165.17</v>
      </c>
      <c r="V92" s="82">
        <f>VLOOKUP($B92,program1516,12,FALSE)</f>
        <v>129009.16000000002</v>
      </c>
      <c r="W92" s="82">
        <f>VLOOKUP($B92,program1516,13,FALSE)</f>
        <v>380354</v>
      </c>
      <c r="X92" s="82">
        <f>VLOOKUP($B92,program1516,14,FALSE)</f>
        <v>0</v>
      </c>
      <c r="Y92" s="82">
        <f>VLOOKUP($B92,program1516,15,FALSE)</f>
        <v>0</v>
      </c>
      <c r="Z92" s="82">
        <f>VLOOKUP($B92,program1516,16,FALSE)</f>
        <v>0</v>
      </c>
      <c r="AA92" s="76">
        <f>SUM(U92:Z92)</f>
        <v>2519528.33</v>
      </c>
      <c r="AB92" s="77">
        <f>AA92/E92</f>
        <v>0.10798362819969051</v>
      </c>
      <c r="AC92" s="76">
        <f>AA92/D92</f>
        <v>1212.3200209789875</v>
      </c>
      <c r="AD92" s="82">
        <f>VLOOKUP($B92,program1516,17,FALSE)</f>
        <v>561118.49999999988</v>
      </c>
      <c r="AE92" s="82">
        <f>VLOOKUP($B92,program1516,18,FALSE)</f>
        <v>52327.27</v>
      </c>
      <c r="AF92" s="82">
        <f>VLOOKUP($B92,program1516,19,FALSE)</f>
        <v>17057</v>
      </c>
      <c r="AG92" s="82">
        <f>VLOOKUP($B92,program1516,20,FALSE)</f>
        <v>0</v>
      </c>
      <c r="AH92" s="76">
        <f>SUM(AD92:AG92)</f>
        <v>630502.7699999999</v>
      </c>
      <c r="AI92" s="77">
        <f>AH92/E92</f>
        <v>2.7022508889413828E-2</v>
      </c>
      <c r="AJ92" s="76">
        <f>AH92/D92</f>
        <v>303.37866109793237</v>
      </c>
      <c r="AK92" s="82">
        <f>VLOOKUP($B92,program1516,21,FALSE)</f>
        <v>0</v>
      </c>
      <c r="AL92" s="82">
        <f>VLOOKUP($B92,program1516,22,FALSE)</f>
        <v>0</v>
      </c>
      <c r="AM92" s="76"/>
      <c r="AN92" s="77">
        <f>AM92/E92</f>
        <v>0</v>
      </c>
      <c r="AO92" s="76">
        <f>AM92/D92</f>
        <v>0</v>
      </c>
      <c r="AP92" s="82">
        <f>VLOOKUP($B92,program1516,23,FALSE)</f>
        <v>775072.06</v>
      </c>
      <c r="AQ92" s="82">
        <f>VLOOKUP($B92,program1516,24,FALSE)</f>
        <v>108646.26</v>
      </c>
      <c r="AR92" s="82">
        <f>VLOOKUP($B92,program1516,25,FALSE)</f>
        <v>210208.93</v>
      </c>
      <c r="AS92" s="82">
        <f>VLOOKUP($B92,program1516,26,FALSE)</f>
        <v>0</v>
      </c>
      <c r="AT92" s="82">
        <f>VLOOKUP($B92,program1516,27,FALSE)</f>
        <v>611702.78</v>
      </c>
      <c r="AU92" s="82">
        <f>VLOOKUP($B92,program1516,28,FALSE)</f>
        <v>0</v>
      </c>
      <c r="AV92" s="82">
        <f>VLOOKUP($B92,program1516,29,FALSE)</f>
        <v>0</v>
      </c>
      <c r="AW92" s="82">
        <f>VLOOKUP($B92,program1516,30,FALSE)</f>
        <v>73296.899999999994</v>
      </c>
      <c r="AX92" s="82">
        <f>VLOOKUP($B92,program1516,31,FALSE)</f>
        <v>0</v>
      </c>
      <c r="AY92" s="82">
        <f>VLOOKUP($B92,program1516,32,FALSE)</f>
        <v>0</v>
      </c>
      <c r="AZ92" s="82">
        <f>VLOOKUP($B92,program1516,33,FALSE)</f>
        <v>0</v>
      </c>
      <c r="BA92" s="82">
        <f>VLOOKUP($B92,program1516,34,FALSE)</f>
        <v>117148</v>
      </c>
      <c r="BB92" s="82">
        <f>VLOOKUP($B92,program1516,35,FALSE)</f>
        <v>541238.27</v>
      </c>
      <c r="BC92" s="82">
        <f>VLOOKUP($B92,program1516,36,FALSE)</f>
        <v>0</v>
      </c>
      <c r="BD92" s="82">
        <f>VLOOKUP($B92,program1516,37,FALSE)</f>
        <v>0</v>
      </c>
      <c r="BE92" s="82">
        <f>VLOOKUP($B92,program1516,38,FALSE)</f>
        <v>0</v>
      </c>
      <c r="BF92" s="76">
        <f>SUM(AP92:BE92)</f>
        <v>2437313.2000000002</v>
      </c>
      <c r="BG92" s="77">
        <f>BF92/E92</f>
        <v>0.10445999723884745</v>
      </c>
      <c r="BH92" s="76">
        <f>BF92/D92</f>
        <v>1172.7606133947947</v>
      </c>
      <c r="BI92" s="82">
        <f>VLOOKUP($B92,program1516,39,FALSE)</f>
        <v>0</v>
      </c>
      <c r="BJ92" s="82">
        <f>VLOOKUP($B92,program1516,40,FALSE)</f>
        <v>0</v>
      </c>
      <c r="BK92" s="82">
        <f>VLOOKUP($B92,program1516,41,FALSE)</f>
        <v>16267.47</v>
      </c>
      <c r="BL92" s="82">
        <f>VLOOKUP($B92,program1516,42,FALSE)</f>
        <v>0</v>
      </c>
      <c r="BM92" s="82">
        <f>VLOOKUP($B92,program1516,43,FALSE)</f>
        <v>0</v>
      </c>
      <c r="BN92" s="82">
        <f>VLOOKUP($B92,program1516,44,FALSE)</f>
        <v>0</v>
      </c>
      <c r="BO92" s="82">
        <f>VLOOKUP($B92,program1516,45,FALSE)</f>
        <v>150783.89999999997</v>
      </c>
      <c r="BP92" s="76">
        <f>SUM(BI92:BO92)</f>
        <v>167051.36999999997</v>
      </c>
      <c r="BQ92" s="77">
        <f>BP92/E92</f>
        <v>7.1595992049547346E-3</v>
      </c>
      <c r="BR92" s="76">
        <f>BP92/D92</f>
        <v>80.380013184042483</v>
      </c>
      <c r="BS92" s="82">
        <f>VLOOKUP($B92,program1516,46,FALSE)</f>
        <v>0</v>
      </c>
      <c r="BT92" s="82">
        <f>VLOOKUP($B92,program1516,47,FALSE)</f>
        <v>0</v>
      </c>
      <c r="BU92" s="82">
        <f>VLOOKUP($B92,program1516,48,FALSE)</f>
        <v>0</v>
      </c>
      <c r="BV92" s="82">
        <f>VLOOKUP($B92,program1516,49,FALSE)</f>
        <v>2655.3</v>
      </c>
      <c r="BW92" s="76">
        <f t="shared" si="544"/>
        <v>2655.3</v>
      </c>
      <c r="BX92" s="77">
        <f>BW92/E92</f>
        <v>1.1380262112735928E-4</v>
      </c>
      <c r="BY92" s="76">
        <f>BW92/D92</f>
        <v>1.2776491986123075</v>
      </c>
      <c r="BZ92" s="82">
        <v>3604997.8599999994</v>
      </c>
      <c r="CA92" s="77">
        <f>BZ92/E92</f>
        <v>0.15450540640474555</v>
      </c>
      <c r="CB92" s="76">
        <f>BZ92/D92</f>
        <v>1734.6147805626792</v>
      </c>
      <c r="CC92" s="82">
        <v>1006085.4999999999</v>
      </c>
      <c r="CD92" s="77">
        <f>CC92/E92</f>
        <v>4.3119484419172904E-2</v>
      </c>
      <c r="CE92" s="76">
        <f>CC92/D92</f>
        <v>484.09759078464293</v>
      </c>
      <c r="CF92" s="84">
        <v>1213165.1599999999</v>
      </c>
      <c r="CG92" s="77">
        <f>CF92/E92</f>
        <v>5.1994642815648771E-2</v>
      </c>
      <c r="CH92" s="85">
        <f>CF92/D92</f>
        <v>583.73799361969327</v>
      </c>
    </row>
    <row r="93" spans="1:86" x14ac:dyDescent="0.2">
      <c r="A93" s="79"/>
      <c r="B93" s="70" t="s">
        <v>167</v>
      </c>
      <c r="C93" s="70" t="s">
        <v>168</v>
      </c>
      <c r="D93" s="80">
        <f>VLOOKUP($B93,enroll1516,3,FALSE)</f>
        <v>8.85</v>
      </c>
      <c r="E93" s="80">
        <f>VLOOKUP($B93,enroll1516,4,FALSE)</f>
        <v>361492.96</v>
      </c>
      <c r="F93" s="76">
        <f>VLOOKUP($B93,program1516,2,FALSE)</f>
        <v>165396.07</v>
      </c>
      <c r="G93" s="76">
        <f>VLOOKUP($B93,program1516,3,FALSE)</f>
        <v>0</v>
      </c>
      <c r="H93" s="76">
        <f>VLOOKUP($B93,program1516,4,FALSE)</f>
        <v>0</v>
      </c>
      <c r="I93" s="76">
        <f>SUM(F93:H93)</f>
        <v>165396.07</v>
      </c>
      <c r="J93" s="77">
        <f t="shared" si="542"/>
        <v>0.45753607483808262</v>
      </c>
      <c r="K93" s="81">
        <f t="shared" si="543"/>
        <v>18688.821468926555</v>
      </c>
      <c r="L93" s="82">
        <f>VLOOKUP($B93,program1516,5,FALSE)</f>
        <v>0</v>
      </c>
      <c r="M93" s="82">
        <f>VLOOKUP($B93,program1516,6,FALSE)</f>
        <v>0</v>
      </c>
      <c r="N93" s="82">
        <f>VLOOKUP($B93,program1516,7,FALSE)</f>
        <v>0</v>
      </c>
      <c r="O93" s="82">
        <f>VLOOKUP($B93,program1516,8,FALSE)</f>
        <v>0</v>
      </c>
      <c r="P93" s="82">
        <f>VLOOKUP($B93,program1516,9,FALSE)</f>
        <v>0</v>
      </c>
      <c r="Q93" s="82">
        <f>VLOOKUP($B93,program1516,10,FALSE)</f>
        <v>0</v>
      </c>
      <c r="R93" s="76"/>
      <c r="S93" s="77"/>
      <c r="T93" s="96"/>
      <c r="U93" s="82">
        <f>VLOOKUP($B93,program1516,11,FALSE)</f>
        <v>7368.13</v>
      </c>
      <c r="V93" s="82">
        <f>VLOOKUP($B93,program1516,12,FALSE)</f>
        <v>0</v>
      </c>
      <c r="W93" s="82">
        <f>VLOOKUP($B93,program1516,13,FALSE)</f>
        <v>0</v>
      </c>
      <c r="X93" s="82">
        <f>VLOOKUP($B93,program1516,14,FALSE)</f>
        <v>0</v>
      </c>
      <c r="Y93" s="82">
        <f>VLOOKUP($B93,program1516,15,FALSE)</f>
        <v>0</v>
      </c>
      <c r="Z93" s="82">
        <f>VLOOKUP($B93,program1516,16,FALSE)</f>
        <v>0</v>
      </c>
      <c r="AA93" s="76">
        <f>SUM(U93:Z93)</f>
        <v>7368.13</v>
      </c>
      <c r="AB93" s="77">
        <f>AA93/E93</f>
        <v>2.03824992885062E-2</v>
      </c>
      <c r="AC93" s="76">
        <f>AA93/D93</f>
        <v>832.55706214689269</v>
      </c>
      <c r="AD93" s="82">
        <f>VLOOKUP($B93,program1516,17,FALSE)</f>
        <v>0</v>
      </c>
      <c r="AE93" s="82">
        <f>VLOOKUP($B93,program1516,18,FALSE)</f>
        <v>0</v>
      </c>
      <c r="AF93" s="82">
        <f>VLOOKUP($B93,program1516,19,FALSE)</f>
        <v>0</v>
      </c>
      <c r="AG93" s="82">
        <f>VLOOKUP($B93,program1516,20,FALSE)</f>
        <v>0</v>
      </c>
      <c r="AH93" s="76"/>
      <c r="AI93" s="77">
        <f>AH93/E93</f>
        <v>0</v>
      </c>
      <c r="AJ93" s="76">
        <f>AH93/D93</f>
        <v>0</v>
      </c>
      <c r="AK93" s="82">
        <f>VLOOKUP($B93,program1516,21,FALSE)</f>
        <v>0</v>
      </c>
      <c r="AL93" s="82">
        <f>VLOOKUP($B93,program1516,22,FALSE)</f>
        <v>0</v>
      </c>
      <c r="AM93" s="76"/>
      <c r="AN93" s="77">
        <f>AM93/E93</f>
        <v>0</v>
      </c>
      <c r="AO93" s="76">
        <f>AM93/D93</f>
        <v>0</v>
      </c>
      <c r="AP93" s="82">
        <f>VLOOKUP($B93,program1516,23,FALSE)</f>
        <v>0</v>
      </c>
      <c r="AQ93" s="82">
        <f>VLOOKUP($B93,program1516,24,FALSE)</f>
        <v>0</v>
      </c>
      <c r="AR93" s="82">
        <f>VLOOKUP($B93,program1516,25,FALSE)</f>
        <v>0</v>
      </c>
      <c r="AS93" s="82">
        <f>VLOOKUP($B93,program1516,26,FALSE)</f>
        <v>0</v>
      </c>
      <c r="AT93" s="82">
        <f>VLOOKUP($B93,program1516,27,FALSE)</f>
        <v>0</v>
      </c>
      <c r="AU93" s="82">
        <f>VLOOKUP($B93,program1516,28,FALSE)</f>
        <v>0</v>
      </c>
      <c r="AV93" s="82">
        <f>VLOOKUP($B93,program1516,29,FALSE)</f>
        <v>0</v>
      </c>
      <c r="AW93" s="82">
        <f>VLOOKUP($B93,program1516,30,FALSE)</f>
        <v>0</v>
      </c>
      <c r="AX93" s="82">
        <f>VLOOKUP($B93,program1516,31,FALSE)</f>
        <v>0</v>
      </c>
      <c r="AY93" s="82">
        <f>VLOOKUP($B93,program1516,32,FALSE)</f>
        <v>0</v>
      </c>
      <c r="AZ93" s="82">
        <f>VLOOKUP($B93,program1516,33,FALSE)</f>
        <v>0</v>
      </c>
      <c r="BA93" s="82">
        <f>VLOOKUP($B93,program1516,34,FALSE)</f>
        <v>0</v>
      </c>
      <c r="BB93" s="82">
        <f>VLOOKUP($B93,program1516,35,FALSE)</f>
        <v>0</v>
      </c>
      <c r="BC93" s="82">
        <f>VLOOKUP($B93,program1516,36,FALSE)</f>
        <v>0</v>
      </c>
      <c r="BD93" s="82">
        <f>VLOOKUP($B93,program1516,37,FALSE)</f>
        <v>0</v>
      </c>
      <c r="BE93" s="82">
        <f>VLOOKUP($B93,program1516,38,FALSE)</f>
        <v>0</v>
      </c>
      <c r="BF93" s="76"/>
      <c r="BG93" s="77">
        <f>BF93/E93</f>
        <v>0</v>
      </c>
      <c r="BH93" s="76">
        <f>BF93/D93</f>
        <v>0</v>
      </c>
      <c r="BI93" s="82">
        <f>VLOOKUP($B93,program1516,39,FALSE)</f>
        <v>0</v>
      </c>
      <c r="BJ93" s="82">
        <f>VLOOKUP($B93,program1516,40,FALSE)</f>
        <v>0</v>
      </c>
      <c r="BK93" s="82">
        <f>VLOOKUP($B93,program1516,41,FALSE)</f>
        <v>0</v>
      </c>
      <c r="BL93" s="82">
        <f>VLOOKUP($B93,program1516,42,FALSE)</f>
        <v>0</v>
      </c>
      <c r="BM93" s="82">
        <f>VLOOKUP($B93,program1516,43,FALSE)</f>
        <v>0</v>
      </c>
      <c r="BN93" s="82">
        <f>VLOOKUP($B93,program1516,44,FALSE)</f>
        <v>0</v>
      </c>
      <c r="BO93" s="82">
        <f>VLOOKUP($B93,program1516,45,FALSE)</f>
        <v>19049.559999999998</v>
      </c>
      <c r="BP93" s="76">
        <f>SUM(BI93:BO93)</f>
        <v>19049.559999999998</v>
      </c>
      <c r="BQ93" s="77">
        <f>BP93/E93</f>
        <v>5.2696904526162824E-2</v>
      </c>
      <c r="BR93" s="76">
        <f>BP93/D93</f>
        <v>2152.4926553672312</v>
      </c>
      <c r="BS93" s="82">
        <f>VLOOKUP($B93,program1516,46,FALSE)</f>
        <v>0</v>
      </c>
      <c r="BT93" s="82">
        <f>VLOOKUP($B93,program1516,47,FALSE)</f>
        <v>0</v>
      </c>
      <c r="BU93" s="82">
        <f>VLOOKUP($B93,program1516,48,FALSE)</f>
        <v>0</v>
      </c>
      <c r="BV93" s="82">
        <f>VLOOKUP($B93,program1516,49,FALSE)</f>
        <v>0</v>
      </c>
      <c r="BW93" s="76"/>
      <c r="BX93" s="77">
        <f>BW93/E93</f>
        <v>0</v>
      </c>
      <c r="BY93" s="76">
        <f>BW93/D93</f>
        <v>0</v>
      </c>
      <c r="BZ93" s="82">
        <v>74837.569999999978</v>
      </c>
      <c r="CA93" s="77">
        <f>BZ93/E93</f>
        <v>0.20702358906242593</v>
      </c>
      <c r="CB93" s="76">
        <f>BZ93/D93</f>
        <v>8456.2225988700538</v>
      </c>
      <c r="CC93" s="82"/>
      <c r="CD93" s="77">
        <f>CC93/E93</f>
        <v>0</v>
      </c>
      <c r="CE93" s="76">
        <f>CC93/D93</f>
        <v>0</v>
      </c>
      <c r="CF93" s="84">
        <v>94841.63</v>
      </c>
      <c r="CG93" s="77">
        <f>CF93/E93</f>
        <v>0.26236093228482238</v>
      </c>
      <c r="CH93" s="85">
        <f>CF93/D93</f>
        <v>10716.568361581922</v>
      </c>
    </row>
    <row r="94" spans="1:86" x14ac:dyDescent="0.2">
      <c r="A94" s="79"/>
      <c r="B94" s="70" t="s">
        <v>169</v>
      </c>
      <c r="C94" s="70" t="s">
        <v>170</v>
      </c>
      <c r="D94" s="80">
        <f>VLOOKUP($B94,enroll1516,3,FALSE)</f>
        <v>46.999999999999993</v>
      </c>
      <c r="E94" s="80">
        <f>VLOOKUP($B94,enroll1516,4,FALSE)</f>
        <v>1985239.7</v>
      </c>
      <c r="F94" s="76">
        <f>VLOOKUP($B94,program1516,2,FALSE)</f>
        <v>1021591.0000000001</v>
      </c>
      <c r="G94" s="76">
        <f>VLOOKUP($B94,program1516,3,FALSE)</f>
        <v>0</v>
      </c>
      <c r="H94" s="76">
        <f>VLOOKUP($B94,program1516,4,FALSE)</f>
        <v>0</v>
      </c>
      <c r="I94" s="76">
        <f>SUM(F94:H94)</f>
        <v>1021591.0000000001</v>
      </c>
      <c r="J94" s="77">
        <f t="shared" si="542"/>
        <v>0.51459327556264367</v>
      </c>
      <c r="K94" s="81">
        <f t="shared" si="543"/>
        <v>21735.97872340426</v>
      </c>
      <c r="L94" s="82">
        <f>VLOOKUP($B94,program1516,5,FALSE)</f>
        <v>0</v>
      </c>
      <c r="M94" s="82">
        <f>VLOOKUP($B94,program1516,6,FALSE)</f>
        <v>0</v>
      </c>
      <c r="N94" s="82">
        <f>VLOOKUP($B94,program1516,7,FALSE)</f>
        <v>0</v>
      </c>
      <c r="O94" s="82">
        <f>VLOOKUP($B94,program1516,8,FALSE)</f>
        <v>0</v>
      </c>
      <c r="P94" s="82">
        <f>VLOOKUP($B94,program1516,9,FALSE)</f>
        <v>0</v>
      </c>
      <c r="Q94" s="82">
        <f>VLOOKUP($B94,program1516,10,FALSE)</f>
        <v>0</v>
      </c>
      <c r="R94" s="76"/>
      <c r="S94" s="77">
        <f>R94/E94</f>
        <v>0</v>
      </c>
      <c r="T94" s="96">
        <f>R94/D94</f>
        <v>0</v>
      </c>
      <c r="U94" s="82">
        <f>VLOOKUP($B94,program1516,11,FALSE)</f>
        <v>38882.21</v>
      </c>
      <c r="V94" s="82">
        <f>VLOOKUP($B94,program1516,12,FALSE)</f>
        <v>9624.76</v>
      </c>
      <c r="W94" s="82">
        <f>VLOOKUP($B94,program1516,13,FALSE)</f>
        <v>0</v>
      </c>
      <c r="X94" s="82">
        <f>VLOOKUP($B94,program1516,14,FALSE)</f>
        <v>0</v>
      </c>
      <c r="Y94" s="82">
        <f>VLOOKUP($B94,program1516,15,FALSE)</f>
        <v>0</v>
      </c>
      <c r="Z94" s="82">
        <f>VLOOKUP($B94,program1516,16,FALSE)</f>
        <v>0</v>
      </c>
      <c r="AA94" s="76">
        <f>SUM(U94:Z94)</f>
        <v>48506.97</v>
      </c>
      <c r="AB94" s="77">
        <f>AA94/E94</f>
        <v>2.4433810184231155E-2</v>
      </c>
      <c r="AC94" s="76">
        <f>AA94/D94</f>
        <v>1032.0631914893618</v>
      </c>
      <c r="AD94" s="82">
        <f>VLOOKUP($B94,program1516,17,FALSE)</f>
        <v>93272.22</v>
      </c>
      <c r="AE94" s="82">
        <f>VLOOKUP($B94,program1516,18,FALSE)</f>
        <v>0</v>
      </c>
      <c r="AF94" s="82">
        <f>VLOOKUP($B94,program1516,19,FALSE)</f>
        <v>0</v>
      </c>
      <c r="AG94" s="82">
        <f>VLOOKUP($B94,program1516,20,FALSE)</f>
        <v>0</v>
      </c>
      <c r="AH94" s="76">
        <f>SUM(AD94:AG94)</f>
        <v>93272.22</v>
      </c>
      <c r="AI94" s="77">
        <f>AH94/E94</f>
        <v>4.6982850483999493E-2</v>
      </c>
      <c r="AJ94" s="76">
        <f>AH94/D94</f>
        <v>1984.5153191489364</v>
      </c>
      <c r="AK94" s="82">
        <f>VLOOKUP($B94,program1516,21,FALSE)</f>
        <v>0</v>
      </c>
      <c r="AL94" s="82">
        <f>VLOOKUP($B94,program1516,22,FALSE)</f>
        <v>0</v>
      </c>
      <c r="AM94" s="76"/>
      <c r="AN94" s="77">
        <f>AM94/E94</f>
        <v>0</v>
      </c>
      <c r="AO94" s="76">
        <f>AM94/D94</f>
        <v>0</v>
      </c>
      <c r="AP94" s="82">
        <f>VLOOKUP($B94,program1516,23,FALSE)</f>
        <v>39890.19</v>
      </c>
      <c r="AQ94" s="82">
        <f>VLOOKUP($B94,program1516,24,FALSE)</f>
        <v>17771.7</v>
      </c>
      <c r="AR94" s="82">
        <f>VLOOKUP($B94,program1516,25,FALSE)</f>
        <v>0</v>
      </c>
      <c r="AS94" s="82">
        <f>VLOOKUP($B94,program1516,26,FALSE)</f>
        <v>0</v>
      </c>
      <c r="AT94" s="82">
        <f>VLOOKUP($B94,program1516,27,FALSE)</f>
        <v>25243.17</v>
      </c>
      <c r="AU94" s="82">
        <f>VLOOKUP($B94,program1516,28,FALSE)</f>
        <v>0</v>
      </c>
      <c r="AV94" s="82">
        <f>VLOOKUP($B94,program1516,29,FALSE)</f>
        <v>0</v>
      </c>
      <c r="AW94" s="82">
        <f>VLOOKUP($B94,program1516,30,FALSE)</f>
        <v>14803.09</v>
      </c>
      <c r="AX94" s="82">
        <f>VLOOKUP($B94,program1516,31,FALSE)</f>
        <v>0</v>
      </c>
      <c r="AY94" s="82">
        <f>VLOOKUP($B94,program1516,32,FALSE)</f>
        <v>0</v>
      </c>
      <c r="AZ94" s="82">
        <f>VLOOKUP($B94,program1516,33,FALSE)</f>
        <v>0</v>
      </c>
      <c r="BA94" s="82">
        <f>VLOOKUP($B94,program1516,34,FALSE)</f>
        <v>0</v>
      </c>
      <c r="BB94" s="82">
        <f>VLOOKUP($B94,program1516,35,FALSE)</f>
        <v>0</v>
      </c>
      <c r="BC94" s="82">
        <f>VLOOKUP($B94,program1516,36,FALSE)</f>
        <v>0</v>
      </c>
      <c r="BD94" s="82">
        <f>VLOOKUP($B94,program1516,37,FALSE)</f>
        <v>0</v>
      </c>
      <c r="BE94" s="82">
        <f>VLOOKUP($B94,program1516,38,FALSE)</f>
        <v>0</v>
      </c>
      <c r="BF94" s="76">
        <f>SUM(AP94:BE94)</f>
        <v>97708.15</v>
      </c>
      <c r="BG94" s="77">
        <f>BF94/E94</f>
        <v>4.9217306101625911E-2</v>
      </c>
      <c r="BH94" s="76">
        <f>BF94/D94</f>
        <v>2078.8968085106385</v>
      </c>
      <c r="BI94" s="82">
        <f>VLOOKUP($B94,program1516,39,FALSE)</f>
        <v>0</v>
      </c>
      <c r="BJ94" s="82">
        <f>VLOOKUP($B94,program1516,40,FALSE)</f>
        <v>0</v>
      </c>
      <c r="BK94" s="82">
        <f>VLOOKUP($B94,program1516,41,FALSE)</f>
        <v>0</v>
      </c>
      <c r="BL94" s="82">
        <f>VLOOKUP($B94,program1516,42,FALSE)</f>
        <v>0</v>
      </c>
      <c r="BM94" s="82">
        <f>VLOOKUP($B94,program1516,43,FALSE)</f>
        <v>0</v>
      </c>
      <c r="BN94" s="82">
        <f>VLOOKUP($B94,program1516,44,FALSE)</f>
        <v>0</v>
      </c>
      <c r="BO94" s="82">
        <f>VLOOKUP($B94,program1516,45,FALSE)</f>
        <v>0</v>
      </c>
      <c r="BP94" s="76"/>
      <c r="BQ94" s="77">
        <f>BP94/E94</f>
        <v>0</v>
      </c>
      <c r="BR94" s="76">
        <f>BP94/D94</f>
        <v>0</v>
      </c>
      <c r="BS94" s="82">
        <f>VLOOKUP($B94,program1516,46,FALSE)</f>
        <v>0</v>
      </c>
      <c r="BT94" s="82">
        <f>VLOOKUP($B94,program1516,47,FALSE)</f>
        <v>0</v>
      </c>
      <c r="BU94" s="82">
        <f>VLOOKUP($B94,program1516,48,FALSE)</f>
        <v>0</v>
      </c>
      <c r="BV94" s="82">
        <f>VLOOKUP($B94,program1516,49,FALSE)</f>
        <v>22908.149999999998</v>
      </c>
      <c r="BW94" s="76">
        <f t="shared" si="544"/>
        <v>22908.149999999998</v>
      </c>
      <c r="BX94" s="77">
        <f>BW94/E94</f>
        <v>1.1539236294740629E-2</v>
      </c>
      <c r="BY94" s="76">
        <f>BW94/D94</f>
        <v>487.40744680851066</v>
      </c>
      <c r="BZ94" s="82">
        <v>564803.07999999984</v>
      </c>
      <c r="CA94" s="77">
        <f>BZ94/E94</f>
        <v>0.28450120154256431</v>
      </c>
      <c r="CB94" s="76">
        <f>BZ94/D94</f>
        <v>12017.086808510638</v>
      </c>
      <c r="CC94" s="82">
        <v>73005.560000000012</v>
      </c>
      <c r="CD94" s="77">
        <f>CC94/E94</f>
        <v>3.6774178956828246E-2</v>
      </c>
      <c r="CE94" s="76">
        <f>CC94/D94</f>
        <v>1553.3097872340431</v>
      </c>
      <c r="CF94" s="84">
        <v>63444.570000000007</v>
      </c>
      <c r="CG94" s="77">
        <f>CF94/E94</f>
        <v>3.1958140873366583E-2</v>
      </c>
      <c r="CH94" s="85">
        <f>CF94/D94</f>
        <v>1349.8844680851068</v>
      </c>
    </row>
    <row r="95" spans="1:86" x14ac:dyDescent="0.2">
      <c r="A95" s="79"/>
      <c r="B95" s="70"/>
      <c r="C95" s="74" t="s">
        <v>56</v>
      </c>
      <c r="D95" s="97">
        <f t="shared" ref="D95:I95" si="545">SUM(D91:D94)</f>
        <v>19510.099999999999</v>
      </c>
      <c r="E95" s="74">
        <f t="shared" si="545"/>
        <v>224352510.41</v>
      </c>
      <c r="F95" s="74">
        <f t="shared" si="545"/>
        <v>127183294.72999999</v>
      </c>
      <c r="G95" s="74">
        <f t="shared" si="545"/>
        <v>416109.27999999997</v>
      </c>
      <c r="H95" s="74">
        <f t="shared" si="545"/>
        <v>0</v>
      </c>
      <c r="I95" s="74">
        <f t="shared" si="545"/>
        <v>127599404.00999998</v>
      </c>
      <c r="J95" s="90">
        <f t="shared" si="542"/>
        <v>0.56874515813000914</v>
      </c>
      <c r="K95" s="91">
        <f t="shared" si="543"/>
        <v>6540.1717064494796</v>
      </c>
      <c r="L95" s="74">
        <f t="shared" ref="L95:R95" si="546">SUM(L91:L94)</f>
        <v>0</v>
      </c>
      <c r="M95" s="74">
        <f t="shared" si="546"/>
        <v>0</v>
      </c>
      <c r="N95" s="74">
        <f t="shared" si="546"/>
        <v>0</v>
      </c>
      <c r="O95" s="74">
        <f t="shared" si="546"/>
        <v>0</v>
      </c>
      <c r="P95" s="74">
        <f t="shared" si="546"/>
        <v>0</v>
      </c>
      <c r="Q95" s="74">
        <f t="shared" si="546"/>
        <v>0</v>
      </c>
      <c r="R95" s="74">
        <f t="shared" si="546"/>
        <v>0</v>
      </c>
      <c r="S95" s="90">
        <f>R95/E95</f>
        <v>0</v>
      </c>
      <c r="T95" s="66">
        <f>R95/D95</f>
        <v>0</v>
      </c>
      <c r="U95" s="74">
        <f t="shared" ref="U95:AA95" si="547">SUM(U91:U94)</f>
        <v>18902491.639999997</v>
      </c>
      <c r="V95" s="74">
        <f t="shared" si="547"/>
        <v>667521.92000000004</v>
      </c>
      <c r="W95" s="74">
        <f t="shared" si="547"/>
        <v>3205207.9099999997</v>
      </c>
      <c r="X95" s="74">
        <f t="shared" si="547"/>
        <v>0</v>
      </c>
      <c r="Y95" s="74">
        <f t="shared" si="547"/>
        <v>0</v>
      </c>
      <c r="Z95" s="74">
        <f t="shared" si="547"/>
        <v>0</v>
      </c>
      <c r="AA95" s="74">
        <f t="shared" si="547"/>
        <v>22775221.469999995</v>
      </c>
      <c r="AB95" s="90">
        <f>AA95/E95</f>
        <v>0.10151534042734225</v>
      </c>
      <c r="AC95" s="63">
        <f>AA95/D95</f>
        <v>1167.3554451284206</v>
      </c>
      <c r="AD95" s="74">
        <f>SUM(AD91:AD94)</f>
        <v>5136475.3600000003</v>
      </c>
      <c r="AE95" s="74">
        <f>SUM(AE91:AE94)</f>
        <v>52327.27</v>
      </c>
      <c r="AF95" s="74">
        <f>SUM(AF91:AF94)</f>
        <v>133753</v>
      </c>
      <c r="AG95" s="74">
        <f>SUM(AG91:AG94)</f>
        <v>0</v>
      </c>
      <c r="AH95" s="74">
        <f>SUM(AH91:AH94)</f>
        <v>5322555.63</v>
      </c>
      <c r="AI95" s="90">
        <f>AH95/E95</f>
        <v>2.3724074316231761E-2</v>
      </c>
      <c r="AJ95" s="63">
        <f>AH95/D95</f>
        <v>272.81026904013822</v>
      </c>
      <c r="AK95" s="74">
        <f t="shared" ref="AK95" si="548">SUM(AK91:AK94)</f>
        <v>0</v>
      </c>
      <c r="AL95" s="74">
        <f>SUM(AL91:AL94)</f>
        <v>0</v>
      </c>
      <c r="AM95" s="74">
        <f>SUM(AM91:AM94)</f>
        <v>0</v>
      </c>
      <c r="AN95" s="90">
        <f>AM95/E95</f>
        <v>0</v>
      </c>
      <c r="AO95" s="63">
        <f>AM95/D95</f>
        <v>0</v>
      </c>
      <c r="AP95" s="74">
        <f t="shared" ref="AP95:AW95" si="549">SUM(AP91:AP94)</f>
        <v>6533162.2900000019</v>
      </c>
      <c r="AQ95" s="74">
        <f t="shared" si="549"/>
        <v>664993.55000000005</v>
      </c>
      <c r="AR95" s="74">
        <f t="shared" si="549"/>
        <v>210208.93</v>
      </c>
      <c r="AS95" s="74">
        <f t="shared" si="549"/>
        <v>0</v>
      </c>
      <c r="AT95" s="74">
        <f t="shared" si="549"/>
        <v>6014429.1799999997</v>
      </c>
      <c r="AU95" s="74">
        <f t="shared" si="549"/>
        <v>0</v>
      </c>
      <c r="AV95" s="74">
        <f t="shared" si="549"/>
        <v>0</v>
      </c>
      <c r="AW95" s="74">
        <f t="shared" si="549"/>
        <v>1481186.83</v>
      </c>
      <c r="AX95" s="74">
        <f>SUM(AX91:AX94)</f>
        <v>0</v>
      </c>
      <c r="AY95" s="74">
        <f>SUM(AY91:AY94)</f>
        <v>0</v>
      </c>
      <c r="AZ95" s="74">
        <f t="shared" ref="AZ95:BF95" si="550">SUM(AZ91:AZ94)</f>
        <v>0</v>
      </c>
      <c r="BA95" s="74">
        <f t="shared" si="550"/>
        <v>1238399.3499999999</v>
      </c>
      <c r="BB95" s="74">
        <f t="shared" si="550"/>
        <v>5508242.5099999998</v>
      </c>
      <c r="BC95" s="74">
        <f t="shared" si="550"/>
        <v>0</v>
      </c>
      <c r="BD95" s="74">
        <f t="shared" si="550"/>
        <v>0</v>
      </c>
      <c r="BE95" s="74">
        <f t="shared" si="550"/>
        <v>0</v>
      </c>
      <c r="BF95" s="74">
        <f t="shared" si="550"/>
        <v>21650622.639999997</v>
      </c>
      <c r="BG95" s="90">
        <f>BF95/E95</f>
        <v>9.6502698367109382E-2</v>
      </c>
      <c r="BH95" s="63">
        <f>BF95/D95</f>
        <v>1109.7135657941271</v>
      </c>
      <c r="BI95" s="74">
        <f t="shared" ref="BI95:BN95" si="551">SUM(BI91:BI94)</f>
        <v>0</v>
      </c>
      <c r="BJ95" s="74">
        <f t="shared" si="551"/>
        <v>53050.76</v>
      </c>
      <c r="BK95" s="74">
        <f t="shared" si="551"/>
        <v>158079.55000000002</v>
      </c>
      <c r="BL95" s="74">
        <f t="shared" si="551"/>
        <v>0</v>
      </c>
      <c r="BM95" s="74">
        <f t="shared" si="551"/>
        <v>0</v>
      </c>
      <c r="BN95" s="74">
        <f t="shared" si="551"/>
        <v>237987.80000000002</v>
      </c>
      <c r="BO95" s="74">
        <f>SUM(BO91:BO94)</f>
        <v>359098.94</v>
      </c>
      <c r="BP95" s="74">
        <f t="shared" ref="BP95" si="552">SUM(BP91:BP94)</f>
        <v>808217.05</v>
      </c>
      <c r="BQ95" s="90">
        <f>BP95/E95</f>
        <v>3.6024426404812613E-3</v>
      </c>
      <c r="BR95" s="63">
        <f>BP95/D95</f>
        <v>41.425571883280973</v>
      </c>
      <c r="BS95" s="74">
        <f>SUM(BS91:BS94)</f>
        <v>0</v>
      </c>
      <c r="BT95" s="74">
        <f>SUM(BT91:BT94)</f>
        <v>0</v>
      </c>
      <c r="BU95" s="74">
        <f>SUM(BU91:BU94)</f>
        <v>0</v>
      </c>
      <c r="BV95" s="74">
        <f>SUM(BV91:BV94)</f>
        <v>187153.69999999998</v>
      </c>
      <c r="BW95" s="74">
        <f>SUM(BW91:BW94)</f>
        <v>187153.69999999998</v>
      </c>
      <c r="BX95" s="90">
        <f>BW95/E95</f>
        <v>8.3419481091600049E-4</v>
      </c>
      <c r="BY95" s="63">
        <f>BW95/D95</f>
        <v>9.5926571365600388</v>
      </c>
      <c r="BZ95" s="74">
        <f>SUM(BZ91:BZ94)</f>
        <v>27719044.86999999</v>
      </c>
      <c r="CA95" s="90">
        <f>BZ95/E95</f>
        <v>0.12355130245408869</v>
      </c>
      <c r="CB95" s="63">
        <f>BZ95/D95</f>
        <v>1420.7536030056224</v>
      </c>
      <c r="CC95" s="74">
        <f>SUM(CC91:CC94)</f>
        <v>9881166.8300000001</v>
      </c>
      <c r="CD95" s="90">
        <f>CC95/E95</f>
        <v>4.4043041069352661E-2</v>
      </c>
      <c r="CE95" s="63">
        <f>CC95/D95</f>
        <v>506.46418162900244</v>
      </c>
      <c r="CF95" s="98">
        <f>SUM(CF91:CF94)</f>
        <v>8409124.2100000009</v>
      </c>
      <c r="CG95" s="90">
        <f>CF95/E95</f>
        <v>3.7481747784468666E-2</v>
      </c>
      <c r="CH95" s="93">
        <f>CF95/D95</f>
        <v>431.01389587957016</v>
      </c>
    </row>
    <row r="96" spans="1:86" s="59" customFormat="1" ht="4.5" customHeight="1" x14ac:dyDescent="0.2">
      <c r="A96" s="20"/>
      <c r="B96" s="19"/>
      <c r="C96" s="57"/>
      <c r="D96" s="19"/>
      <c r="E96" s="19"/>
      <c r="F96" s="76"/>
      <c r="G96" s="76"/>
      <c r="H96" s="76"/>
      <c r="I96" s="76"/>
      <c r="J96" s="19"/>
      <c r="K96" s="76"/>
      <c r="L96" s="76"/>
      <c r="M96" s="76"/>
      <c r="N96" s="76"/>
      <c r="O96" s="76"/>
      <c r="P96" s="76"/>
      <c r="Q96" s="76"/>
      <c r="R96" s="76"/>
      <c r="S96" s="19"/>
      <c r="T96" s="76"/>
      <c r="U96" s="76"/>
      <c r="V96" s="76"/>
      <c r="W96" s="76"/>
      <c r="X96" s="76"/>
      <c r="Y96" s="76"/>
      <c r="Z96" s="76"/>
      <c r="AA96" s="76"/>
      <c r="AB96" s="19"/>
      <c r="AC96" s="76"/>
      <c r="AD96" s="76"/>
      <c r="AE96" s="76"/>
      <c r="AF96" s="76"/>
      <c r="AG96" s="76"/>
      <c r="AH96" s="76"/>
      <c r="AI96" s="19"/>
      <c r="AJ96" s="76"/>
      <c r="AK96" s="76"/>
      <c r="AL96" s="76"/>
      <c r="AM96" s="76"/>
      <c r="AN96" s="19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19"/>
      <c r="BH96" s="76"/>
      <c r="BI96" s="76"/>
      <c r="BJ96" s="76"/>
      <c r="BK96" s="76"/>
      <c r="BL96" s="76"/>
      <c r="BM96" s="76"/>
      <c r="BN96" s="76"/>
      <c r="BO96" s="76"/>
      <c r="BP96" s="76"/>
      <c r="BQ96" s="19"/>
      <c r="BR96" s="76"/>
      <c r="BS96" s="76"/>
      <c r="BT96" s="76"/>
      <c r="BU96" s="76"/>
      <c r="BV96" s="76"/>
      <c r="BW96" s="76"/>
      <c r="BX96" s="19"/>
      <c r="BY96" s="76"/>
      <c r="BZ96" s="76"/>
      <c r="CA96" s="19"/>
      <c r="CB96" s="76"/>
      <c r="CC96" s="76"/>
      <c r="CD96" s="19"/>
      <c r="CE96" s="76"/>
      <c r="CF96" s="78"/>
      <c r="CG96" s="19"/>
      <c r="CH96" s="19"/>
    </row>
    <row r="97" spans="1:86" x14ac:dyDescent="0.2">
      <c r="A97" s="94" t="s">
        <v>171</v>
      </c>
      <c r="B97" s="70"/>
      <c r="C97" s="74"/>
      <c r="D97" s="70"/>
      <c r="E97" s="70"/>
      <c r="F97" s="70"/>
      <c r="G97" s="70"/>
      <c r="H97" s="70"/>
      <c r="I97" s="70"/>
      <c r="J97" s="77"/>
      <c r="K97" s="81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1"/>
    </row>
    <row r="98" spans="1:86" x14ac:dyDescent="0.2">
      <c r="A98" s="79"/>
      <c r="B98" s="70" t="s">
        <v>172</v>
      </c>
      <c r="C98" s="70" t="s">
        <v>173</v>
      </c>
      <c r="D98" s="80">
        <f>VLOOKUP($B98,enroll1516,3,FALSE)</f>
        <v>356.47999999999996</v>
      </c>
      <c r="E98" s="80">
        <f>VLOOKUP($B98,enroll1516,4,FALSE)</f>
        <v>4795258.76</v>
      </c>
      <c r="F98" s="76">
        <f>VLOOKUP($B98,program1516,2,FALSE)</f>
        <v>2528993.7199999997</v>
      </c>
      <c r="G98" s="76">
        <f>VLOOKUP($B98,program1516,3,FALSE)</f>
        <v>0</v>
      </c>
      <c r="H98" s="76">
        <f>VLOOKUP($B98,program1516,4,FALSE)</f>
        <v>0</v>
      </c>
      <c r="I98" s="76">
        <f>SUM(F98:H98)</f>
        <v>2528993.7199999997</v>
      </c>
      <c r="J98" s="77">
        <f t="shared" ref="J98:J99" si="553">I98/E98</f>
        <v>0.52739463010751053</v>
      </c>
      <c r="K98" s="81">
        <f t="shared" ref="K98:K99" si="554">I98/D98</f>
        <v>7094.3495287253145</v>
      </c>
      <c r="L98" s="82">
        <f>VLOOKUP($B98,program1516,5,FALSE)</f>
        <v>0</v>
      </c>
      <c r="M98" s="82">
        <f>VLOOKUP($B98,program1516,6,FALSE)</f>
        <v>0</v>
      </c>
      <c r="N98" s="82">
        <f>VLOOKUP($B98,program1516,7,FALSE)</f>
        <v>0</v>
      </c>
      <c r="O98" s="82">
        <f>VLOOKUP($B98,program1516,8,FALSE)</f>
        <v>0</v>
      </c>
      <c r="P98" s="82">
        <f>VLOOKUP($B98,program1516,9,FALSE)</f>
        <v>0</v>
      </c>
      <c r="Q98" s="82">
        <f>VLOOKUP($B98,program1516,10,FALSE)</f>
        <v>0</v>
      </c>
      <c r="R98" s="76"/>
      <c r="S98" s="77">
        <f>R98/E98</f>
        <v>0</v>
      </c>
      <c r="T98" s="96">
        <f>R98/D98</f>
        <v>0</v>
      </c>
      <c r="U98" s="82">
        <f>VLOOKUP($B98,program1516,11,FALSE)</f>
        <v>272845.84000000003</v>
      </c>
      <c r="V98" s="82">
        <f>VLOOKUP($B98,program1516,12,FALSE)</f>
        <v>19129.64</v>
      </c>
      <c r="W98" s="82">
        <f>VLOOKUP($B98,program1516,13,FALSE)</f>
        <v>69009.959999999992</v>
      </c>
      <c r="X98" s="82">
        <f>VLOOKUP($B98,program1516,14,FALSE)</f>
        <v>0</v>
      </c>
      <c r="Y98" s="82">
        <f>VLOOKUP($B98,program1516,15,FALSE)</f>
        <v>0</v>
      </c>
      <c r="Z98" s="82">
        <f>VLOOKUP($B98,program1516,16,FALSE)</f>
        <v>0</v>
      </c>
      <c r="AA98" s="76">
        <f>SUM(U98:Z98)</f>
        <v>360985.44000000006</v>
      </c>
      <c r="AB98" s="77">
        <f>AA98/E98</f>
        <v>7.5279658109628292E-2</v>
      </c>
      <c r="AC98" s="76">
        <f>AA98/D98</f>
        <v>1012.6386894075407</v>
      </c>
      <c r="AD98" s="82">
        <f>VLOOKUP($B98,program1516,17,FALSE)</f>
        <v>240751.24000000002</v>
      </c>
      <c r="AE98" s="82">
        <f>VLOOKUP($B98,program1516,18,FALSE)</f>
        <v>38376.31</v>
      </c>
      <c r="AF98" s="82">
        <f>VLOOKUP($B98,program1516,19,FALSE)</f>
        <v>2412</v>
      </c>
      <c r="AG98" s="82">
        <f>VLOOKUP($B98,program1516,20,FALSE)</f>
        <v>0</v>
      </c>
      <c r="AH98" s="76">
        <f>SUM(AD98:AG98)</f>
        <v>281539.55000000005</v>
      </c>
      <c r="AI98" s="77">
        <f>AH98/E98</f>
        <v>5.8712066249371718E-2</v>
      </c>
      <c r="AJ98" s="76">
        <f>AH98/D98</f>
        <v>789.77656530520665</v>
      </c>
      <c r="AK98" s="82">
        <f>VLOOKUP($B98,program1516,21,FALSE)</f>
        <v>0</v>
      </c>
      <c r="AL98" s="82">
        <f>VLOOKUP($B98,program1516,22,FALSE)</f>
        <v>0</v>
      </c>
      <c r="AM98" s="76"/>
      <c r="AN98" s="77">
        <f>AM98/E98</f>
        <v>0</v>
      </c>
      <c r="AO98" s="76">
        <f>AM98/D98</f>
        <v>0</v>
      </c>
      <c r="AP98" s="82">
        <f>VLOOKUP($B98,program1516,23,FALSE)</f>
        <v>73550.61</v>
      </c>
      <c r="AQ98" s="82">
        <f>VLOOKUP($B98,program1516,24,FALSE)</f>
        <v>48406.22</v>
      </c>
      <c r="AR98" s="82">
        <f>VLOOKUP($B98,program1516,25,FALSE)</f>
        <v>0</v>
      </c>
      <c r="AS98" s="82">
        <f>VLOOKUP($B98,program1516,26,FALSE)</f>
        <v>0</v>
      </c>
      <c r="AT98" s="82">
        <f>VLOOKUP($B98,program1516,27,FALSE)</f>
        <v>73007.570000000007</v>
      </c>
      <c r="AU98" s="82">
        <f>VLOOKUP($B98,program1516,28,FALSE)</f>
        <v>0</v>
      </c>
      <c r="AV98" s="82">
        <f>VLOOKUP($B98,program1516,29,FALSE)</f>
        <v>0</v>
      </c>
      <c r="AW98" s="82">
        <f>VLOOKUP($B98,program1516,30,FALSE)</f>
        <v>24229.48</v>
      </c>
      <c r="AX98" s="82">
        <f>VLOOKUP($B98,program1516,31,FALSE)</f>
        <v>0</v>
      </c>
      <c r="AY98" s="82">
        <f>VLOOKUP($B98,program1516,32,FALSE)</f>
        <v>0</v>
      </c>
      <c r="AZ98" s="82">
        <f>VLOOKUP($B98,program1516,33,FALSE)</f>
        <v>0</v>
      </c>
      <c r="BA98" s="82">
        <f>VLOOKUP($B98,program1516,34,FALSE)</f>
        <v>0</v>
      </c>
      <c r="BB98" s="82">
        <f>VLOOKUP($B98,program1516,35,FALSE)</f>
        <v>3994.13</v>
      </c>
      <c r="BC98" s="82">
        <f>VLOOKUP($B98,program1516,36,FALSE)</f>
        <v>0</v>
      </c>
      <c r="BD98" s="82">
        <f>VLOOKUP($B98,program1516,37,FALSE)</f>
        <v>0</v>
      </c>
      <c r="BE98" s="82">
        <f>VLOOKUP($B98,program1516,38,FALSE)</f>
        <v>0</v>
      </c>
      <c r="BF98" s="76">
        <f>SUM(AP98:BE98)</f>
        <v>223188.01000000004</v>
      </c>
      <c r="BG98" s="77">
        <f>BF98/E98</f>
        <v>4.6543475789406631E-2</v>
      </c>
      <c r="BH98" s="76">
        <f>BF98/D98</f>
        <v>626.08844815978478</v>
      </c>
      <c r="BI98" s="82">
        <f>VLOOKUP($B98,program1516,39,FALSE)</f>
        <v>12189.21</v>
      </c>
      <c r="BJ98" s="82">
        <f>VLOOKUP($B98,program1516,40,FALSE)</f>
        <v>2517.25</v>
      </c>
      <c r="BK98" s="82">
        <f>VLOOKUP($B98,program1516,41,FALSE)</f>
        <v>3020.05</v>
      </c>
      <c r="BL98" s="82">
        <f>VLOOKUP($B98,program1516,42,FALSE)</f>
        <v>117.3</v>
      </c>
      <c r="BM98" s="82">
        <f>VLOOKUP($B98,program1516,43,FALSE)</f>
        <v>0</v>
      </c>
      <c r="BN98" s="82">
        <f>VLOOKUP($B98,program1516,44,FALSE)</f>
        <v>2280.4700000000003</v>
      </c>
      <c r="BO98" s="82">
        <f>VLOOKUP($B98,program1516,45,FALSE)</f>
        <v>5236.25</v>
      </c>
      <c r="BP98" s="76">
        <f>SUM(BI98:BO98)</f>
        <v>25360.53</v>
      </c>
      <c r="BQ98" s="77">
        <f>BP98/E98</f>
        <v>5.288667675568774E-3</v>
      </c>
      <c r="BR98" s="76">
        <f>BP98/D98</f>
        <v>71.141522666068226</v>
      </c>
      <c r="BS98" s="82">
        <f>VLOOKUP($B98,program1516,46,FALSE)</f>
        <v>0</v>
      </c>
      <c r="BT98" s="82">
        <f>VLOOKUP($B98,program1516,47,FALSE)</f>
        <v>0</v>
      </c>
      <c r="BU98" s="82">
        <f>VLOOKUP($B98,program1516,48,FALSE)</f>
        <v>0</v>
      </c>
      <c r="BV98" s="82">
        <f>VLOOKUP($B98,program1516,49,FALSE)</f>
        <v>0</v>
      </c>
      <c r="BW98" s="76"/>
      <c r="BX98" s="77">
        <f>BW98/E98</f>
        <v>0</v>
      </c>
      <c r="BY98" s="76">
        <f>BW98/D98</f>
        <v>0</v>
      </c>
      <c r="BZ98" s="82">
        <v>945525.5399999998</v>
      </c>
      <c r="CA98" s="77">
        <f>BZ98/E98</f>
        <v>0.19717925295026204</v>
      </c>
      <c r="CB98" s="76">
        <f>BZ98/D98</f>
        <v>2652.3943559245959</v>
      </c>
      <c r="CC98" s="82">
        <v>186890.19</v>
      </c>
      <c r="CD98" s="77">
        <f>CC98/E98</f>
        <v>3.8973953096954464E-2</v>
      </c>
      <c r="CE98" s="76">
        <f>CC98/D98</f>
        <v>524.26556889587084</v>
      </c>
      <c r="CF98" s="84">
        <v>242775.78000000006</v>
      </c>
      <c r="CG98" s="77">
        <f>CF98/E98</f>
        <v>5.0628296021297516E-2</v>
      </c>
      <c r="CH98" s="85">
        <f>CF98/D98</f>
        <v>681.03618716337542</v>
      </c>
    </row>
    <row r="99" spans="1:86" x14ac:dyDescent="0.2">
      <c r="A99" s="79"/>
      <c r="B99" s="70"/>
      <c r="C99" s="74" t="s">
        <v>56</v>
      </c>
      <c r="D99" s="97">
        <f t="shared" ref="D99:I99" si="555">D98</f>
        <v>356.47999999999996</v>
      </c>
      <c r="E99" s="74">
        <f t="shared" si="555"/>
        <v>4795258.76</v>
      </c>
      <c r="F99" s="74">
        <f t="shared" si="555"/>
        <v>2528993.7199999997</v>
      </c>
      <c r="G99" s="74">
        <f t="shared" si="555"/>
        <v>0</v>
      </c>
      <c r="H99" s="74">
        <f t="shared" si="555"/>
        <v>0</v>
      </c>
      <c r="I99" s="74">
        <f t="shared" si="555"/>
        <v>2528993.7199999997</v>
      </c>
      <c r="J99" s="90">
        <f t="shared" si="553"/>
        <v>0.52739463010751053</v>
      </c>
      <c r="K99" s="91">
        <f t="shared" si="554"/>
        <v>7094.3495287253145</v>
      </c>
      <c r="L99" s="74">
        <f t="shared" ref="L99:R99" si="556">L98</f>
        <v>0</v>
      </c>
      <c r="M99" s="74">
        <f t="shared" si="556"/>
        <v>0</v>
      </c>
      <c r="N99" s="74">
        <f t="shared" si="556"/>
        <v>0</v>
      </c>
      <c r="O99" s="74">
        <f t="shared" si="556"/>
        <v>0</v>
      </c>
      <c r="P99" s="74">
        <f t="shared" si="556"/>
        <v>0</v>
      </c>
      <c r="Q99" s="74">
        <f t="shared" si="556"/>
        <v>0</v>
      </c>
      <c r="R99" s="74">
        <f t="shared" si="556"/>
        <v>0</v>
      </c>
      <c r="S99" s="90">
        <f>R99/E99</f>
        <v>0</v>
      </c>
      <c r="T99" s="66">
        <f>R99/D99</f>
        <v>0</v>
      </c>
      <c r="U99" s="74">
        <f t="shared" ref="U99:AA99" si="557">U98</f>
        <v>272845.84000000003</v>
      </c>
      <c r="V99" s="74">
        <f t="shared" si="557"/>
        <v>19129.64</v>
      </c>
      <c r="W99" s="74">
        <f t="shared" si="557"/>
        <v>69009.959999999992</v>
      </c>
      <c r="X99" s="74">
        <f t="shared" si="557"/>
        <v>0</v>
      </c>
      <c r="Y99" s="74">
        <f t="shared" si="557"/>
        <v>0</v>
      </c>
      <c r="Z99" s="74">
        <f t="shared" si="557"/>
        <v>0</v>
      </c>
      <c r="AA99" s="74">
        <f t="shared" si="557"/>
        <v>360985.44000000006</v>
      </c>
      <c r="AB99" s="90">
        <f>AA99/E99</f>
        <v>7.5279658109628292E-2</v>
      </c>
      <c r="AC99" s="63">
        <f>AA99/D99</f>
        <v>1012.6386894075407</v>
      </c>
      <c r="AD99" s="74">
        <f>AD98</f>
        <v>240751.24000000002</v>
      </c>
      <c r="AE99" s="74">
        <f>AE98</f>
        <v>38376.31</v>
      </c>
      <c r="AF99" s="74">
        <f>AF98</f>
        <v>2412</v>
      </c>
      <c r="AG99" s="74">
        <f>AG98</f>
        <v>0</v>
      </c>
      <c r="AH99" s="74">
        <f>AH98</f>
        <v>281539.55000000005</v>
      </c>
      <c r="AI99" s="90">
        <f>AH99/E99</f>
        <v>5.8712066249371718E-2</v>
      </c>
      <c r="AJ99" s="63">
        <f>AH99/D99</f>
        <v>789.77656530520665</v>
      </c>
      <c r="AK99" s="74">
        <f t="shared" ref="AK99:AL99" si="558">AK98</f>
        <v>0</v>
      </c>
      <c r="AL99" s="74">
        <f t="shared" si="558"/>
        <v>0</v>
      </c>
      <c r="AM99" s="74">
        <f>AM98</f>
        <v>0</v>
      </c>
      <c r="AN99" s="90">
        <f>AM99/E99</f>
        <v>0</v>
      </c>
      <c r="AO99" s="63">
        <f>AM99/D99</f>
        <v>0</v>
      </c>
      <c r="AP99" s="74">
        <f t="shared" ref="AP99:AW99" si="559">AP98</f>
        <v>73550.61</v>
      </c>
      <c r="AQ99" s="74">
        <f t="shared" si="559"/>
        <v>48406.22</v>
      </c>
      <c r="AR99" s="74">
        <f t="shared" si="559"/>
        <v>0</v>
      </c>
      <c r="AS99" s="74">
        <f t="shared" si="559"/>
        <v>0</v>
      </c>
      <c r="AT99" s="74">
        <f t="shared" si="559"/>
        <v>73007.570000000007</v>
      </c>
      <c r="AU99" s="74">
        <f t="shared" si="559"/>
        <v>0</v>
      </c>
      <c r="AV99" s="74">
        <f t="shared" si="559"/>
        <v>0</v>
      </c>
      <c r="AW99" s="74">
        <f t="shared" si="559"/>
        <v>24229.48</v>
      </c>
      <c r="AX99" s="74">
        <f>AX98</f>
        <v>0</v>
      </c>
      <c r="AY99" s="74">
        <f>AY98</f>
        <v>0</v>
      </c>
      <c r="AZ99" s="74">
        <f t="shared" ref="AZ99:BF99" si="560">AZ98</f>
        <v>0</v>
      </c>
      <c r="BA99" s="74">
        <f t="shared" si="560"/>
        <v>0</v>
      </c>
      <c r="BB99" s="74">
        <f t="shared" si="560"/>
        <v>3994.13</v>
      </c>
      <c r="BC99" s="74">
        <f t="shared" si="560"/>
        <v>0</v>
      </c>
      <c r="BD99" s="74">
        <f t="shared" si="560"/>
        <v>0</v>
      </c>
      <c r="BE99" s="74">
        <f t="shared" si="560"/>
        <v>0</v>
      </c>
      <c r="BF99" s="74">
        <f t="shared" si="560"/>
        <v>223188.01000000004</v>
      </c>
      <c r="BG99" s="90">
        <f>BF99/E99</f>
        <v>4.6543475789406631E-2</v>
      </c>
      <c r="BH99" s="63">
        <f>BF99/D99</f>
        <v>626.08844815978478</v>
      </c>
      <c r="BI99" s="74">
        <f t="shared" ref="BI99:BN99" si="561">BI98</f>
        <v>12189.21</v>
      </c>
      <c r="BJ99" s="74">
        <f t="shared" si="561"/>
        <v>2517.25</v>
      </c>
      <c r="BK99" s="74">
        <f t="shared" si="561"/>
        <v>3020.05</v>
      </c>
      <c r="BL99" s="74">
        <f t="shared" si="561"/>
        <v>117.3</v>
      </c>
      <c r="BM99" s="74">
        <f t="shared" si="561"/>
        <v>0</v>
      </c>
      <c r="BN99" s="74">
        <f t="shared" si="561"/>
        <v>2280.4700000000003</v>
      </c>
      <c r="BO99" s="74">
        <f>BO98</f>
        <v>5236.25</v>
      </c>
      <c r="BP99" s="74">
        <f t="shared" ref="BP99" si="562">BP98</f>
        <v>25360.53</v>
      </c>
      <c r="BQ99" s="90">
        <f>BP99/E99</f>
        <v>5.288667675568774E-3</v>
      </c>
      <c r="BR99" s="63">
        <f>BP99/D99</f>
        <v>71.141522666068226</v>
      </c>
      <c r="BS99" s="74">
        <f>BS98</f>
        <v>0</v>
      </c>
      <c r="BT99" s="74">
        <f>BT98</f>
        <v>0</v>
      </c>
      <c r="BU99" s="74">
        <f>BU98</f>
        <v>0</v>
      </c>
      <c r="BV99" s="74">
        <f>BV98</f>
        <v>0</v>
      </c>
      <c r="BW99" s="74">
        <f>BW98</f>
        <v>0</v>
      </c>
      <c r="BX99" s="90">
        <f>BW99/E99</f>
        <v>0</v>
      </c>
      <c r="BY99" s="63">
        <f>BW99/D99</f>
        <v>0</v>
      </c>
      <c r="BZ99" s="74">
        <f>BZ98</f>
        <v>945525.5399999998</v>
      </c>
      <c r="CA99" s="90">
        <f>BZ99/E99</f>
        <v>0.19717925295026204</v>
      </c>
      <c r="CB99" s="63">
        <f>BZ99/D99</f>
        <v>2652.3943559245959</v>
      </c>
      <c r="CC99" s="74">
        <f>CC98</f>
        <v>186890.19</v>
      </c>
      <c r="CD99" s="90">
        <f>CC99/E99</f>
        <v>3.8973953096954464E-2</v>
      </c>
      <c r="CE99" s="63">
        <f>CC99/D99</f>
        <v>524.26556889587084</v>
      </c>
      <c r="CF99" s="98">
        <f>CF98</f>
        <v>242775.78000000006</v>
      </c>
      <c r="CG99" s="90">
        <f>CF99/E99</f>
        <v>5.0628296021297516E-2</v>
      </c>
      <c r="CH99" s="93">
        <f>CF99/D99</f>
        <v>681.03618716337542</v>
      </c>
    </row>
    <row r="100" spans="1:86" s="59" customFormat="1" ht="4.5" customHeight="1" x14ac:dyDescent="0.2">
      <c r="A100" s="20"/>
      <c r="B100" s="19"/>
      <c r="C100" s="57"/>
      <c r="D100" s="19"/>
      <c r="E100" s="19"/>
      <c r="F100" s="76"/>
      <c r="G100" s="76"/>
      <c r="H100" s="76"/>
      <c r="I100" s="76"/>
      <c r="J100" s="19"/>
      <c r="K100" s="76"/>
      <c r="L100" s="76"/>
      <c r="M100" s="76"/>
      <c r="N100" s="76"/>
      <c r="O100" s="76"/>
      <c r="P100" s="76"/>
      <c r="Q100" s="76"/>
      <c r="R100" s="76"/>
      <c r="S100" s="19"/>
      <c r="T100" s="76"/>
      <c r="U100" s="76"/>
      <c r="V100" s="76"/>
      <c r="W100" s="76"/>
      <c r="X100" s="76"/>
      <c r="Y100" s="76"/>
      <c r="Z100" s="76"/>
      <c r="AA100" s="76"/>
      <c r="AB100" s="19"/>
      <c r="AC100" s="76"/>
      <c r="AD100" s="76"/>
      <c r="AE100" s="76"/>
      <c r="AF100" s="76"/>
      <c r="AG100" s="76"/>
      <c r="AH100" s="76"/>
      <c r="AI100" s="19"/>
      <c r="AJ100" s="76"/>
      <c r="AK100" s="76"/>
      <c r="AL100" s="76"/>
      <c r="AM100" s="76"/>
      <c r="AN100" s="19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19"/>
      <c r="BH100" s="76"/>
      <c r="BI100" s="76"/>
      <c r="BJ100" s="76"/>
      <c r="BK100" s="76"/>
      <c r="BL100" s="76"/>
      <c r="BM100" s="76"/>
      <c r="BN100" s="76"/>
      <c r="BO100" s="76"/>
      <c r="BP100" s="76"/>
      <c r="BQ100" s="19"/>
      <c r="BR100" s="76"/>
      <c r="BS100" s="76"/>
      <c r="BT100" s="76"/>
      <c r="BU100" s="76"/>
      <c r="BV100" s="76"/>
      <c r="BW100" s="76"/>
      <c r="BX100" s="19"/>
      <c r="BY100" s="76"/>
      <c r="BZ100" s="76"/>
      <c r="CA100" s="19"/>
      <c r="CB100" s="76"/>
      <c r="CC100" s="76"/>
      <c r="CD100" s="19"/>
      <c r="CE100" s="76"/>
      <c r="CF100" s="78"/>
      <c r="CG100" s="19"/>
      <c r="CH100" s="19"/>
    </row>
    <row r="101" spans="1:86" x14ac:dyDescent="0.2">
      <c r="A101" s="94" t="s">
        <v>174</v>
      </c>
      <c r="B101" s="70"/>
      <c r="C101" s="74"/>
      <c r="D101" s="70"/>
      <c r="E101" s="88"/>
      <c r="F101" s="76"/>
      <c r="G101" s="76"/>
      <c r="H101" s="76"/>
      <c r="I101" s="76"/>
      <c r="J101" s="77"/>
      <c r="K101" s="76"/>
      <c r="L101" s="76"/>
      <c r="M101" s="76"/>
      <c r="N101" s="76"/>
      <c r="O101" s="76"/>
      <c r="P101" s="76"/>
      <c r="Q101" s="76"/>
      <c r="R101" s="76"/>
      <c r="S101" s="77"/>
      <c r="T101" s="76"/>
      <c r="U101" s="95"/>
      <c r="V101" s="95"/>
      <c r="W101" s="95"/>
      <c r="X101" s="95"/>
      <c r="Y101" s="76"/>
      <c r="Z101" s="76"/>
      <c r="AA101" s="76"/>
      <c r="AC101" s="76"/>
      <c r="AD101" s="76"/>
      <c r="AE101" s="76"/>
      <c r="AF101" s="76"/>
      <c r="AG101" s="76"/>
      <c r="AH101" s="76"/>
      <c r="AJ101" s="76"/>
      <c r="AK101" s="76"/>
      <c r="AL101" s="76"/>
      <c r="AM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H101" s="76"/>
      <c r="BI101" s="76"/>
      <c r="BJ101" s="76"/>
      <c r="BK101" s="76"/>
      <c r="BL101" s="76"/>
      <c r="BM101" s="76"/>
      <c r="BN101" s="76"/>
      <c r="BO101" s="76"/>
      <c r="BP101" s="76"/>
      <c r="BR101" s="76"/>
      <c r="BS101" s="76"/>
      <c r="BT101" s="76"/>
      <c r="BU101" s="76"/>
      <c r="BV101" s="76"/>
      <c r="BW101" s="76"/>
      <c r="BY101" s="76"/>
      <c r="BZ101" s="76"/>
      <c r="CB101" s="76"/>
      <c r="CC101" s="76"/>
      <c r="CE101" s="76"/>
      <c r="CF101" s="78"/>
    </row>
    <row r="102" spans="1:86" x14ac:dyDescent="0.2">
      <c r="A102" s="79"/>
      <c r="B102" s="70" t="s">
        <v>175</v>
      </c>
      <c r="C102" s="70" t="s">
        <v>176</v>
      </c>
      <c r="D102" s="80">
        <f t="shared" ref="D102:D111" si="563">VLOOKUP($B102,enroll1516,3,FALSE)</f>
        <v>2297.5299999999997</v>
      </c>
      <c r="E102" s="80">
        <f t="shared" ref="E102:E111" si="564">VLOOKUP($B102,enroll1516,4,FALSE)</f>
        <v>25271335.870000001</v>
      </c>
      <c r="F102" s="76">
        <f t="shared" ref="F102:F111" si="565">VLOOKUP($B102,program1516,2,FALSE)</f>
        <v>11285704.17</v>
      </c>
      <c r="G102" s="76">
        <f t="shared" ref="G102:G111" si="566">VLOOKUP($B102,program1516,3,FALSE)</f>
        <v>0</v>
      </c>
      <c r="H102" s="76">
        <f t="shared" ref="H102:H111" si="567">VLOOKUP($B102,program1516,4,FALSE)</f>
        <v>0</v>
      </c>
      <c r="I102" s="76">
        <f t="shared" ref="I102:I111" si="568">SUM(F102:H102)</f>
        <v>11285704.17</v>
      </c>
      <c r="J102" s="77">
        <f t="shared" ref="J102:J112" si="569">I102/E102</f>
        <v>0.44658122657446991</v>
      </c>
      <c r="K102" s="81">
        <f t="shared" ref="K102:K112" si="570">I102/D102</f>
        <v>4912.1030715594579</v>
      </c>
      <c r="L102" s="82">
        <f t="shared" ref="L102:L111" si="571">VLOOKUP($B102,program1516,5,FALSE)</f>
        <v>0</v>
      </c>
      <c r="M102" s="82">
        <f t="shared" ref="M102:M111" si="572">VLOOKUP($B102,program1516,6,FALSE)</f>
        <v>0</v>
      </c>
      <c r="N102" s="82">
        <f t="shared" ref="N102:N111" si="573">VLOOKUP($B102,program1516,7,FALSE)</f>
        <v>0</v>
      </c>
      <c r="O102" s="82">
        <f t="shared" ref="O102:O111" si="574">VLOOKUP($B102,program1516,8,FALSE)</f>
        <v>0</v>
      </c>
      <c r="P102" s="82">
        <f t="shared" ref="P102:P111" si="575">VLOOKUP($B102,program1516,9,FALSE)</f>
        <v>0</v>
      </c>
      <c r="Q102" s="82">
        <f t="shared" ref="Q102:Q111" si="576">VLOOKUP($B102,program1516,10,FALSE)</f>
        <v>0</v>
      </c>
      <c r="R102" s="76"/>
      <c r="S102" s="77">
        <f t="shared" ref="S102:S112" si="577">R102/E102</f>
        <v>0</v>
      </c>
      <c r="T102" s="96">
        <f t="shared" ref="T102:T112" si="578">R102/D102</f>
        <v>0</v>
      </c>
      <c r="U102" s="82">
        <f t="shared" ref="U102:U111" si="579">VLOOKUP($B102,program1516,11,FALSE)</f>
        <v>1661762.52</v>
      </c>
      <c r="V102" s="82">
        <f t="shared" ref="V102:V111" si="580">VLOOKUP($B102,program1516,12,FALSE)</f>
        <v>74190.77</v>
      </c>
      <c r="W102" s="82">
        <f t="shared" ref="W102:W111" si="581">VLOOKUP($B102,program1516,13,FALSE)</f>
        <v>352335.41</v>
      </c>
      <c r="X102" s="82">
        <f t="shared" ref="X102:X111" si="582">VLOOKUP($B102,program1516,14,FALSE)</f>
        <v>0</v>
      </c>
      <c r="Y102" s="82">
        <f t="shared" ref="Y102:Y111" si="583">VLOOKUP($B102,program1516,15,FALSE)</f>
        <v>0</v>
      </c>
      <c r="Z102" s="82">
        <f t="shared" ref="Z102:Z111" si="584">VLOOKUP($B102,program1516,16,FALSE)</f>
        <v>0</v>
      </c>
      <c r="AA102" s="76">
        <f t="shared" ref="AA102:AA111" si="585">SUM(U102:Z102)</f>
        <v>2088288.7</v>
      </c>
      <c r="AB102" s="77">
        <f t="shared" ref="AB102:AB112" si="586">AA102/E102</f>
        <v>8.2634677911073165E-2</v>
      </c>
      <c r="AC102" s="76">
        <f t="shared" ref="AC102:AC112" si="587">AA102/D102</f>
        <v>908.92771802762104</v>
      </c>
      <c r="AD102" s="82">
        <f t="shared" ref="AD102:AD111" si="588">VLOOKUP($B102,program1516,17,FALSE)</f>
        <v>1472736.2300000004</v>
      </c>
      <c r="AE102" s="82">
        <f t="shared" ref="AE102:AE111" si="589">VLOOKUP($B102,program1516,18,FALSE)</f>
        <v>537921.10000000009</v>
      </c>
      <c r="AF102" s="82">
        <f t="shared" ref="AF102:AF111" si="590">VLOOKUP($B102,program1516,19,FALSE)</f>
        <v>20795.63</v>
      </c>
      <c r="AG102" s="82">
        <f t="shared" ref="AG102:AG111" si="591">VLOOKUP($B102,program1516,20,FALSE)</f>
        <v>0</v>
      </c>
      <c r="AH102" s="76">
        <f t="shared" ref="AH102:AH111" si="592">SUM(AD102:AG102)</f>
        <v>2031452.9600000004</v>
      </c>
      <c r="AI102" s="77">
        <f t="shared" ref="AI102:AI112" si="593">AH102/E102</f>
        <v>8.0385657903093682E-2</v>
      </c>
      <c r="AJ102" s="76">
        <f t="shared" ref="AJ102:AJ112" si="594">AH102/D102</f>
        <v>884.18996052282262</v>
      </c>
      <c r="AK102" s="82">
        <f t="shared" ref="AK102:AK111" si="595">VLOOKUP($B102,program1516,21,FALSE)</f>
        <v>0</v>
      </c>
      <c r="AL102" s="82">
        <f t="shared" ref="AL102:AL111" si="596">VLOOKUP($B102,program1516,22,FALSE)</f>
        <v>0</v>
      </c>
      <c r="AM102" s="76"/>
      <c r="AN102" s="77">
        <f t="shared" ref="AN102:AN111" si="597">AM102/E102</f>
        <v>0</v>
      </c>
      <c r="AO102" s="76">
        <f t="shared" ref="AO102:AO111" si="598">AM102/D102</f>
        <v>0</v>
      </c>
      <c r="AP102" s="82">
        <f t="shared" ref="AP102:AP111" si="599">VLOOKUP($B102,program1516,23,FALSE)</f>
        <v>958435.44000000018</v>
      </c>
      <c r="AQ102" s="82">
        <f t="shared" ref="AQ102:AQ111" si="600">VLOOKUP($B102,program1516,24,FALSE)</f>
        <v>93358.83</v>
      </c>
      <c r="AR102" s="82">
        <f t="shared" ref="AR102:AR111" si="601">VLOOKUP($B102,program1516,25,FALSE)</f>
        <v>227713.05000000005</v>
      </c>
      <c r="AS102" s="82">
        <f t="shared" ref="AS102:AS111" si="602">VLOOKUP($B102,program1516,26,FALSE)</f>
        <v>0</v>
      </c>
      <c r="AT102" s="82">
        <f t="shared" ref="AT102:AT111" si="603">VLOOKUP($B102,program1516,27,FALSE)</f>
        <v>797842.14000000013</v>
      </c>
      <c r="AU102" s="82">
        <f t="shared" ref="AU102:AU111" si="604">VLOOKUP($B102,program1516,28,FALSE)</f>
        <v>0</v>
      </c>
      <c r="AV102" s="82">
        <f t="shared" ref="AV102:AV111" si="605">VLOOKUP($B102,program1516,29,FALSE)</f>
        <v>0</v>
      </c>
      <c r="AW102" s="82">
        <f t="shared" ref="AW102:AW111" si="606">VLOOKUP($B102,program1516,30,FALSE)</f>
        <v>619710.19999999995</v>
      </c>
      <c r="AX102" s="82">
        <f t="shared" ref="AX102:AX111" si="607">VLOOKUP($B102,program1516,31,FALSE)</f>
        <v>0</v>
      </c>
      <c r="AY102" s="82">
        <f t="shared" ref="AY102:AY111" si="608">VLOOKUP($B102,program1516,32,FALSE)</f>
        <v>0</v>
      </c>
      <c r="AZ102" s="82">
        <f t="shared" ref="AZ102:AZ111" si="609">VLOOKUP($B102,program1516,33,FALSE)</f>
        <v>0</v>
      </c>
      <c r="BA102" s="82">
        <f t="shared" ref="BA102:BA111" si="610">VLOOKUP($B102,program1516,34,FALSE)</f>
        <v>69838.709999999992</v>
      </c>
      <c r="BB102" s="82">
        <f t="shared" ref="BB102:BB111" si="611">VLOOKUP($B102,program1516,35,FALSE)</f>
        <v>1066005.07</v>
      </c>
      <c r="BC102" s="82">
        <f t="shared" ref="BC102:BC111" si="612">VLOOKUP($B102,program1516,36,FALSE)</f>
        <v>0</v>
      </c>
      <c r="BD102" s="82">
        <f t="shared" ref="BD102:BD111" si="613">VLOOKUP($B102,program1516,37,FALSE)</f>
        <v>0</v>
      </c>
      <c r="BE102" s="82">
        <f t="shared" ref="BE102:BE111" si="614">VLOOKUP($B102,program1516,38,FALSE)</f>
        <v>0</v>
      </c>
      <c r="BF102" s="76">
        <f t="shared" ref="BF102:BF111" si="615">SUM(AP102:BE102)</f>
        <v>3832903.4400000004</v>
      </c>
      <c r="BG102" s="77">
        <f t="shared" ref="BG102:BG112" si="616">BF102/E102</f>
        <v>0.15166999717454985</v>
      </c>
      <c r="BH102" s="76">
        <f t="shared" ref="BH102:BH112" si="617">BF102/D102</f>
        <v>1668.2713348683155</v>
      </c>
      <c r="BI102" s="82">
        <f t="shared" ref="BI102:BI111" si="618">VLOOKUP($B102,program1516,39,FALSE)</f>
        <v>0</v>
      </c>
      <c r="BJ102" s="82">
        <f t="shared" ref="BJ102:BJ111" si="619">VLOOKUP($B102,program1516,40,FALSE)</f>
        <v>0</v>
      </c>
      <c r="BK102" s="82">
        <f t="shared" ref="BK102:BK111" si="620">VLOOKUP($B102,program1516,41,FALSE)</f>
        <v>0</v>
      </c>
      <c r="BL102" s="82">
        <f t="shared" ref="BL102:BL111" si="621">VLOOKUP($B102,program1516,42,FALSE)</f>
        <v>0</v>
      </c>
      <c r="BM102" s="82">
        <f t="shared" ref="BM102:BM111" si="622">VLOOKUP($B102,program1516,43,FALSE)</f>
        <v>0</v>
      </c>
      <c r="BN102" s="82">
        <f t="shared" ref="BN102:BN111" si="623">VLOOKUP($B102,program1516,44,FALSE)</f>
        <v>0</v>
      </c>
      <c r="BO102" s="82">
        <f t="shared" ref="BO102:BO111" si="624">VLOOKUP($B102,program1516,45,FALSE)</f>
        <v>120073.37</v>
      </c>
      <c r="BP102" s="76">
        <f t="shared" ref="BP102:BP111" si="625">SUM(BI102:BO102)</f>
        <v>120073.37</v>
      </c>
      <c r="BQ102" s="77">
        <f t="shared" ref="BQ102:BQ112" si="626">BP102/E102</f>
        <v>4.7513661572018825E-3</v>
      </c>
      <c r="BR102" s="76">
        <f t="shared" ref="BR102:BR112" si="627">BP102/D102</f>
        <v>52.261937820180805</v>
      </c>
      <c r="BS102" s="82">
        <f t="shared" ref="BS102:BS111" si="628">VLOOKUP($B102,program1516,46,FALSE)</f>
        <v>0</v>
      </c>
      <c r="BT102" s="82">
        <f t="shared" ref="BT102:BT111" si="629">VLOOKUP($B102,program1516,47,FALSE)</f>
        <v>0</v>
      </c>
      <c r="BU102" s="82">
        <f t="shared" ref="BU102:BU111" si="630">VLOOKUP($B102,program1516,48,FALSE)</f>
        <v>0</v>
      </c>
      <c r="BV102" s="82">
        <f t="shared" ref="BV102:BV111" si="631">VLOOKUP($B102,program1516,49,FALSE)</f>
        <v>71011.959999999992</v>
      </c>
      <c r="BW102" s="76">
        <f t="shared" ref="BW102:BW111" si="632">SUM(BS102:BV102)</f>
        <v>71011.959999999992</v>
      </c>
      <c r="BX102" s="77">
        <f t="shared" ref="BX102:BX112" si="633">BW102/E102</f>
        <v>2.809980460285022E-3</v>
      </c>
      <c r="BY102" s="76">
        <f t="shared" ref="BY102:BY112" si="634">BW102/D102</f>
        <v>30.907957676287143</v>
      </c>
      <c r="BZ102" s="82">
        <v>3655360.93</v>
      </c>
      <c r="CA102" s="77">
        <f t="shared" ref="CA102:CA112" si="635">BZ102/E102</f>
        <v>0.14464454703953092</v>
      </c>
      <c r="CB102" s="76">
        <f t="shared" ref="CB102:CB112" si="636">BZ102/D102</f>
        <v>1590.9959521747271</v>
      </c>
      <c r="CC102" s="82">
        <v>1339023.6099999999</v>
      </c>
      <c r="CD102" s="77">
        <f t="shared" ref="CD102:CD112" si="637">CC102/E102</f>
        <v>5.2985865760645276E-2</v>
      </c>
      <c r="CE102" s="76">
        <f t="shared" ref="CE102:CE112" si="638">CC102/D102</f>
        <v>582.8100655921794</v>
      </c>
      <c r="CF102" s="84">
        <v>847516.7300000001</v>
      </c>
      <c r="CG102" s="77">
        <f t="shared" ref="CG102:CG112" si="639">CF102/E102</f>
        <v>3.3536681019150257E-2</v>
      </c>
      <c r="CH102" s="85">
        <f t="shared" ref="CH102:CH112" si="640">CF102/D102</f>
        <v>368.88168163201357</v>
      </c>
    </row>
    <row r="103" spans="1:86" x14ac:dyDescent="0.2">
      <c r="A103" s="79"/>
      <c r="B103" s="70" t="s">
        <v>177</v>
      </c>
      <c r="C103" s="70" t="s">
        <v>178</v>
      </c>
      <c r="D103" s="80">
        <f t="shared" si="563"/>
        <v>2904.1099999999997</v>
      </c>
      <c r="E103" s="80">
        <f t="shared" si="564"/>
        <v>32933369.789999999</v>
      </c>
      <c r="F103" s="76">
        <f t="shared" si="565"/>
        <v>17672678.160000004</v>
      </c>
      <c r="G103" s="76">
        <f t="shared" si="566"/>
        <v>0</v>
      </c>
      <c r="H103" s="76">
        <f t="shared" si="567"/>
        <v>0</v>
      </c>
      <c r="I103" s="76">
        <f t="shared" si="568"/>
        <v>17672678.160000004</v>
      </c>
      <c r="J103" s="77">
        <f t="shared" si="569"/>
        <v>0.53661918815748388</v>
      </c>
      <c r="K103" s="81">
        <f t="shared" si="570"/>
        <v>6085.4024675373885</v>
      </c>
      <c r="L103" s="82">
        <f t="shared" si="571"/>
        <v>0</v>
      </c>
      <c r="M103" s="82">
        <f t="shared" si="572"/>
        <v>0</v>
      </c>
      <c r="N103" s="82">
        <f t="shared" si="573"/>
        <v>0</v>
      </c>
      <c r="O103" s="82">
        <f t="shared" si="574"/>
        <v>0</v>
      </c>
      <c r="P103" s="82">
        <f t="shared" si="575"/>
        <v>0</v>
      </c>
      <c r="Q103" s="82">
        <f t="shared" si="576"/>
        <v>0</v>
      </c>
      <c r="R103" s="76"/>
      <c r="S103" s="77">
        <f t="shared" si="577"/>
        <v>0</v>
      </c>
      <c r="T103" s="96">
        <f t="shared" si="578"/>
        <v>0</v>
      </c>
      <c r="U103" s="82">
        <f t="shared" si="579"/>
        <v>2435497.3899999997</v>
      </c>
      <c r="V103" s="82">
        <f t="shared" si="580"/>
        <v>34602.949999999997</v>
      </c>
      <c r="W103" s="82">
        <f t="shared" si="581"/>
        <v>483538.06</v>
      </c>
      <c r="X103" s="82">
        <f t="shared" si="582"/>
        <v>0</v>
      </c>
      <c r="Y103" s="82">
        <f t="shared" si="583"/>
        <v>0</v>
      </c>
      <c r="Z103" s="82">
        <f t="shared" si="584"/>
        <v>0</v>
      </c>
      <c r="AA103" s="76">
        <f t="shared" si="585"/>
        <v>2953638.4</v>
      </c>
      <c r="AB103" s="77">
        <f t="shared" si="586"/>
        <v>8.9685277238069114E-2</v>
      </c>
      <c r="AC103" s="76">
        <f t="shared" si="587"/>
        <v>1017.0545881526527</v>
      </c>
      <c r="AD103" s="82">
        <f t="shared" si="588"/>
        <v>1361496.0999999999</v>
      </c>
      <c r="AE103" s="82">
        <f t="shared" si="589"/>
        <v>218867.03</v>
      </c>
      <c r="AF103" s="82">
        <f t="shared" si="590"/>
        <v>28354.390000000003</v>
      </c>
      <c r="AG103" s="82">
        <f t="shared" si="591"/>
        <v>0</v>
      </c>
      <c r="AH103" s="76">
        <f t="shared" si="592"/>
        <v>1608717.5199999998</v>
      </c>
      <c r="AI103" s="77">
        <f t="shared" si="593"/>
        <v>4.8847643902157754E-2</v>
      </c>
      <c r="AJ103" s="76">
        <f t="shared" si="594"/>
        <v>553.94510538512657</v>
      </c>
      <c r="AK103" s="82">
        <f t="shared" si="595"/>
        <v>0</v>
      </c>
      <c r="AL103" s="82">
        <f t="shared" si="596"/>
        <v>0</v>
      </c>
      <c r="AM103" s="76"/>
      <c r="AN103" s="77">
        <f t="shared" si="597"/>
        <v>0</v>
      </c>
      <c r="AO103" s="76">
        <f t="shared" si="598"/>
        <v>0</v>
      </c>
      <c r="AP103" s="82">
        <f t="shared" si="599"/>
        <v>893849.00999999989</v>
      </c>
      <c r="AQ103" s="82">
        <f t="shared" si="600"/>
        <v>170828.43</v>
      </c>
      <c r="AR103" s="82">
        <f t="shared" si="601"/>
        <v>241768.98</v>
      </c>
      <c r="AS103" s="82">
        <f t="shared" si="602"/>
        <v>0</v>
      </c>
      <c r="AT103" s="82">
        <f t="shared" si="603"/>
        <v>862686.25000000012</v>
      </c>
      <c r="AU103" s="82">
        <f t="shared" si="604"/>
        <v>0</v>
      </c>
      <c r="AV103" s="82">
        <f t="shared" si="605"/>
        <v>0</v>
      </c>
      <c r="AW103" s="82">
        <f t="shared" si="606"/>
        <v>168346.22</v>
      </c>
      <c r="AX103" s="82">
        <f t="shared" si="607"/>
        <v>0</v>
      </c>
      <c r="AY103" s="82">
        <f t="shared" si="608"/>
        <v>0</v>
      </c>
      <c r="AZ103" s="82">
        <f t="shared" si="609"/>
        <v>0</v>
      </c>
      <c r="BA103" s="82">
        <f t="shared" si="610"/>
        <v>260766.53</v>
      </c>
      <c r="BB103" s="82">
        <f t="shared" si="611"/>
        <v>1043581.3899999999</v>
      </c>
      <c r="BC103" s="82">
        <f t="shared" si="612"/>
        <v>0</v>
      </c>
      <c r="BD103" s="82">
        <f t="shared" si="613"/>
        <v>0</v>
      </c>
      <c r="BE103" s="82">
        <f t="shared" si="614"/>
        <v>0</v>
      </c>
      <c r="BF103" s="76">
        <f t="shared" si="615"/>
        <v>3641826.8099999996</v>
      </c>
      <c r="BG103" s="77">
        <f t="shared" si="616"/>
        <v>0.11058166331663444</v>
      </c>
      <c r="BH103" s="76">
        <f t="shared" si="617"/>
        <v>1254.0250920247511</v>
      </c>
      <c r="BI103" s="82">
        <f t="shared" si="618"/>
        <v>0</v>
      </c>
      <c r="BJ103" s="82">
        <f t="shared" si="619"/>
        <v>0</v>
      </c>
      <c r="BK103" s="82">
        <f t="shared" si="620"/>
        <v>132494.49</v>
      </c>
      <c r="BL103" s="82">
        <f t="shared" si="621"/>
        <v>0</v>
      </c>
      <c r="BM103" s="82">
        <f t="shared" si="622"/>
        <v>0</v>
      </c>
      <c r="BN103" s="82">
        <f t="shared" si="623"/>
        <v>0</v>
      </c>
      <c r="BO103" s="82">
        <f t="shared" si="624"/>
        <v>3692.9700000000003</v>
      </c>
      <c r="BP103" s="76">
        <f t="shared" si="625"/>
        <v>136187.46</v>
      </c>
      <c r="BQ103" s="77">
        <f t="shared" si="626"/>
        <v>4.1352421834874734E-3</v>
      </c>
      <c r="BR103" s="76">
        <f t="shared" si="627"/>
        <v>46.894731948858691</v>
      </c>
      <c r="BS103" s="82">
        <f t="shared" si="628"/>
        <v>0</v>
      </c>
      <c r="BT103" s="82">
        <f t="shared" si="629"/>
        <v>0</v>
      </c>
      <c r="BU103" s="82">
        <f t="shared" si="630"/>
        <v>0</v>
      </c>
      <c r="BV103" s="82">
        <f t="shared" si="631"/>
        <v>0</v>
      </c>
      <c r="BW103" s="76"/>
      <c r="BX103" s="77">
        <f t="shared" si="633"/>
        <v>0</v>
      </c>
      <c r="BY103" s="76">
        <f t="shared" si="634"/>
        <v>0</v>
      </c>
      <c r="BZ103" s="82">
        <v>4216538.83</v>
      </c>
      <c r="CA103" s="77">
        <f t="shared" si="635"/>
        <v>0.1280324138369929</v>
      </c>
      <c r="CB103" s="76">
        <f t="shared" si="636"/>
        <v>1451.921184114927</v>
      </c>
      <c r="CC103" s="82">
        <v>1557622.95</v>
      </c>
      <c r="CD103" s="77">
        <f t="shared" si="637"/>
        <v>4.7296191064935052E-2</v>
      </c>
      <c r="CE103" s="76">
        <f t="shared" si="638"/>
        <v>536.35122292199685</v>
      </c>
      <c r="CF103" s="84">
        <v>1146159.6600000004</v>
      </c>
      <c r="CG103" s="77">
        <f t="shared" si="639"/>
        <v>3.4802380300239549E-2</v>
      </c>
      <c r="CH103" s="85">
        <f t="shared" si="640"/>
        <v>394.66812896205738</v>
      </c>
    </row>
    <row r="104" spans="1:86" ht="15" x14ac:dyDescent="0.25">
      <c r="A104" s="79"/>
      <c r="B104" s="99" t="s">
        <v>179</v>
      </c>
      <c r="C104" s="70" t="s">
        <v>180</v>
      </c>
      <c r="D104" s="80">
        <f t="shared" si="563"/>
        <v>982.63999999999987</v>
      </c>
      <c r="E104" s="80">
        <f t="shared" si="564"/>
        <v>10566422.310000001</v>
      </c>
      <c r="F104" s="76">
        <f t="shared" si="565"/>
        <v>5372415.0200000005</v>
      </c>
      <c r="G104" s="76">
        <f t="shared" si="566"/>
        <v>0</v>
      </c>
      <c r="H104" s="76">
        <f t="shared" si="567"/>
        <v>0</v>
      </c>
      <c r="I104" s="76">
        <f t="shared" si="568"/>
        <v>5372415.0200000005</v>
      </c>
      <c r="J104" s="77">
        <f t="shared" si="569"/>
        <v>0.50844220137932383</v>
      </c>
      <c r="K104" s="81">
        <f t="shared" si="570"/>
        <v>5467.3278311487429</v>
      </c>
      <c r="L104" s="82">
        <f t="shared" si="571"/>
        <v>0</v>
      </c>
      <c r="M104" s="82">
        <f t="shared" si="572"/>
        <v>0</v>
      </c>
      <c r="N104" s="82">
        <f t="shared" si="573"/>
        <v>0</v>
      </c>
      <c r="O104" s="82">
        <f t="shared" si="574"/>
        <v>0</v>
      </c>
      <c r="P104" s="82">
        <f t="shared" si="575"/>
        <v>0</v>
      </c>
      <c r="Q104" s="82">
        <f t="shared" si="576"/>
        <v>0</v>
      </c>
      <c r="R104" s="76"/>
      <c r="S104" s="77">
        <f t="shared" si="577"/>
        <v>0</v>
      </c>
      <c r="T104" s="96">
        <f t="shared" si="578"/>
        <v>0</v>
      </c>
      <c r="U104" s="82">
        <f t="shared" si="579"/>
        <v>897726.20000000007</v>
      </c>
      <c r="V104" s="82">
        <f t="shared" si="580"/>
        <v>25176.91</v>
      </c>
      <c r="W104" s="82">
        <f t="shared" si="581"/>
        <v>185042.62000000002</v>
      </c>
      <c r="X104" s="82">
        <f t="shared" si="582"/>
        <v>0</v>
      </c>
      <c r="Y104" s="82">
        <f t="shared" si="583"/>
        <v>0</v>
      </c>
      <c r="Z104" s="82">
        <f t="shared" si="584"/>
        <v>0</v>
      </c>
      <c r="AA104" s="76">
        <f t="shared" si="585"/>
        <v>1107945.7300000002</v>
      </c>
      <c r="AB104" s="77">
        <f t="shared" si="586"/>
        <v>0.10485533300627657</v>
      </c>
      <c r="AC104" s="76">
        <f t="shared" si="587"/>
        <v>1127.5194679638528</v>
      </c>
      <c r="AD104" s="82">
        <f t="shared" si="588"/>
        <v>364766.18000000005</v>
      </c>
      <c r="AE104" s="82">
        <f t="shared" si="589"/>
        <v>0</v>
      </c>
      <c r="AF104" s="82">
        <f t="shared" si="590"/>
        <v>7809.4400000000005</v>
      </c>
      <c r="AG104" s="82">
        <f t="shared" si="591"/>
        <v>0</v>
      </c>
      <c r="AH104" s="76">
        <f t="shared" si="592"/>
        <v>372575.62000000005</v>
      </c>
      <c r="AI104" s="77">
        <f t="shared" si="593"/>
        <v>3.5260337801130345E-2</v>
      </c>
      <c r="AJ104" s="76">
        <f t="shared" si="594"/>
        <v>379.1577993975414</v>
      </c>
      <c r="AK104" s="82">
        <f t="shared" si="595"/>
        <v>0</v>
      </c>
      <c r="AL104" s="82">
        <f t="shared" si="596"/>
        <v>0</v>
      </c>
      <c r="AM104" s="76"/>
      <c r="AN104" s="77">
        <f t="shared" si="597"/>
        <v>0</v>
      </c>
      <c r="AO104" s="76">
        <f t="shared" si="598"/>
        <v>0</v>
      </c>
      <c r="AP104" s="82">
        <f t="shared" si="599"/>
        <v>308066.48</v>
      </c>
      <c r="AQ104" s="82">
        <f t="shared" si="600"/>
        <v>61514.61</v>
      </c>
      <c r="AR104" s="82">
        <f t="shared" si="601"/>
        <v>168622.04</v>
      </c>
      <c r="AS104" s="82">
        <f t="shared" si="602"/>
        <v>0</v>
      </c>
      <c r="AT104" s="82">
        <f t="shared" si="603"/>
        <v>292680.49</v>
      </c>
      <c r="AU104" s="82">
        <f t="shared" si="604"/>
        <v>0</v>
      </c>
      <c r="AV104" s="82">
        <f t="shared" si="605"/>
        <v>0</v>
      </c>
      <c r="AW104" s="82">
        <f t="shared" si="606"/>
        <v>75496.350000000006</v>
      </c>
      <c r="AX104" s="82">
        <f t="shared" si="607"/>
        <v>0</v>
      </c>
      <c r="AY104" s="82">
        <f t="shared" si="608"/>
        <v>0</v>
      </c>
      <c r="AZ104" s="82">
        <f t="shared" si="609"/>
        <v>0</v>
      </c>
      <c r="BA104" s="82">
        <f t="shared" si="610"/>
        <v>36616.54</v>
      </c>
      <c r="BB104" s="82">
        <f t="shared" si="611"/>
        <v>296335.11000000004</v>
      </c>
      <c r="BC104" s="82">
        <f t="shared" si="612"/>
        <v>0</v>
      </c>
      <c r="BD104" s="82">
        <f t="shared" si="613"/>
        <v>0</v>
      </c>
      <c r="BE104" s="82">
        <f t="shared" si="614"/>
        <v>0</v>
      </c>
      <c r="BF104" s="76">
        <f t="shared" si="615"/>
        <v>1239331.6200000001</v>
      </c>
      <c r="BG104" s="77">
        <f t="shared" si="616"/>
        <v>0.11728961645107672</v>
      </c>
      <c r="BH104" s="76">
        <f t="shared" si="617"/>
        <v>1261.2265122527074</v>
      </c>
      <c r="BI104" s="82">
        <f t="shared" si="618"/>
        <v>8447.3599999999988</v>
      </c>
      <c r="BJ104" s="82">
        <f t="shared" si="619"/>
        <v>0</v>
      </c>
      <c r="BK104" s="82">
        <f t="shared" si="620"/>
        <v>9117.5300000000025</v>
      </c>
      <c r="BL104" s="82">
        <f t="shared" si="621"/>
        <v>0</v>
      </c>
      <c r="BM104" s="82">
        <f t="shared" si="622"/>
        <v>0</v>
      </c>
      <c r="BN104" s="82">
        <f t="shared" si="623"/>
        <v>0</v>
      </c>
      <c r="BO104" s="82">
        <f t="shared" si="624"/>
        <v>777.75</v>
      </c>
      <c r="BP104" s="76">
        <f t="shared" si="625"/>
        <v>18342.64</v>
      </c>
      <c r="BQ104" s="77">
        <f t="shared" si="626"/>
        <v>1.7359366739147489E-3</v>
      </c>
      <c r="BR104" s="76">
        <f t="shared" si="627"/>
        <v>18.66669380444517</v>
      </c>
      <c r="BS104" s="82">
        <f t="shared" si="628"/>
        <v>0</v>
      </c>
      <c r="BT104" s="82">
        <f t="shared" si="629"/>
        <v>0</v>
      </c>
      <c r="BU104" s="82">
        <f t="shared" si="630"/>
        <v>0</v>
      </c>
      <c r="BV104" s="82">
        <f t="shared" si="631"/>
        <v>6136.79</v>
      </c>
      <c r="BW104" s="76">
        <f t="shared" si="632"/>
        <v>6136.79</v>
      </c>
      <c r="BX104" s="77">
        <f t="shared" si="633"/>
        <v>5.8078220044188256E-4</v>
      </c>
      <c r="BY104" s="76">
        <f t="shared" si="634"/>
        <v>6.2452067898721815</v>
      </c>
      <c r="BZ104" s="82">
        <v>1547830.3500000006</v>
      </c>
      <c r="CA104" s="77">
        <f t="shared" si="635"/>
        <v>0.14648575502562897</v>
      </c>
      <c r="CB104" s="76">
        <f t="shared" si="636"/>
        <v>1575.175394854678</v>
      </c>
      <c r="CC104" s="82">
        <v>549701.39</v>
      </c>
      <c r="CD104" s="77">
        <f t="shared" si="637"/>
        <v>5.2023416618486452E-2</v>
      </c>
      <c r="CE104" s="76">
        <f t="shared" si="638"/>
        <v>559.41279614100802</v>
      </c>
      <c r="CF104" s="84">
        <v>352143.14999999997</v>
      </c>
      <c r="CG104" s="77">
        <f t="shared" si="639"/>
        <v>3.332662084372056E-2</v>
      </c>
      <c r="CH104" s="85">
        <f t="shared" si="640"/>
        <v>358.36435520638281</v>
      </c>
    </row>
    <row r="105" spans="1:86" x14ac:dyDescent="0.2">
      <c r="A105" s="79"/>
      <c r="B105" s="70" t="s">
        <v>181</v>
      </c>
      <c r="C105" s="70" t="s">
        <v>182</v>
      </c>
      <c r="D105" s="80">
        <f t="shared" si="563"/>
        <v>201.29</v>
      </c>
      <c r="E105" s="80">
        <f t="shared" si="564"/>
        <v>3078929.79</v>
      </c>
      <c r="F105" s="76">
        <f t="shared" si="565"/>
        <v>1667712.5699999998</v>
      </c>
      <c r="G105" s="76">
        <f t="shared" si="566"/>
        <v>0</v>
      </c>
      <c r="H105" s="76">
        <f t="shared" si="567"/>
        <v>0</v>
      </c>
      <c r="I105" s="76">
        <f t="shared" si="568"/>
        <v>1667712.5699999998</v>
      </c>
      <c r="J105" s="77">
        <f t="shared" si="569"/>
        <v>0.54165332883410755</v>
      </c>
      <c r="K105" s="81">
        <f t="shared" si="570"/>
        <v>8285.1238014804512</v>
      </c>
      <c r="L105" s="82">
        <f t="shared" si="571"/>
        <v>0</v>
      </c>
      <c r="M105" s="82">
        <f t="shared" si="572"/>
        <v>0</v>
      </c>
      <c r="N105" s="82">
        <f t="shared" si="573"/>
        <v>0</v>
      </c>
      <c r="O105" s="82">
        <f t="shared" si="574"/>
        <v>0</v>
      </c>
      <c r="P105" s="82">
        <f t="shared" si="575"/>
        <v>0</v>
      </c>
      <c r="Q105" s="82">
        <f t="shared" si="576"/>
        <v>0</v>
      </c>
      <c r="R105" s="76"/>
      <c r="S105" s="77">
        <f t="shared" si="577"/>
        <v>0</v>
      </c>
      <c r="T105" s="96">
        <f t="shared" si="578"/>
        <v>0</v>
      </c>
      <c r="U105" s="82">
        <f t="shared" si="579"/>
        <v>145577.29999999999</v>
      </c>
      <c r="V105" s="82">
        <f t="shared" si="580"/>
        <v>0</v>
      </c>
      <c r="W105" s="82">
        <f t="shared" si="581"/>
        <v>43238.369999999995</v>
      </c>
      <c r="X105" s="82">
        <f t="shared" si="582"/>
        <v>0</v>
      </c>
      <c r="Y105" s="82">
        <f t="shared" si="583"/>
        <v>0</v>
      </c>
      <c r="Z105" s="82">
        <f t="shared" si="584"/>
        <v>0</v>
      </c>
      <c r="AA105" s="76">
        <f t="shared" si="585"/>
        <v>188815.66999999998</v>
      </c>
      <c r="AB105" s="77">
        <f t="shared" si="586"/>
        <v>6.132509764050189E-2</v>
      </c>
      <c r="AC105" s="76">
        <f t="shared" si="587"/>
        <v>938.02806895523872</v>
      </c>
      <c r="AD105" s="82">
        <f t="shared" si="588"/>
        <v>171085.14000000004</v>
      </c>
      <c r="AE105" s="82">
        <f t="shared" si="589"/>
        <v>0</v>
      </c>
      <c r="AF105" s="82">
        <f t="shared" si="590"/>
        <v>1022</v>
      </c>
      <c r="AG105" s="82">
        <f t="shared" si="591"/>
        <v>0</v>
      </c>
      <c r="AH105" s="76">
        <f t="shared" si="592"/>
        <v>172107.14000000004</v>
      </c>
      <c r="AI105" s="77">
        <f t="shared" si="593"/>
        <v>5.5898364606748643E-2</v>
      </c>
      <c r="AJ105" s="76">
        <f t="shared" si="594"/>
        <v>855.02081573848704</v>
      </c>
      <c r="AK105" s="82">
        <f t="shared" si="595"/>
        <v>0</v>
      </c>
      <c r="AL105" s="82">
        <f t="shared" si="596"/>
        <v>0</v>
      </c>
      <c r="AM105" s="76"/>
      <c r="AN105" s="77">
        <f t="shared" si="597"/>
        <v>0</v>
      </c>
      <c r="AO105" s="76">
        <f t="shared" si="598"/>
        <v>0</v>
      </c>
      <c r="AP105" s="82">
        <f t="shared" si="599"/>
        <v>62972.409999999996</v>
      </c>
      <c r="AQ105" s="82">
        <f t="shared" si="600"/>
        <v>25137.09</v>
      </c>
      <c r="AR105" s="82">
        <f t="shared" si="601"/>
        <v>0</v>
      </c>
      <c r="AS105" s="82">
        <f t="shared" si="602"/>
        <v>0</v>
      </c>
      <c r="AT105" s="82">
        <f t="shared" si="603"/>
        <v>42189.899999999994</v>
      </c>
      <c r="AU105" s="82">
        <f t="shared" si="604"/>
        <v>0</v>
      </c>
      <c r="AV105" s="82">
        <f t="shared" si="605"/>
        <v>0</v>
      </c>
      <c r="AW105" s="82">
        <f t="shared" si="606"/>
        <v>0</v>
      </c>
      <c r="AX105" s="82">
        <f t="shared" si="607"/>
        <v>0</v>
      </c>
      <c r="AY105" s="82">
        <f t="shared" si="608"/>
        <v>0</v>
      </c>
      <c r="AZ105" s="82">
        <f t="shared" si="609"/>
        <v>0</v>
      </c>
      <c r="BA105" s="82">
        <f t="shared" si="610"/>
        <v>0</v>
      </c>
      <c r="BB105" s="82">
        <f t="shared" si="611"/>
        <v>0</v>
      </c>
      <c r="BC105" s="82">
        <f t="shared" si="612"/>
        <v>0</v>
      </c>
      <c r="BD105" s="82">
        <f t="shared" si="613"/>
        <v>0</v>
      </c>
      <c r="BE105" s="82">
        <f t="shared" si="614"/>
        <v>0</v>
      </c>
      <c r="BF105" s="76">
        <f t="shared" si="615"/>
        <v>130299.4</v>
      </c>
      <c r="BG105" s="77">
        <f t="shared" si="616"/>
        <v>4.2319704860824384E-2</v>
      </c>
      <c r="BH105" s="76">
        <f t="shared" si="617"/>
        <v>647.32177455412591</v>
      </c>
      <c r="BI105" s="82">
        <f t="shared" si="618"/>
        <v>0</v>
      </c>
      <c r="BJ105" s="82">
        <f t="shared" si="619"/>
        <v>0</v>
      </c>
      <c r="BK105" s="82">
        <f t="shared" si="620"/>
        <v>133.43</v>
      </c>
      <c r="BL105" s="82">
        <f t="shared" si="621"/>
        <v>0</v>
      </c>
      <c r="BM105" s="82">
        <f t="shared" si="622"/>
        <v>0</v>
      </c>
      <c r="BN105" s="82">
        <f t="shared" si="623"/>
        <v>0</v>
      </c>
      <c r="BO105" s="82">
        <f t="shared" si="624"/>
        <v>0</v>
      </c>
      <c r="BP105" s="76">
        <f t="shared" si="625"/>
        <v>133.43</v>
      </c>
      <c r="BQ105" s="77">
        <f t="shared" si="626"/>
        <v>4.3336486734242808E-5</v>
      </c>
      <c r="BR105" s="76">
        <f t="shared" si="627"/>
        <v>0.66287445973471115</v>
      </c>
      <c r="BS105" s="82">
        <f t="shared" si="628"/>
        <v>0</v>
      </c>
      <c r="BT105" s="82">
        <f t="shared" si="629"/>
        <v>0</v>
      </c>
      <c r="BU105" s="82">
        <f t="shared" si="630"/>
        <v>0</v>
      </c>
      <c r="BV105" s="82">
        <f t="shared" si="631"/>
        <v>0</v>
      </c>
      <c r="BW105" s="76"/>
      <c r="BX105" s="77">
        <f t="shared" si="633"/>
        <v>0</v>
      </c>
      <c r="BY105" s="76">
        <f t="shared" si="634"/>
        <v>0</v>
      </c>
      <c r="BZ105" s="82">
        <v>517838.73000000004</v>
      </c>
      <c r="CA105" s="77">
        <f t="shared" si="635"/>
        <v>0.16818789817224122</v>
      </c>
      <c r="CB105" s="76">
        <f t="shared" si="636"/>
        <v>2572.6003775647077</v>
      </c>
      <c r="CC105" s="82">
        <v>146109.66</v>
      </c>
      <c r="CD105" s="77">
        <f t="shared" si="637"/>
        <v>4.7454690416958163E-2</v>
      </c>
      <c r="CE105" s="76">
        <f t="shared" si="638"/>
        <v>725.8664613244573</v>
      </c>
      <c r="CF105" s="84">
        <v>255913.18999999992</v>
      </c>
      <c r="CG105" s="77">
        <f t="shared" si="639"/>
        <v>8.3117578981883808E-2</v>
      </c>
      <c r="CH105" s="85">
        <f t="shared" si="640"/>
        <v>1271.3656416116048</v>
      </c>
    </row>
    <row r="106" spans="1:86" x14ac:dyDescent="0.2">
      <c r="A106" s="79"/>
      <c r="B106" s="70" t="s">
        <v>183</v>
      </c>
      <c r="C106" s="70" t="s">
        <v>184</v>
      </c>
      <c r="D106" s="80">
        <f t="shared" si="563"/>
        <v>506.73</v>
      </c>
      <c r="E106" s="80">
        <f t="shared" si="564"/>
        <v>6493699.6200000001</v>
      </c>
      <c r="F106" s="76">
        <f t="shared" si="565"/>
        <v>2743866.91</v>
      </c>
      <c r="G106" s="76">
        <f t="shared" si="566"/>
        <v>111175.34000000001</v>
      </c>
      <c r="H106" s="76">
        <f t="shared" si="567"/>
        <v>0</v>
      </c>
      <c r="I106" s="76">
        <f t="shared" si="568"/>
        <v>2855042.25</v>
      </c>
      <c r="J106" s="77">
        <f t="shared" si="569"/>
        <v>0.43966343025888222</v>
      </c>
      <c r="K106" s="81">
        <f t="shared" si="570"/>
        <v>5634.2475282694922</v>
      </c>
      <c r="L106" s="82">
        <f t="shared" si="571"/>
        <v>0</v>
      </c>
      <c r="M106" s="82">
        <f t="shared" si="572"/>
        <v>0</v>
      </c>
      <c r="N106" s="82">
        <f t="shared" si="573"/>
        <v>0</v>
      </c>
      <c r="O106" s="82">
        <f t="shared" si="574"/>
        <v>0</v>
      </c>
      <c r="P106" s="82">
        <f t="shared" si="575"/>
        <v>0</v>
      </c>
      <c r="Q106" s="82">
        <f t="shared" si="576"/>
        <v>0</v>
      </c>
      <c r="R106" s="76"/>
      <c r="S106" s="77">
        <f t="shared" si="577"/>
        <v>0</v>
      </c>
      <c r="T106" s="96">
        <f t="shared" si="578"/>
        <v>0</v>
      </c>
      <c r="U106" s="82">
        <f t="shared" si="579"/>
        <v>411804.72</v>
      </c>
      <c r="V106" s="82">
        <f t="shared" si="580"/>
        <v>23500</v>
      </c>
      <c r="W106" s="82">
        <f t="shared" si="581"/>
        <v>89167</v>
      </c>
      <c r="X106" s="82">
        <f t="shared" si="582"/>
        <v>0</v>
      </c>
      <c r="Y106" s="82">
        <f t="shared" si="583"/>
        <v>0</v>
      </c>
      <c r="Z106" s="82">
        <f t="shared" si="584"/>
        <v>0</v>
      </c>
      <c r="AA106" s="76">
        <f t="shared" si="585"/>
        <v>524471.72</v>
      </c>
      <c r="AB106" s="77">
        <f t="shared" si="586"/>
        <v>8.0766242772405905E-2</v>
      </c>
      <c r="AC106" s="76">
        <f t="shared" si="587"/>
        <v>1035.0121761095652</v>
      </c>
      <c r="AD106" s="82">
        <f t="shared" si="588"/>
        <v>132172.61000000002</v>
      </c>
      <c r="AE106" s="82">
        <f t="shared" si="589"/>
        <v>62310.11</v>
      </c>
      <c r="AF106" s="82">
        <f t="shared" si="590"/>
        <v>1230</v>
      </c>
      <c r="AG106" s="82">
        <f t="shared" si="591"/>
        <v>0</v>
      </c>
      <c r="AH106" s="76">
        <f t="shared" si="592"/>
        <v>195712.72000000003</v>
      </c>
      <c r="AI106" s="77">
        <f t="shared" si="593"/>
        <v>3.013886250562357E-2</v>
      </c>
      <c r="AJ106" s="76">
        <f t="shared" si="594"/>
        <v>386.22682690979423</v>
      </c>
      <c r="AK106" s="82">
        <f t="shared" si="595"/>
        <v>0</v>
      </c>
      <c r="AL106" s="82">
        <f t="shared" si="596"/>
        <v>0</v>
      </c>
      <c r="AM106" s="76"/>
      <c r="AN106" s="77">
        <f t="shared" si="597"/>
        <v>0</v>
      </c>
      <c r="AO106" s="76">
        <f t="shared" si="598"/>
        <v>0</v>
      </c>
      <c r="AP106" s="82">
        <f t="shared" si="599"/>
        <v>449410.46999999991</v>
      </c>
      <c r="AQ106" s="82">
        <f t="shared" si="600"/>
        <v>69872.850000000006</v>
      </c>
      <c r="AR106" s="82">
        <f t="shared" si="601"/>
        <v>0</v>
      </c>
      <c r="AS106" s="82">
        <f t="shared" si="602"/>
        <v>0</v>
      </c>
      <c r="AT106" s="82">
        <f t="shared" si="603"/>
        <v>175933.32</v>
      </c>
      <c r="AU106" s="82">
        <f t="shared" si="604"/>
        <v>0</v>
      </c>
      <c r="AV106" s="82">
        <f t="shared" si="605"/>
        <v>0</v>
      </c>
      <c r="AW106" s="82">
        <f t="shared" si="606"/>
        <v>29030.219999999998</v>
      </c>
      <c r="AX106" s="82">
        <f t="shared" si="607"/>
        <v>0</v>
      </c>
      <c r="AY106" s="82">
        <f t="shared" si="608"/>
        <v>0</v>
      </c>
      <c r="AZ106" s="82">
        <f t="shared" si="609"/>
        <v>0</v>
      </c>
      <c r="BA106" s="82">
        <f t="shared" si="610"/>
        <v>0</v>
      </c>
      <c r="BB106" s="82">
        <f t="shared" si="611"/>
        <v>76391.27</v>
      </c>
      <c r="BC106" s="82">
        <f t="shared" si="612"/>
        <v>0</v>
      </c>
      <c r="BD106" s="82">
        <f t="shared" si="613"/>
        <v>0</v>
      </c>
      <c r="BE106" s="82">
        <f t="shared" si="614"/>
        <v>0</v>
      </c>
      <c r="BF106" s="76">
        <f t="shared" si="615"/>
        <v>800638.12999999989</v>
      </c>
      <c r="BG106" s="77">
        <f t="shared" si="616"/>
        <v>0.12329460505596961</v>
      </c>
      <c r="BH106" s="76">
        <f t="shared" si="617"/>
        <v>1580.0093343595206</v>
      </c>
      <c r="BI106" s="82">
        <f t="shared" si="618"/>
        <v>123.81</v>
      </c>
      <c r="BJ106" s="82">
        <f t="shared" si="619"/>
        <v>0</v>
      </c>
      <c r="BK106" s="82">
        <f t="shared" si="620"/>
        <v>4427.34</v>
      </c>
      <c r="BL106" s="82">
        <f t="shared" si="621"/>
        <v>0</v>
      </c>
      <c r="BM106" s="82">
        <f t="shared" si="622"/>
        <v>0</v>
      </c>
      <c r="BN106" s="82">
        <f t="shared" si="623"/>
        <v>0</v>
      </c>
      <c r="BO106" s="82">
        <f t="shared" si="624"/>
        <v>1045.79</v>
      </c>
      <c r="BP106" s="76">
        <f t="shared" si="625"/>
        <v>5596.9400000000005</v>
      </c>
      <c r="BQ106" s="77">
        <f t="shared" si="626"/>
        <v>8.6190312572542434E-4</v>
      </c>
      <c r="BR106" s="76">
        <f t="shared" si="627"/>
        <v>11.045211453831429</v>
      </c>
      <c r="BS106" s="82">
        <f t="shared" si="628"/>
        <v>0</v>
      </c>
      <c r="BT106" s="82">
        <f t="shared" si="629"/>
        <v>0</v>
      </c>
      <c r="BU106" s="82">
        <f t="shared" si="630"/>
        <v>0</v>
      </c>
      <c r="BV106" s="82">
        <f t="shared" si="631"/>
        <v>5826.6</v>
      </c>
      <c r="BW106" s="76">
        <f t="shared" si="632"/>
        <v>5826.6</v>
      </c>
      <c r="BX106" s="77">
        <f t="shared" si="633"/>
        <v>8.972697138707504E-4</v>
      </c>
      <c r="BY106" s="76">
        <f t="shared" si="634"/>
        <v>11.498431117162987</v>
      </c>
      <c r="BZ106" s="82">
        <v>1470289.9599999997</v>
      </c>
      <c r="CA106" s="77">
        <f t="shared" si="635"/>
        <v>0.22641791983596551</v>
      </c>
      <c r="CB106" s="76">
        <f t="shared" si="636"/>
        <v>2901.5253882738334</v>
      </c>
      <c r="CC106" s="82">
        <v>381341.71</v>
      </c>
      <c r="CD106" s="77">
        <f t="shared" si="637"/>
        <v>5.8724876775251886E-2</v>
      </c>
      <c r="CE106" s="76">
        <f t="shared" si="638"/>
        <v>752.55404258678197</v>
      </c>
      <c r="CF106" s="84">
        <v>254779.59000000005</v>
      </c>
      <c r="CG106" s="77">
        <f t="shared" si="639"/>
        <v>3.9234889956305072E-2</v>
      </c>
      <c r="CH106" s="85">
        <f t="shared" si="640"/>
        <v>502.7916049967439</v>
      </c>
    </row>
    <row r="107" spans="1:86" x14ac:dyDescent="0.2">
      <c r="A107" s="79"/>
      <c r="B107" s="70" t="s">
        <v>185</v>
      </c>
      <c r="C107" s="70" t="s">
        <v>186</v>
      </c>
      <c r="D107" s="80">
        <f t="shared" si="563"/>
        <v>1716.3999999999999</v>
      </c>
      <c r="E107" s="80">
        <f t="shared" si="564"/>
        <v>17655620.469999999</v>
      </c>
      <c r="F107" s="76">
        <f t="shared" si="565"/>
        <v>9229257.1700000037</v>
      </c>
      <c r="G107" s="76">
        <f t="shared" si="566"/>
        <v>0</v>
      </c>
      <c r="H107" s="76">
        <f t="shared" si="567"/>
        <v>0</v>
      </c>
      <c r="I107" s="76">
        <f t="shared" si="568"/>
        <v>9229257.1700000037</v>
      </c>
      <c r="J107" s="77">
        <f t="shared" si="569"/>
        <v>0.52273762826303005</v>
      </c>
      <c r="K107" s="81">
        <f t="shared" si="570"/>
        <v>5377.1015905383383</v>
      </c>
      <c r="L107" s="82">
        <f t="shared" si="571"/>
        <v>0</v>
      </c>
      <c r="M107" s="82">
        <f t="shared" si="572"/>
        <v>0</v>
      </c>
      <c r="N107" s="82">
        <f t="shared" si="573"/>
        <v>0</v>
      </c>
      <c r="O107" s="82">
        <f t="shared" si="574"/>
        <v>0</v>
      </c>
      <c r="P107" s="82">
        <f t="shared" si="575"/>
        <v>0</v>
      </c>
      <c r="Q107" s="82">
        <f t="shared" si="576"/>
        <v>0</v>
      </c>
      <c r="R107" s="76"/>
      <c r="S107" s="77">
        <f t="shared" si="577"/>
        <v>0</v>
      </c>
      <c r="T107" s="96">
        <f t="shared" si="578"/>
        <v>0</v>
      </c>
      <c r="U107" s="82">
        <f t="shared" si="579"/>
        <v>1011062.8099999998</v>
      </c>
      <c r="V107" s="82">
        <f t="shared" si="580"/>
        <v>16800</v>
      </c>
      <c r="W107" s="82">
        <f t="shared" si="581"/>
        <v>273946.38</v>
      </c>
      <c r="X107" s="82">
        <f t="shared" si="582"/>
        <v>0</v>
      </c>
      <c r="Y107" s="82">
        <f t="shared" si="583"/>
        <v>0</v>
      </c>
      <c r="Z107" s="82">
        <f t="shared" si="584"/>
        <v>0</v>
      </c>
      <c r="AA107" s="76">
        <f t="shared" si="585"/>
        <v>1301809.19</v>
      </c>
      <c r="AB107" s="77">
        <f t="shared" si="586"/>
        <v>7.3733414932202604E-2</v>
      </c>
      <c r="AC107" s="76">
        <f t="shared" si="587"/>
        <v>758.45326846888838</v>
      </c>
      <c r="AD107" s="82">
        <f t="shared" si="588"/>
        <v>459483.24</v>
      </c>
      <c r="AE107" s="82">
        <f t="shared" si="589"/>
        <v>87481.74</v>
      </c>
      <c r="AF107" s="82">
        <f t="shared" si="590"/>
        <v>14211</v>
      </c>
      <c r="AG107" s="82">
        <f t="shared" si="591"/>
        <v>0</v>
      </c>
      <c r="AH107" s="76">
        <f t="shared" si="592"/>
        <v>561175.98</v>
      </c>
      <c r="AI107" s="77">
        <f t="shared" si="593"/>
        <v>3.1784551608001345E-2</v>
      </c>
      <c r="AJ107" s="76">
        <f t="shared" si="594"/>
        <v>326.94941738522488</v>
      </c>
      <c r="AK107" s="82">
        <f t="shared" si="595"/>
        <v>0</v>
      </c>
      <c r="AL107" s="82">
        <f t="shared" si="596"/>
        <v>0</v>
      </c>
      <c r="AM107" s="76"/>
      <c r="AN107" s="77">
        <f t="shared" si="597"/>
        <v>0</v>
      </c>
      <c r="AO107" s="76">
        <f t="shared" si="598"/>
        <v>0</v>
      </c>
      <c r="AP107" s="82">
        <f t="shared" si="599"/>
        <v>605364.5</v>
      </c>
      <c r="AQ107" s="82">
        <f t="shared" si="600"/>
        <v>96211.26999999999</v>
      </c>
      <c r="AR107" s="82">
        <f t="shared" si="601"/>
        <v>101259.54000000002</v>
      </c>
      <c r="AS107" s="82">
        <f t="shared" si="602"/>
        <v>0</v>
      </c>
      <c r="AT107" s="82">
        <f t="shared" si="603"/>
        <v>542296.68000000005</v>
      </c>
      <c r="AU107" s="82">
        <f t="shared" si="604"/>
        <v>0</v>
      </c>
      <c r="AV107" s="82">
        <f t="shared" si="605"/>
        <v>0</v>
      </c>
      <c r="AW107" s="82">
        <f t="shared" si="606"/>
        <v>24072.41</v>
      </c>
      <c r="AX107" s="82">
        <f t="shared" si="607"/>
        <v>0</v>
      </c>
      <c r="AY107" s="82">
        <f t="shared" si="608"/>
        <v>0</v>
      </c>
      <c r="AZ107" s="82">
        <f t="shared" si="609"/>
        <v>0</v>
      </c>
      <c r="BA107" s="82">
        <f t="shared" si="610"/>
        <v>120092.75</v>
      </c>
      <c r="BB107" s="82">
        <f t="shared" si="611"/>
        <v>619268.30000000016</v>
      </c>
      <c r="BC107" s="82">
        <f t="shared" si="612"/>
        <v>0</v>
      </c>
      <c r="BD107" s="82">
        <f t="shared" si="613"/>
        <v>0</v>
      </c>
      <c r="BE107" s="82">
        <f t="shared" si="614"/>
        <v>140982.56</v>
      </c>
      <c r="BF107" s="76">
        <f t="shared" si="615"/>
        <v>2249548.0100000002</v>
      </c>
      <c r="BG107" s="77">
        <f t="shared" si="616"/>
        <v>0.12741257175426815</v>
      </c>
      <c r="BH107" s="76">
        <f t="shared" si="617"/>
        <v>1310.6199079468659</v>
      </c>
      <c r="BI107" s="82">
        <f t="shared" si="618"/>
        <v>0</v>
      </c>
      <c r="BJ107" s="82">
        <f t="shared" si="619"/>
        <v>0</v>
      </c>
      <c r="BK107" s="82">
        <f t="shared" si="620"/>
        <v>12768.650000000001</v>
      </c>
      <c r="BL107" s="82">
        <f t="shared" si="621"/>
        <v>0</v>
      </c>
      <c r="BM107" s="82">
        <f t="shared" si="622"/>
        <v>0</v>
      </c>
      <c r="BN107" s="82">
        <f t="shared" si="623"/>
        <v>0</v>
      </c>
      <c r="BO107" s="82">
        <f t="shared" si="624"/>
        <v>0</v>
      </c>
      <c r="BP107" s="76">
        <f t="shared" si="625"/>
        <v>12768.650000000001</v>
      </c>
      <c r="BQ107" s="77">
        <f t="shared" si="626"/>
        <v>7.2320596275255128E-4</v>
      </c>
      <c r="BR107" s="76">
        <f t="shared" si="627"/>
        <v>7.4392041482172004</v>
      </c>
      <c r="BS107" s="82">
        <f t="shared" si="628"/>
        <v>0</v>
      </c>
      <c r="BT107" s="82">
        <f t="shared" si="629"/>
        <v>0</v>
      </c>
      <c r="BU107" s="82">
        <f t="shared" si="630"/>
        <v>0</v>
      </c>
      <c r="BV107" s="82">
        <f t="shared" si="631"/>
        <v>0</v>
      </c>
      <c r="BW107" s="76"/>
      <c r="BX107" s="77">
        <f t="shared" si="633"/>
        <v>0</v>
      </c>
      <c r="BY107" s="76">
        <f t="shared" si="634"/>
        <v>0</v>
      </c>
      <c r="BZ107" s="82">
        <v>2719423.1300000004</v>
      </c>
      <c r="CA107" s="77">
        <f t="shared" si="635"/>
        <v>0.15402591682466091</v>
      </c>
      <c r="CB107" s="76">
        <f t="shared" si="636"/>
        <v>1584.3760953157775</v>
      </c>
      <c r="CC107" s="82">
        <v>787564.56</v>
      </c>
      <c r="CD107" s="77">
        <f t="shared" si="637"/>
        <v>4.4607016861186531E-2</v>
      </c>
      <c r="CE107" s="76">
        <f t="shared" si="638"/>
        <v>458.84674900955497</v>
      </c>
      <c r="CF107" s="84">
        <v>794073.78</v>
      </c>
      <c r="CG107" s="77">
        <f t="shared" si="639"/>
        <v>4.4975693793898146E-2</v>
      </c>
      <c r="CH107" s="85">
        <f t="shared" si="640"/>
        <v>462.63911675600099</v>
      </c>
    </row>
    <row r="108" spans="1:86" x14ac:dyDescent="0.2">
      <c r="A108" s="79"/>
      <c r="B108" s="70" t="s">
        <v>187</v>
      </c>
      <c r="C108" s="70" t="s">
        <v>188</v>
      </c>
      <c r="D108" s="80">
        <f t="shared" si="563"/>
        <v>8463.5500000000011</v>
      </c>
      <c r="E108" s="80">
        <f t="shared" si="564"/>
        <v>93661735.459999993</v>
      </c>
      <c r="F108" s="76">
        <f t="shared" si="565"/>
        <v>49222727.750000007</v>
      </c>
      <c r="G108" s="76">
        <f t="shared" si="566"/>
        <v>750087.60999999987</v>
      </c>
      <c r="H108" s="76">
        <f t="shared" si="567"/>
        <v>540873.90999999992</v>
      </c>
      <c r="I108" s="76">
        <f t="shared" si="568"/>
        <v>50513689.270000003</v>
      </c>
      <c r="J108" s="77">
        <f t="shared" si="569"/>
        <v>0.53932044950814328</v>
      </c>
      <c r="K108" s="81">
        <f t="shared" si="570"/>
        <v>5968.3807941112182</v>
      </c>
      <c r="L108" s="82">
        <f t="shared" si="571"/>
        <v>0</v>
      </c>
      <c r="M108" s="82">
        <f t="shared" si="572"/>
        <v>0</v>
      </c>
      <c r="N108" s="82">
        <f t="shared" si="573"/>
        <v>0</v>
      </c>
      <c r="O108" s="82">
        <f t="shared" si="574"/>
        <v>0</v>
      </c>
      <c r="P108" s="82">
        <f t="shared" si="575"/>
        <v>0</v>
      </c>
      <c r="Q108" s="82">
        <f t="shared" si="576"/>
        <v>0</v>
      </c>
      <c r="R108" s="76"/>
      <c r="S108" s="77">
        <f t="shared" si="577"/>
        <v>0</v>
      </c>
      <c r="T108" s="96">
        <f t="shared" si="578"/>
        <v>0</v>
      </c>
      <c r="U108" s="82">
        <f t="shared" si="579"/>
        <v>8174693.21</v>
      </c>
      <c r="V108" s="82">
        <f t="shared" si="580"/>
        <v>248865.2</v>
      </c>
      <c r="W108" s="82">
        <f t="shared" si="581"/>
        <v>1480997.9699999997</v>
      </c>
      <c r="X108" s="82">
        <f t="shared" si="582"/>
        <v>0</v>
      </c>
      <c r="Y108" s="82">
        <f t="shared" si="583"/>
        <v>0</v>
      </c>
      <c r="Z108" s="82">
        <f t="shared" si="584"/>
        <v>0</v>
      </c>
      <c r="AA108" s="76">
        <f t="shared" si="585"/>
        <v>9904556.379999999</v>
      </c>
      <c r="AB108" s="77">
        <f t="shared" si="586"/>
        <v>0.10574816205738496</v>
      </c>
      <c r="AC108" s="76">
        <f t="shared" si="587"/>
        <v>1170.2602784883409</v>
      </c>
      <c r="AD108" s="82">
        <f t="shared" si="588"/>
        <v>2287029.39</v>
      </c>
      <c r="AE108" s="82">
        <f t="shared" si="589"/>
        <v>0</v>
      </c>
      <c r="AF108" s="82">
        <f t="shared" si="590"/>
        <v>52161.200000000004</v>
      </c>
      <c r="AG108" s="82">
        <f t="shared" si="591"/>
        <v>0</v>
      </c>
      <c r="AH108" s="76">
        <f t="shared" si="592"/>
        <v>2339190.5900000003</v>
      </c>
      <c r="AI108" s="77">
        <f t="shared" si="593"/>
        <v>2.4974879853672961E-2</v>
      </c>
      <c r="AJ108" s="76">
        <f t="shared" si="594"/>
        <v>276.38409296335465</v>
      </c>
      <c r="AK108" s="82">
        <f t="shared" si="595"/>
        <v>1536471.94</v>
      </c>
      <c r="AL108" s="82">
        <f t="shared" si="596"/>
        <v>0</v>
      </c>
      <c r="AM108" s="76">
        <f t="shared" ref="AM108" si="641">SUM(AK108:AL108)</f>
        <v>1536471.94</v>
      </c>
      <c r="AN108" s="77">
        <f t="shared" si="597"/>
        <v>1.6404478653464404E-2</v>
      </c>
      <c r="AO108" s="76">
        <f t="shared" si="598"/>
        <v>181.53989047149244</v>
      </c>
      <c r="AP108" s="82">
        <f t="shared" si="599"/>
        <v>1498776.63</v>
      </c>
      <c r="AQ108" s="82">
        <f t="shared" si="600"/>
        <v>628205.54999999981</v>
      </c>
      <c r="AR108" s="82">
        <f t="shared" si="601"/>
        <v>163929.63</v>
      </c>
      <c r="AS108" s="82">
        <f t="shared" si="602"/>
        <v>0</v>
      </c>
      <c r="AT108" s="82">
        <f t="shared" si="603"/>
        <v>2487560.4700000002</v>
      </c>
      <c r="AU108" s="82">
        <f t="shared" si="604"/>
        <v>0</v>
      </c>
      <c r="AV108" s="82">
        <f t="shared" si="605"/>
        <v>0</v>
      </c>
      <c r="AW108" s="82">
        <f t="shared" si="606"/>
        <v>976911.22</v>
      </c>
      <c r="AX108" s="82">
        <f t="shared" si="607"/>
        <v>0</v>
      </c>
      <c r="AY108" s="82">
        <f t="shared" si="608"/>
        <v>0</v>
      </c>
      <c r="AZ108" s="82">
        <f t="shared" si="609"/>
        <v>0</v>
      </c>
      <c r="BA108" s="82">
        <f t="shared" si="610"/>
        <v>114602.72999999998</v>
      </c>
      <c r="BB108" s="82">
        <f t="shared" si="611"/>
        <v>947646.22999999986</v>
      </c>
      <c r="BC108" s="82">
        <f t="shared" si="612"/>
        <v>0</v>
      </c>
      <c r="BD108" s="82">
        <f t="shared" si="613"/>
        <v>0</v>
      </c>
      <c r="BE108" s="82">
        <f t="shared" si="614"/>
        <v>0</v>
      </c>
      <c r="BF108" s="76">
        <f t="shared" si="615"/>
        <v>6817632.4599999981</v>
      </c>
      <c r="BG108" s="77">
        <f t="shared" si="616"/>
        <v>7.278994379632861E-2</v>
      </c>
      <c r="BH108" s="76">
        <f t="shared" si="617"/>
        <v>805.52870367635296</v>
      </c>
      <c r="BI108" s="82">
        <f t="shared" si="618"/>
        <v>0</v>
      </c>
      <c r="BJ108" s="82">
        <f t="shared" si="619"/>
        <v>0</v>
      </c>
      <c r="BK108" s="82">
        <f t="shared" si="620"/>
        <v>218987.24</v>
      </c>
      <c r="BL108" s="82">
        <f t="shared" si="621"/>
        <v>0</v>
      </c>
      <c r="BM108" s="82">
        <f t="shared" si="622"/>
        <v>0</v>
      </c>
      <c r="BN108" s="82">
        <f t="shared" si="623"/>
        <v>0</v>
      </c>
      <c r="BO108" s="82">
        <f t="shared" si="624"/>
        <v>34454.68</v>
      </c>
      <c r="BP108" s="76">
        <f t="shared" si="625"/>
        <v>253441.91999999998</v>
      </c>
      <c r="BQ108" s="77">
        <f t="shared" si="626"/>
        <v>2.7059280799706848E-3</v>
      </c>
      <c r="BR108" s="76">
        <f t="shared" si="627"/>
        <v>29.94510814020121</v>
      </c>
      <c r="BS108" s="82">
        <f t="shared" si="628"/>
        <v>0</v>
      </c>
      <c r="BT108" s="82">
        <f t="shared" si="629"/>
        <v>270330.72999999992</v>
      </c>
      <c r="BU108" s="82">
        <f t="shared" si="630"/>
        <v>0</v>
      </c>
      <c r="BV108" s="82">
        <f t="shared" si="631"/>
        <v>0</v>
      </c>
      <c r="BW108" s="76">
        <f t="shared" si="632"/>
        <v>270330.72999999992</v>
      </c>
      <c r="BX108" s="77">
        <f t="shared" si="633"/>
        <v>2.8862451530748089E-3</v>
      </c>
      <c r="BY108" s="76">
        <f t="shared" si="634"/>
        <v>31.940584033886477</v>
      </c>
      <c r="BZ108" s="82">
        <v>13888219.819999998</v>
      </c>
      <c r="CA108" s="77">
        <f t="shared" si="635"/>
        <v>0.14828061589709945</v>
      </c>
      <c r="CB108" s="76">
        <f t="shared" si="636"/>
        <v>1640.9449722634115</v>
      </c>
      <c r="CC108" s="82">
        <v>3756645.9499999997</v>
      </c>
      <c r="CD108" s="77">
        <f t="shared" si="637"/>
        <v>4.0108651964967552E-2</v>
      </c>
      <c r="CE108" s="76">
        <f t="shared" si="638"/>
        <v>443.86173059768055</v>
      </c>
      <c r="CF108" s="84">
        <v>4381556.3999999994</v>
      </c>
      <c r="CG108" s="77">
        <f t="shared" si="639"/>
        <v>4.6780645035893291E-2</v>
      </c>
      <c r="CH108" s="85">
        <f t="shared" si="640"/>
        <v>517.69723106734159</v>
      </c>
    </row>
    <row r="109" spans="1:86" x14ac:dyDescent="0.2">
      <c r="A109" s="79"/>
      <c r="B109" s="70" t="s">
        <v>189</v>
      </c>
      <c r="C109" s="70" t="s">
        <v>190</v>
      </c>
      <c r="D109" s="80">
        <f t="shared" si="563"/>
        <v>2373.2500000000005</v>
      </c>
      <c r="E109" s="80">
        <f t="shared" si="564"/>
        <v>25542441.75</v>
      </c>
      <c r="F109" s="76">
        <f t="shared" si="565"/>
        <v>14690213.630000003</v>
      </c>
      <c r="G109" s="76">
        <f t="shared" si="566"/>
        <v>0</v>
      </c>
      <c r="H109" s="76">
        <f t="shared" si="567"/>
        <v>0</v>
      </c>
      <c r="I109" s="76">
        <f t="shared" si="568"/>
        <v>14690213.630000003</v>
      </c>
      <c r="J109" s="77">
        <f t="shared" si="569"/>
        <v>0.5751295735068086</v>
      </c>
      <c r="K109" s="81">
        <f t="shared" si="570"/>
        <v>6189.9140967028334</v>
      </c>
      <c r="L109" s="82">
        <f t="shared" si="571"/>
        <v>0</v>
      </c>
      <c r="M109" s="82">
        <f t="shared" si="572"/>
        <v>0</v>
      </c>
      <c r="N109" s="82">
        <f t="shared" si="573"/>
        <v>0</v>
      </c>
      <c r="O109" s="82">
        <f t="shared" si="574"/>
        <v>0</v>
      </c>
      <c r="P109" s="82">
        <f t="shared" si="575"/>
        <v>0</v>
      </c>
      <c r="Q109" s="82">
        <f t="shared" si="576"/>
        <v>0</v>
      </c>
      <c r="R109" s="76"/>
      <c r="S109" s="77">
        <f t="shared" si="577"/>
        <v>0</v>
      </c>
      <c r="T109" s="96">
        <f t="shared" si="578"/>
        <v>0</v>
      </c>
      <c r="U109" s="82">
        <f t="shared" si="579"/>
        <v>1971865.67</v>
      </c>
      <c r="V109" s="82">
        <f t="shared" si="580"/>
        <v>16291.6</v>
      </c>
      <c r="W109" s="82">
        <f t="shared" si="581"/>
        <v>435306.47</v>
      </c>
      <c r="X109" s="82">
        <f t="shared" si="582"/>
        <v>0</v>
      </c>
      <c r="Y109" s="82">
        <f t="shared" si="583"/>
        <v>0</v>
      </c>
      <c r="Z109" s="82">
        <f t="shared" si="584"/>
        <v>0</v>
      </c>
      <c r="AA109" s="76">
        <f t="shared" si="585"/>
        <v>2423463.7400000002</v>
      </c>
      <c r="AB109" s="77">
        <f t="shared" si="586"/>
        <v>9.4879877332009588E-2</v>
      </c>
      <c r="AC109" s="76">
        <f t="shared" si="587"/>
        <v>1021.1582176340461</v>
      </c>
      <c r="AD109" s="82">
        <f t="shared" si="588"/>
        <v>805954.53000000014</v>
      </c>
      <c r="AE109" s="82">
        <f t="shared" si="589"/>
        <v>110349.43</v>
      </c>
      <c r="AF109" s="82">
        <f t="shared" si="590"/>
        <v>17511</v>
      </c>
      <c r="AG109" s="82">
        <f t="shared" si="591"/>
        <v>0</v>
      </c>
      <c r="AH109" s="76">
        <f t="shared" si="592"/>
        <v>933814.9600000002</v>
      </c>
      <c r="AI109" s="77">
        <f t="shared" si="593"/>
        <v>3.655934577985287E-2</v>
      </c>
      <c r="AJ109" s="76">
        <f t="shared" si="594"/>
        <v>393.47517539239442</v>
      </c>
      <c r="AK109" s="82">
        <f t="shared" si="595"/>
        <v>0</v>
      </c>
      <c r="AL109" s="82">
        <f t="shared" si="596"/>
        <v>0</v>
      </c>
      <c r="AM109" s="76"/>
      <c r="AN109" s="77">
        <f t="shared" si="597"/>
        <v>0</v>
      </c>
      <c r="AO109" s="76">
        <f t="shared" si="598"/>
        <v>0</v>
      </c>
      <c r="AP109" s="82">
        <f t="shared" si="599"/>
        <v>805193.18</v>
      </c>
      <c r="AQ109" s="82">
        <f t="shared" si="600"/>
        <v>121611.31</v>
      </c>
      <c r="AR109" s="82">
        <f t="shared" si="601"/>
        <v>44594</v>
      </c>
      <c r="AS109" s="82">
        <f t="shared" si="602"/>
        <v>0</v>
      </c>
      <c r="AT109" s="82">
        <f t="shared" si="603"/>
        <v>618703.38</v>
      </c>
      <c r="AU109" s="82">
        <f t="shared" si="604"/>
        <v>146973.16</v>
      </c>
      <c r="AV109" s="82">
        <f t="shared" si="605"/>
        <v>0</v>
      </c>
      <c r="AW109" s="82">
        <f t="shared" si="606"/>
        <v>60497.799999999996</v>
      </c>
      <c r="AX109" s="82">
        <f t="shared" si="607"/>
        <v>0</v>
      </c>
      <c r="AY109" s="82">
        <f t="shared" si="608"/>
        <v>0</v>
      </c>
      <c r="AZ109" s="82">
        <f t="shared" si="609"/>
        <v>0</v>
      </c>
      <c r="BA109" s="82">
        <f t="shared" si="610"/>
        <v>44478</v>
      </c>
      <c r="BB109" s="82">
        <f t="shared" si="611"/>
        <v>245551.34999999998</v>
      </c>
      <c r="BC109" s="82">
        <f t="shared" si="612"/>
        <v>0</v>
      </c>
      <c r="BD109" s="82">
        <f t="shared" si="613"/>
        <v>0</v>
      </c>
      <c r="BE109" s="82">
        <f t="shared" si="614"/>
        <v>0</v>
      </c>
      <c r="BF109" s="76">
        <f t="shared" si="615"/>
        <v>2087602.1800000002</v>
      </c>
      <c r="BG109" s="77">
        <f t="shared" si="616"/>
        <v>8.173072098715857E-2</v>
      </c>
      <c r="BH109" s="76">
        <f t="shared" si="617"/>
        <v>879.63854629727155</v>
      </c>
      <c r="BI109" s="82">
        <f t="shared" si="618"/>
        <v>24127.77</v>
      </c>
      <c r="BJ109" s="82">
        <f t="shared" si="619"/>
        <v>0</v>
      </c>
      <c r="BK109" s="82">
        <f t="shared" si="620"/>
        <v>44455.38</v>
      </c>
      <c r="BL109" s="82">
        <f t="shared" si="621"/>
        <v>0</v>
      </c>
      <c r="BM109" s="82">
        <f t="shared" si="622"/>
        <v>0</v>
      </c>
      <c r="BN109" s="82">
        <f t="shared" si="623"/>
        <v>0</v>
      </c>
      <c r="BO109" s="82">
        <f t="shared" si="624"/>
        <v>68612.87</v>
      </c>
      <c r="BP109" s="76">
        <f t="shared" si="625"/>
        <v>137196.01999999999</v>
      </c>
      <c r="BQ109" s="77">
        <f t="shared" si="626"/>
        <v>5.3712961878439047E-3</v>
      </c>
      <c r="BR109" s="76">
        <f t="shared" si="627"/>
        <v>57.80934162014114</v>
      </c>
      <c r="BS109" s="82">
        <f t="shared" si="628"/>
        <v>0</v>
      </c>
      <c r="BT109" s="82">
        <f t="shared" si="629"/>
        <v>0</v>
      </c>
      <c r="BU109" s="82">
        <f t="shared" si="630"/>
        <v>0</v>
      </c>
      <c r="BV109" s="82">
        <f t="shared" si="631"/>
        <v>33437.58</v>
      </c>
      <c r="BW109" s="76">
        <f t="shared" si="632"/>
        <v>33437.58</v>
      </c>
      <c r="BX109" s="77">
        <f t="shared" si="633"/>
        <v>1.3090988061076815E-3</v>
      </c>
      <c r="BY109" s="76">
        <f t="shared" si="634"/>
        <v>14.089362688296637</v>
      </c>
      <c r="BZ109" s="82">
        <v>3231050.84</v>
      </c>
      <c r="CA109" s="77">
        <f t="shared" si="635"/>
        <v>0.12649733614445846</v>
      </c>
      <c r="CB109" s="76">
        <f t="shared" si="636"/>
        <v>1361.4456294111446</v>
      </c>
      <c r="CC109" s="82">
        <v>953128.79000000015</v>
      </c>
      <c r="CD109" s="77">
        <f t="shared" si="637"/>
        <v>3.7315492360866405E-2</v>
      </c>
      <c r="CE109" s="76">
        <f t="shared" si="638"/>
        <v>401.61331086063416</v>
      </c>
      <c r="CF109" s="84">
        <v>1052534.01</v>
      </c>
      <c r="CG109" s="77">
        <f t="shared" si="639"/>
        <v>4.1207258894894024E-2</v>
      </c>
      <c r="CH109" s="85">
        <f t="shared" si="640"/>
        <v>443.49900347624555</v>
      </c>
    </row>
    <row r="110" spans="1:86" x14ac:dyDescent="0.2">
      <c r="A110" s="79"/>
      <c r="B110" s="70" t="s">
        <v>191</v>
      </c>
      <c r="C110" s="70" t="s">
        <v>192</v>
      </c>
      <c r="D110" s="80">
        <f t="shared" si="563"/>
        <v>151.60000000000002</v>
      </c>
      <c r="E110" s="80">
        <f t="shared" si="564"/>
        <v>2789303.38</v>
      </c>
      <c r="F110" s="76">
        <f t="shared" si="565"/>
        <v>1287890.02</v>
      </c>
      <c r="G110" s="76">
        <f t="shared" si="566"/>
        <v>0</v>
      </c>
      <c r="H110" s="76">
        <f t="shared" si="567"/>
        <v>0</v>
      </c>
      <c r="I110" s="76">
        <f t="shared" si="568"/>
        <v>1287890.02</v>
      </c>
      <c r="J110" s="77">
        <f t="shared" si="569"/>
        <v>0.46172461168422635</v>
      </c>
      <c r="K110" s="81">
        <f t="shared" si="570"/>
        <v>8495.3167546174136</v>
      </c>
      <c r="L110" s="82">
        <f t="shared" si="571"/>
        <v>0</v>
      </c>
      <c r="M110" s="82">
        <f t="shared" si="572"/>
        <v>0</v>
      </c>
      <c r="N110" s="82">
        <f t="shared" si="573"/>
        <v>0</v>
      </c>
      <c r="O110" s="82">
        <f t="shared" si="574"/>
        <v>0</v>
      </c>
      <c r="P110" s="82">
        <f t="shared" si="575"/>
        <v>0</v>
      </c>
      <c r="Q110" s="82">
        <f t="shared" si="576"/>
        <v>0</v>
      </c>
      <c r="R110" s="76"/>
      <c r="S110" s="77">
        <f t="shared" si="577"/>
        <v>0</v>
      </c>
      <c r="T110" s="96">
        <f t="shared" si="578"/>
        <v>0</v>
      </c>
      <c r="U110" s="82">
        <f t="shared" si="579"/>
        <v>122990.36</v>
      </c>
      <c r="V110" s="82">
        <f t="shared" si="580"/>
        <v>1200</v>
      </c>
      <c r="W110" s="82">
        <f t="shared" si="581"/>
        <v>34846.589999999997</v>
      </c>
      <c r="X110" s="82">
        <f t="shared" si="582"/>
        <v>0</v>
      </c>
      <c r="Y110" s="82">
        <f t="shared" si="583"/>
        <v>0</v>
      </c>
      <c r="Z110" s="82">
        <f t="shared" si="584"/>
        <v>0</v>
      </c>
      <c r="AA110" s="76">
        <f t="shared" si="585"/>
        <v>159036.95000000001</v>
      </c>
      <c r="AB110" s="77">
        <f t="shared" si="586"/>
        <v>5.7016727237465301E-2</v>
      </c>
      <c r="AC110" s="76">
        <f t="shared" si="587"/>
        <v>1049.0563984168864</v>
      </c>
      <c r="AD110" s="82">
        <f t="shared" si="588"/>
        <v>196676.71</v>
      </c>
      <c r="AE110" s="82">
        <f t="shared" si="589"/>
        <v>15139</v>
      </c>
      <c r="AF110" s="82">
        <f t="shared" si="590"/>
        <v>1510.94</v>
      </c>
      <c r="AG110" s="82">
        <f t="shared" si="591"/>
        <v>0</v>
      </c>
      <c r="AH110" s="76">
        <f t="shared" si="592"/>
        <v>213326.65</v>
      </c>
      <c r="AI110" s="77">
        <f t="shared" si="593"/>
        <v>7.6480260816949933E-2</v>
      </c>
      <c r="AJ110" s="76">
        <f t="shared" si="594"/>
        <v>1407.1678759894457</v>
      </c>
      <c r="AK110" s="82">
        <f t="shared" si="595"/>
        <v>0</v>
      </c>
      <c r="AL110" s="82">
        <f t="shared" si="596"/>
        <v>0</v>
      </c>
      <c r="AM110" s="76"/>
      <c r="AN110" s="77">
        <f t="shared" si="597"/>
        <v>0</v>
      </c>
      <c r="AO110" s="76">
        <f t="shared" si="598"/>
        <v>0</v>
      </c>
      <c r="AP110" s="82">
        <f t="shared" si="599"/>
        <v>36077.03</v>
      </c>
      <c r="AQ110" s="82">
        <f t="shared" si="600"/>
        <v>8516.57</v>
      </c>
      <c r="AR110" s="82">
        <f t="shared" si="601"/>
        <v>0</v>
      </c>
      <c r="AS110" s="82">
        <f t="shared" si="602"/>
        <v>0</v>
      </c>
      <c r="AT110" s="82">
        <f t="shared" si="603"/>
        <v>37292.999999999993</v>
      </c>
      <c r="AU110" s="82">
        <f t="shared" si="604"/>
        <v>0</v>
      </c>
      <c r="AV110" s="82">
        <f t="shared" si="605"/>
        <v>0</v>
      </c>
      <c r="AW110" s="82">
        <f t="shared" si="606"/>
        <v>639.16</v>
      </c>
      <c r="AX110" s="82">
        <f t="shared" si="607"/>
        <v>0</v>
      </c>
      <c r="AY110" s="82">
        <f t="shared" si="608"/>
        <v>0</v>
      </c>
      <c r="AZ110" s="82">
        <f t="shared" si="609"/>
        <v>0</v>
      </c>
      <c r="BA110" s="82">
        <f t="shared" si="610"/>
        <v>0</v>
      </c>
      <c r="BB110" s="82">
        <f t="shared" si="611"/>
        <v>0</v>
      </c>
      <c r="BC110" s="82">
        <f t="shared" si="612"/>
        <v>0</v>
      </c>
      <c r="BD110" s="82">
        <f t="shared" si="613"/>
        <v>0</v>
      </c>
      <c r="BE110" s="82">
        <f t="shared" si="614"/>
        <v>0</v>
      </c>
      <c r="BF110" s="76">
        <f t="shared" si="615"/>
        <v>82525.759999999995</v>
      </c>
      <c r="BG110" s="77">
        <f t="shared" si="616"/>
        <v>2.958651274426807E-2</v>
      </c>
      <c r="BH110" s="76">
        <f t="shared" si="617"/>
        <v>544.36517150395764</v>
      </c>
      <c r="BI110" s="82">
        <f t="shared" si="618"/>
        <v>5862.84</v>
      </c>
      <c r="BJ110" s="82">
        <f t="shared" si="619"/>
        <v>0</v>
      </c>
      <c r="BK110" s="82">
        <f t="shared" si="620"/>
        <v>0</v>
      </c>
      <c r="BL110" s="82">
        <f t="shared" si="621"/>
        <v>0</v>
      </c>
      <c r="BM110" s="82">
        <f t="shared" si="622"/>
        <v>0</v>
      </c>
      <c r="BN110" s="82">
        <f t="shared" si="623"/>
        <v>0</v>
      </c>
      <c r="BO110" s="82">
        <f t="shared" si="624"/>
        <v>50023.32</v>
      </c>
      <c r="BP110" s="76">
        <f t="shared" si="625"/>
        <v>55886.16</v>
      </c>
      <c r="BQ110" s="77">
        <f t="shared" si="626"/>
        <v>2.0035884371961004E-2</v>
      </c>
      <c r="BR110" s="76">
        <f t="shared" si="627"/>
        <v>368.64221635883899</v>
      </c>
      <c r="BS110" s="82">
        <f t="shared" si="628"/>
        <v>0</v>
      </c>
      <c r="BT110" s="82">
        <f t="shared" si="629"/>
        <v>0</v>
      </c>
      <c r="BU110" s="82">
        <f t="shared" si="630"/>
        <v>0</v>
      </c>
      <c r="BV110" s="82">
        <f t="shared" si="631"/>
        <v>0</v>
      </c>
      <c r="BW110" s="76"/>
      <c r="BX110" s="77">
        <f t="shared" si="633"/>
        <v>0</v>
      </c>
      <c r="BY110" s="76">
        <f t="shared" si="634"/>
        <v>0</v>
      </c>
      <c r="BZ110" s="82">
        <v>634828.20000000007</v>
      </c>
      <c r="CA110" s="77">
        <f t="shared" si="635"/>
        <v>0.22759381591542763</v>
      </c>
      <c r="CB110" s="76">
        <f t="shared" si="636"/>
        <v>4187.5211081794196</v>
      </c>
      <c r="CC110" s="82">
        <v>130070.45000000001</v>
      </c>
      <c r="CD110" s="77">
        <f t="shared" si="637"/>
        <v>4.663187623570729E-2</v>
      </c>
      <c r="CE110" s="76">
        <f t="shared" si="638"/>
        <v>857.98449868073874</v>
      </c>
      <c r="CF110" s="84">
        <v>225739.19</v>
      </c>
      <c r="CG110" s="77">
        <f t="shared" si="639"/>
        <v>8.0930310993994503E-2</v>
      </c>
      <c r="CH110" s="85">
        <f t="shared" si="640"/>
        <v>1489.0447889182055</v>
      </c>
    </row>
    <row r="111" spans="1:86" x14ac:dyDescent="0.2">
      <c r="A111" s="79"/>
      <c r="B111" s="70" t="s">
        <v>193</v>
      </c>
      <c r="C111" s="70" t="s">
        <v>194</v>
      </c>
      <c r="D111" s="80">
        <f t="shared" si="563"/>
        <v>705.70999999999992</v>
      </c>
      <c r="E111" s="80">
        <f t="shared" si="564"/>
        <v>10133384.189999999</v>
      </c>
      <c r="F111" s="76">
        <f t="shared" si="565"/>
        <v>4570846.96</v>
      </c>
      <c r="G111" s="76">
        <f t="shared" si="566"/>
        <v>51866.54</v>
      </c>
      <c r="H111" s="76">
        <f t="shared" si="567"/>
        <v>0</v>
      </c>
      <c r="I111" s="76">
        <f t="shared" si="568"/>
        <v>4622713.5</v>
      </c>
      <c r="J111" s="77">
        <f t="shared" si="569"/>
        <v>0.4561865427506307</v>
      </c>
      <c r="K111" s="81">
        <f t="shared" si="570"/>
        <v>6550.4435249606786</v>
      </c>
      <c r="L111" s="82">
        <f t="shared" si="571"/>
        <v>0</v>
      </c>
      <c r="M111" s="82">
        <f t="shared" si="572"/>
        <v>0</v>
      </c>
      <c r="N111" s="82">
        <f t="shared" si="573"/>
        <v>0</v>
      </c>
      <c r="O111" s="82">
        <f t="shared" si="574"/>
        <v>0</v>
      </c>
      <c r="P111" s="82">
        <f t="shared" si="575"/>
        <v>0</v>
      </c>
      <c r="Q111" s="82">
        <f t="shared" si="576"/>
        <v>0</v>
      </c>
      <c r="R111" s="76"/>
      <c r="S111" s="77">
        <f t="shared" si="577"/>
        <v>0</v>
      </c>
      <c r="T111" s="96">
        <f t="shared" si="578"/>
        <v>0</v>
      </c>
      <c r="U111" s="82">
        <f t="shared" si="579"/>
        <v>905722.1100000001</v>
      </c>
      <c r="V111" s="82">
        <f t="shared" si="580"/>
        <v>34491</v>
      </c>
      <c r="W111" s="82">
        <f t="shared" si="581"/>
        <v>156562</v>
      </c>
      <c r="X111" s="82">
        <f t="shared" si="582"/>
        <v>0</v>
      </c>
      <c r="Y111" s="82">
        <f t="shared" si="583"/>
        <v>0</v>
      </c>
      <c r="Z111" s="82">
        <f t="shared" si="584"/>
        <v>33374.550000000003</v>
      </c>
      <c r="AA111" s="76">
        <f t="shared" si="585"/>
        <v>1130149.6600000001</v>
      </c>
      <c r="AB111" s="77">
        <f t="shared" si="586"/>
        <v>0.11152736724570987</v>
      </c>
      <c r="AC111" s="76">
        <f t="shared" si="587"/>
        <v>1601.436369046776</v>
      </c>
      <c r="AD111" s="82">
        <f t="shared" si="588"/>
        <v>390061.67999999993</v>
      </c>
      <c r="AE111" s="82">
        <f t="shared" si="589"/>
        <v>73183.239999999991</v>
      </c>
      <c r="AF111" s="82">
        <f t="shared" si="590"/>
        <v>12427</v>
      </c>
      <c r="AG111" s="82">
        <f t="shared" si="591"/>
        <v>0</v>
      </c>
      <c r="AH111" s="76">
        <f t="shared" si="592"/>
        <v>475671.91999999993</v>
      </c>
      <c r="AI111" s="77">
        <f t="shared" si="593"/>
        <v>4.6941072309230183E-2</v>
      </c>
      <c r="AJ111" s="76">
        <f t="shared" si="594"/>
        <v>674.03312975584868</v>
      </c>
      <c r="AK111" s="82">
        <f t="shared" si="595"/>
        <v>0</v>
      </c>
      <c r="AL111" s="82">
        <f t="shared" si="596"/>
        <v>0</v>
      </c>
      <c r="AM111" s="76"/>
      <c r="AN111" s="77">
        <f t="shared" si="597"/>
        <v>0</v>
      </c>
      <c r="AO111" s="76">
        <f t="shared" si="598"/>
        <v>0</v>
      </c>
      <c r="AP111" s="82">
        <f t="shared" si="599"/>
        <v>179207.87</v>
      </c>
      <c r="AQ111" s="82">
        <f t="shared" si="600"/>
        <v>287695.80999999994</v>
      </c>
      <c r="AR111" s="82">
        <f t="shared" si="601"/>
        <v>0</v>
      </c>
      <c r="AS111" s="82">
        <f t="shared" si="602"/>
        <v>0</v>
      </c>
      <c r="AT111" s="82">
        <f t="shared" si="603"/>
        <v>214161.99000000002</v>
      </c>
      <c r="AU111" s="82">
        <f t="shared" si="604"/>
        <v>0</v>
      </c>
      <c r="AV111" s="82">
        <f t="shared" si="605"/>
        <v>0</v>
      </c>
      <c r="AW111" s="82">
        <f t="shared" si="606"/>
        <v>88387.489999999991</v>
      </c>
      <c r="AX111" s="82">
        <f t="shared" si="607"/>
        <v>0</v>
      </c>
      <c r="AY111" s="82">
        <f t="shared" si="608"/>
        <v>0</v>
      </c>
      <c r="AZ111" s="82">
        <f t="shared" si="609"/>
        <v>0</v>
      </c>
      <c r="BA111" s="82">
        <f t="shared" si="610"/>
        <v>0</v>
      </c>
      <c r="BB111" s="82">
        <f t="shared" si="611"/>
        <v>0</v>
      </c>
      <c r="BC111" s="82">
        <f t="shared" si="612"/>
        <v>24458.73</v>
      </c>
      <c r="BD111" s="82">
        <f t="shared" si="613"/>
        <v>319175.92000000004</v>
      </c>
      <c r="BE111" s="82">
        <f t="shared" si="614"/>
        <v>1425.94</v>
      </c>
      <c r="BF111" s="76">
        <f t="shared" si="615"/>
        <v>1114513.75</v>
      </c>
      <c r="BG111" s="77">
        <f t="shared" si="616"/>
        <v>0.10998435755547921</v>
      </c>
      <c r="BH111" s="76">
        <f t="shared" si="617"/>
        <v>1579.2800867211745</v>
      </c>
      <c r="BI111" s="82">
        <f t="shared" si="618"/>
        <v>12442.5</v>
      </c>
      <c r="BJ111" s="82">
        <f t="shared" si="619"/>
        <v>0</v>
      </c>
      <c r="BK111" s="82">
        <f t="shared" si="620"/>
        <v>13035.689999999999</v>
      </c>
      <c r="BL111" s="82">
        <f t="shared" si="621"/>
        <v>0</v>
      </c>
      <c r="BM111" s="82">
        <f t="shared" si="622"/>
        <v>0</v>
      </c>
      <c r="BN111" s="82">
        <f t="shared" si="623"/>
        <v>0</v>
      </c>
      <c r="BO111" s="82">
        <f t="shared" si="624"/>
        <v>85996.62999999999</v>
      </c>
      <c r="BP111" s="76">
        <f t="shared" si="625"/>
        <v>111474.81999999999</v>
      </c>
      <c r="BQ111" s="77">
        <f t="shared" si="626"/>
        <v>1.100074939525213E-2</v>
      </c>
      <c r="BR111" s="76">
        <f t="shared" si="627"/>
        <v>157.96123053378867</v>
      </c>
      <c r="BS111" s="82">
        <f t="shared" si="628"/>
        <v>0</v>
      </c>
      <c r="BT111" s="82">
        <f t="shared" si="629"/>
        <v>0</v>
      </c>
      <c r="BU111" s="82">
        <f t="shared" si="630"/>
        <v>0</v>
      </c>
      <c r="BV111" s="82">
        <f t="shared" si="631"/>
        <v>6490.07</v>
      </c>
      <c r="BW111" s="76">
        <f t="shared" si="632"/>
        <v>6490.07</v>
      </c>
      <c r="BX111" s="77">
        <f t="shared" si="633"/>
        <v>6.4046421988072277E-4</v>
      </c>
      <c r="BY111" s="76">
        <f t="shared" si="634"/>
        <v>9.1965113148460418</v>
      </c>
      <c r="BZ111" s="82">
        <v>1863558.9100000001</v>
      </c>
      <c r="CA111" s="77">
        <f t="shared" si="635"/>
        <v>0.1839029168398677</v>
      </c>
      <c r="CB111" s="76">
        <f t="shared" si="636"/>
        <v>2640.6865568009525</v>
      </c>
      <c r="CC111" s="82">
        <v>404849.81</v>
      </c>
      <c r="CD111" s="77">
        <f t="shared" si="637"/>
        <v>3.9952083372060528E-2</v>
      </c>
      <c r="CE111" s="76">
        <f t="shared" si="638"/>
        <v>573.67730370832214</v>
      </c>
      <c r="CF111" s="84">
        <v>403961.75000000006</v>
      </c>
      <c r="CG111" s="77">
        <f t="shared" si="639"/>
        <v>3.9864446311889026E-2</v>
      </c>
      <c r="CH111" s="85">
        <f t="shared" si="640"/>
        <v>572.41891145087936</v>
      </c>
    </row>
    <row r="112" spans="1:86" x14ac:dyDescent="0.2">
      <c r="A112" s="79"/>
      <c r="B112" s="70"/>
      <c r="C112" s="74" t="s">
        <v>56</v>
      </c>
      <c r="D112" s="97">
        <f t="shared" ref="D112:I112" si="642">SUM(D102:D111)</f>
        <v>20302.809999999998</v>
      </c>
      <c r="E112" s="74">
        <f t="shared" si="642"/>
        <v>228126242.63</v>
      </c>
      <c r="F112" s="74">
        <f t="shared" si="642"/>
        <v>117743312.36000001</v>
      </c>
      <c r="G112" s="74">
        <f t="shared" si="642"/>
        <v>913129.48999999987</v>
      </c>
      <c r="H112" s="74">
        <f t="shared" si="642"/>
        <v>540873.90999999992</v>
      </c>
      <c r="I112" s="74">
        <f t="shared" si="642"/>
        <v>119197315.76000001</v>
      </c>
      <c r="J112" s="90">
        <f t="shared" si="569"/>
        <v>0.5225059352479986</v>
      </c>
      <c r="K112" s="91">
        <f t="shared" si="570"/>
        <v>5870.9762717574567</v>
      </c>
      <c r="L112" s="74">
        <f t="shared" ref="L112:R112" si="643">SUM(L102:L111)</f>
        <v>0</v>
      </c>
      <c r="M112" s="74">
        <f t="shared" si="643"/>
        <v>0</v>
      </c>
      <c r="N112" s="74">
        <f t="shared" si="643"/>
        <v>0</v>
      </c>
      <c r="O112" s="74">
        <f t="shared" si="643"/>
        <v>0</v>
      </c>
      <c r="P112" s="74">
        <f t="shared" si="643"/>
        <v>0</v>
      </c>
      <c r="Q112" s="74">
        <f t="shared" si="643"/>
        <v>0</v>
      </c>
      <c r="R112" s="74">
        <f t="shared" si="643"/>
        <v>0</v>
      </c>
      <c r="S112" s="90">
        <f t="shared" si="577"/>
        <v>0</v>
      </c>
      <c r="T112" s="66">
        <f t="shared" si="578"/>
        <v>0</v>
      </c>
      <c r="U112" s="74">
        <f t="shared" ref="U112:AA112" si="644">SUM(U102:U111)</f>
        <v>17738702.289999999</v>
      </c>
      <c r="V112" s="74">
        <f t="shared" si="644"/>
        <v>475118.43</v>
      </c>
      <c r="W112" s="74">
        <f t="shared" si="644"/>
        <v>3534980.8699999992</v>
      </c>
      <c r="X112" s="74">
        <f t="shared" si="644"/>
        <v>0</v>
      </c>
      <c r="Y112" s="74">
        <f t="shared" si="644"/>
        <v>0</v>
      </c>
      <c r="Z112" s="74">
        <f t="shared" si="644"/>
        <v>33374.550000000003</v>
      </c>
      <c r="AA112" s="74">
        <f t="shared" si="644"/>
        <v>21782176.140000001</v>
      </c>
      <c r="AB112" s="90">
        <f t="shared" si="586"/>
        <v>9.5482991736854705E-2</v>
      </c>
      <c r="AC112" s="63">
        <f t="shared" si="587"/>
        <v>1072.8650930585472</v>
      </c>
      <c r="AD112" s="74">
        <f>SUM(AD102:AD111)</f>
        <v>7641461.8100000005</v>
      </c>
      <c r="AE112" s="74">
        <f>SUM(AE102:AE111)</f>
        <v>1105251.6500000001</v>
      </c>
      <c r="AF112" s="74">
        <f t="shared" ref="AF112:AG112" si="645">SUM(AF102:AF111)</f>
        <v>157032.6</v>
      </c>
      <c r="AG112" s="74">
        <f t="shared" si="645"/>
        <v>0</v>
      </c>
      <c r="AH112" s="74">
        <f>SUM(AH102:AH111)</f>
        <v>8903746.0600000005</v>
      </c>
      <c r="AI112" s="90">
        <f t="shared" si="593"/>
        <v>3.9029907113497089E-2</v>
      </c>
      <c r="AJ112" s="63">
        <f t="shared" si="594"/>
        <v>438.54747495543728</v>
      </c>
      <c r="AK112" s="74">
        <f t="shared" ref="AK112" si="646">SUM(AK102:AK111)</f>
        <v>1536471.94</v>
      </c>
      <c r="AL112" s="74">
        <f>SUM(AL102:AL111)</f>
        <v>0</v>
      </c>
      <c r="AM112" s="74">
        <f t="shared" ref="AM112:BF112" si="647">SUM(AM102:AM111)</f>
        <v>1536471.94</v>
      </c>
      <c r="AN112" s="90">
        <f t="shared" si="647"/>
        <v>1.6404478653464404E-2</v>
      </c>
      <c r="AO112" s="89">
        <f t="shared" si="647"/>
        <v>181.53989047149244</v>
      </c>
      <c r="AP112" s="74">
        <f t="shared" si="647"/>
        <v>5797353.0199999996</v>
      </c>
      <c r="AQ112" s="74">
        <f t="shared" si="647"/>
        <v>1562952.3199999998</v>
      </c>
      <c r="AR112" s="74">
        <f t="shared" si="647"/>
        <v>947887.24000000011</v>
      </c>
      <c r="AS112" s="74">
        <f t="shared" si="647"/>
        <v>0</v>
      </c>
      <c r="AT112" s="74">
        <f t="shared" si="647"/>
        <v>6071347.6200000001</v>
      </c>
      <c r="AU112" s="74">
        <f t="shared" si="647"/>
        <v>146973.16</v>
      </c>
      <c r="AV112" s="74">
        <f t="shared" si="647"/>
        <v>0</v>
      </c>
      <c r="AW112" s="74">
        <f t="shared" si="647"/>
        <v>2043091.0699999998</v>
      </c>
      <c r="AX112" s="74">
        <f>SUM(AX102:AX111)</f>
        <v>0</v>
      </c>
      <c r="AY112" s="74">
        <f>SUM(AY102:AY111)</f>
        <v>0</v>
      </c>
      <c r="AZ112" s="74">
        <f t="shared" ref="AZ112:BD112" si="648">SUM(AZ102:AZ111)</f>
        <v>0</v>
      </c>
      <c r="BA112" s="74">
        <f t="shared" si="648"/>
        <v>646395.26</v>
      </c>
      <c r="BB112" s="74">
        <f t="shared" si="648"/>
        <v>4294778.72</v>
      </c>
      <c r="BC112" s="74">
        <f t="shared" si="648"/>
        <v>24458.73</v>
      </c>
      <c r="BD112" s="74">
        <f t="shared" si="648"/>
        <v>319175.92000000004</v>
      </c>
      <c r="BE112" s="74">
        <f>SUM(BE102:BE111)</f>
        <v>142408.5</v>
      </c>
      <c r="BF112" s="74">
        <f t="shared" si="647"/>
        <v>21996821.560000002</v>
      </c>
      <c r="BG112" s="90">
        <f t="shared" si="616"/>
        <v>9.6423898041738426E-2</v>
      </c>
      <c r="BH112" s="63">
        <f t="shared" si="617"/>
        <v>1083.4372956255811</v>
      </c>
      <c r="BI112" s="74">
        <f>SUM(BI102:BI111)</f>
        <v>51004.28</v>
      </c>
      <c r="BJ112" s="74">
        <f t="shared" ref="BJ112:BN112" si="649">SUM(BJ102:BJ111)</f>
        <v>0</v>
      </c>
      <c r="BK112" s="74">
        <f t="shared" si="649"/>
        <v>435419.74999999994</v>
      </c>
      <c r="BL112" s="74">
        <f t="shared" si="649"/>
        <v>0</v>
      </c>
      <c r="BM112" s="74">
        <f t="shared" si="649"/>
        <v>0</v>
      </c>
      <c r="BN112" s="74">
        <f t="shared" si="649"/>
        <v>0</v>
      </c>
      <c r="BO112" s="74">
        <f>SUM(BO102:BO111)</f>
        <v>364677.38</v>
      </c>
      <c r="BP112" s="74">
        <f t="shared" ref="BP112" si="650">SUM(BP102:BP111)</f>
        <v>851101.40999999992</v>
      </c>
      <c r="BQ112" s="90">
        <f t="shared" si="626"/>
        <v>3.7308351734894828E-3</v>
      </c>
      <c r="BR112" s="63">
        <f t="shared" si="627"/>
        <v>41.920375061383126</v>
      </c>
      <c r="BS112" s="74">
        <f>SUM(BS102:BS111)</f>
        <v>0</v>
      </c>
      <c r="BT112" s="74">
        <f>SUM(BT102:BT111)</f>
        <v>270330.72999999992</v>
      </c>
      <c r="BU112" s="74">
        <f>SUM(BU102:BU111)</f>
        <v>0</v>
      </c>
      <c r="BV112" s="74">
        <f>SUM(BV102:BV111)</f>
        <v>122903</v>
      </c>
      <c r="BW112" s="74">
        <f>SUM(BW102:BW111)</f>
        <v>393233.72999999992</v>
      </c>
      <c r="BX112" s="90">
        <f t="shared" si="633"/>
        <v>1.7237549063471372E-3</v>
      </c>
      <c r="BY112" s="63">
        <f t="shared" si="634"/>
        <v>19.368438654550772</v>
      </c>
      <c r="BZ112" s="74">
        <f>SUM(BZ102:BZ111)</f>
        <v>33744939.700000003</v>
      </c>
      <c r="CA112" s="90">
        <f t="shared" si="635"/>
        <v>0.14792221758866744</v>
      </c>
      <c r="CB112" s="63">
        <f t="shared" si="636"/>
        <v>1662.0822290116494</v>
      </c>
      <c r="CC112" s="74">
        <f>SUM(CC102:CC111)</f>
        <v>10006058.880000001</v>
      </c>
      <c r="CD112" s="90">
        <f t="shared" si="637"/>
        <v>4.3861936989988991E-2</v>
      </c>
      <c r="CE112" s="63">
        <f t="shared" si="638"/>
        <v>492.84108357414573</v>
      </c>
      <c r="CF112" s="98">
        <f>SUM(CF102:CF111)</f>
        <v>9714377.4499999993</v>
      </c>
      <c r="CG112" s="90">
        <f t="shared" si="639"/>
        <v>4.2583340425923009E-2</v>
      </c>
      <c r="CH112" s="93">
        <f t="shared" si="640"/>
        <v>478.4745288952613</v>
      </c>
    </row>
    <row r="113" spans="1:86" s="59" customFormat="1" ht="4.5" customHeight="1" x14ac:dyDescent="0.2">
      <c r="A113" s="20"/>
      <c r="B113" s="19"/>
      <c r="C113" s="57"/>
      <c r="D113" s="19"/>
      <c r="E113" s="19"/>
      <c r="F113" s="76"/>
      <c r="G113" s="76"/>
      <c r="H113" s="76"/>
      <c r="I113" s="76"/>
      <c r="J113" s="19"/>
      <c r="K113" s="76"/>
      <c r="L113" s="76"/>
      <c r="M113" s="76"/>
      <c r="N113" s="76"/>
      <c r="O113" s="76"/>
      <c r="P113" s="76"/>
      <c r="Q113" s="76"/>
      <c r="R113" s="76"/>
      <c r="S113" s="19"/>
      <c r="T113" s="76"/>
      <c r="U113" s="76"/>
      <c r="V113" s="76"/>
      <c r="W113" s="76"/>
      <c r="X113" s="76"/>
      <c r="Y113" s="76"/>
      <c r="Z113" s="76"/>
      <c r="AA113" s="76"/>
      <c r="AB113" s="19"/>
      <c r="AC113" s="76"/>
      <c r="AD113" s="76"/>
      <c r="AE113" s="76"/>
      <c r="AF113" s="76"/>
      <c r="AG113" s="76"/>
      <c r="AH113" s="76"/>
      <c r="AI113" s="19"/>
      <c r="AJ113" s="76"/>
      <c r="AK113" s="76"/>
      <c r="AL113" s="76"/>
      <c r="AM113" s="76"/>
      <c r="AN113" s="19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19"/>
      <c r="BH113" s="76"/>
      <c r="BI113" s="76"/>
      <c r="BJ113" s="76"/>
      <c r="BK113" s="76"/>
      <c r="BL113" s="76"/>
      <c r="BM113" s="76"/>
      <c r="BN113" s="76"/>
      <c r="BO113" s="76"/>
      <c r="BP113" s="76"/>
      <c r="BQ113" s="19"/>
      <c r="BR113" s="76"/>
      <c r="BS113" s="76"/>
      <c r="BT113" s="76"/>
      <c r="BU113" s="76"/>
      <c r="BV113" s="76"/>
      <c r="BW113" s="76"/>
      <c r="BX113" s="19"/>
      <c r="BY113" s="76"/>
      <c r="BZ113" s="76"/>
      <c r="CA113" s="19"/>
      <c r="CB113" s="76"/>
      <c r="CC113" s="76"/>
      <c r="CD113" s="19"/>
      <c r="CE113" s="76"/>
      <c r="CF113" s="78"/>
      <c r="CG113" s="19"/>
      <c r="CH113" s="19"/>
    </row>
    <row r="114" spans="1:86" x14ac:dyDescent="0.2">
      <c r="A114" s="94" t="s">
        <v>195</v>
      </c>
      <c r="B114" s="70"/>
      <c r="C114" s="74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1"/>
    </row>
    <row r="115" spans="1:86" x14ac:dyDescent="0.2">
      <c r="A115" s="79"/>
      <c r="B115" s="70" t="s">
        <v>196</v>
      </c>
      <c r="C115" s="70" t="s">
        <v>197</v>
      </c>
      <c r="D115" s="80">
        <f t="shared" ref="D115:D127" si="651">VLOOKUP($B115,enroll1516,3,FALSE)</f>
        <v>3346.8000000000006</v>
      </c>
      <c r="E115" s="80">
        <f t="shared" ref="E115:E127" si="652">VLOOKUP($B115,enroll1516,4,FALSE)</f>
        <v>41164409.409999996</v>
      </c>
      <c r="F115" s="76">
        <f t="shared" ref="F115:F127" si="653">VLOOKUP($B115,program1516,2,FALSE)</f>
        <v>18921131.879999999</v>
      </c>
      <c r="G115" s="76">
        <f t="shared" ref="G115:G127" si="654">VLOOKUP($B115,program1516,3,FALSE)</f>
        <v>0</v>
      </c>
      <c r="H115" s="76">
        <f t="shared" ref="H115:H127" si="655">VLOOKUP($B115,program1516,4,FALSE)</f>
        <v>215205.26</v>
      </c>
      <c r="I115" s="76">
        <f t="shared" ref="I115:I127" si="656">SUM(F115:H115)</f>
        <v>19136337.140000001</v>
      </c>
      <c r="J115" s="77">
        <f t="shared" ref="J115:J128" si="657">I115/E115</f>
        <v>0.46487578503558574</v>
      </c>
      <c r="K115" s="81">
        <f t="shared" ref="K115:K128" si="658">I115/D115</f>
        <v>5717.8012250507936</v>
      </c>
      <c r="L115" s="82">
        <f t="shared" ref="L115:L127" si="659">VLOOKUP($B115,program1516,5,FALSE)</f>
        <v>0</v>
      </c>
      <c r="M115" s="82">
        <f t="shared" ref="M115:M127" si="660">VLOOKUP($B115,program1516,6,FALSE)</f>
        <v>0</v>
      </c>
      <c r="N115" s="82">
        <f t="shared" ref="N115:N127" si="661">VLOOKUP($B115,program1516,7,FALSE)</f>
        <v>0</v>
      </c>
      <c r="O115" s="82">
        <f t="shared" ref="O115:O127" si="662">VLOOKUP($B115,program1516,8,FALSE)</f>
        <v>0</v>
      </c>
      <c r="P115" s="82">
        <f t="shared" ref="P115:P127" si="663">VLOOKUP($B115,program1516,9,FALSE)</f>
        <v>0</v>
      </c>
      <c r="Q115" s="82">
        <f t="shared" ref="Q115:Q127" si="664">VLOOKUP($B115,program1516,10,FALSE)</f>
        <v>0</v>
      </c>
      <c r="R115" s="76"/>
      <c r="S115" s="77">
        <f t="shared" ref="S115:S128" si="665">R115/E115</f>
        <v>0</v>
      </c>
      <c r="T115" s="96">
        <f t="shared" ref="T115:T128" si="666">R115/D115</f>
        <v>0</v>
      </c>
      <c r="U115" s="82">
        <f t="shared" ref="U115:U127" si="667">VLOOKUP($B115,program1516,11,FALSE)</f>
        <v>4234735.3899999997</v>
      </c>
      <c r="V115" s="82">
        <f t="shared" ref="V115:V127" si="668">VLOOKUP($B115,program1516,12,FALSE)</f>
        <v>118787.67</v>
      </c>
      <c r="W115" s="82">
        <f t="shared" ref="W115:W127" si="669">VLOOKUP($B115,program1516,13,FALSE)</f>
        <v>733350.21</v>
      </c>
      <c r="X115" s="82">
        <f t="shared" ref="X115:X127" si="670">VLOOKUP($B115,program1516,14,FALSE)</f>
        <v>0</v>
      </c>
      <c r="Y115" s="82">
        <f t="shared" ref="Y115:Y127" si="671">VLOOKUP($B115,program1516,15,FALSE)</f>
        <v>0</v>
      </c>
      <c r="Z115" s="82">
        <f t="shared" ref="Z115:Z127" si="672">VLOOKUP($B115,program1516,16,FALSE)</f>
        <v>0</v>
      </c>
      <c r="AA115" s="76">
        <f t="shared" ref="AA115:AA127" si="673">SUM(U115:Z115)</f>
        <v>5086873.2699999996</v>
      </c>
      <c r="AB115" s="77">
        <f t="shared" ref="AB115:AB128" si="674">AA115/E115</f>
        <v>0.12357454759849547</v>
      </c>
      <c r="AC115" s="76">
        <f t="shared" ref="AC115:AC128" si="675">AA115/D115</f>
        <v>1519.9214981474838</v>
      </c>
      <c r="AD115" s="82">
        <f t="shared" ref="AD115:AD127" si="676">VLOOKUP($B115,program1516,17,FALSE)</f>
        <v>1386582.37</v>
      </c>
      <c r="AE115" s="82">
        <f t="shared" ref="AE115:AE127" si="677">VLOOKUP($B115,program1516,18,FALSE)</f>
        <v>355040.31000000006</v>
      </c>
      <c r="AF115" s="82">
        <f t="shared" ref="AF115:AF127" si="678">VLOOKUP($B115,program1516,19,FALSE)</f>
        <v>28356</v>
      </c>
      <c r="AG115" s="82">
        <f t="shared" ref="AG115:AG127" si="679">VLOOKUP($B115,program1516,20,FALSE)</f>
        <v>0</v>
      </c>
      <c r="AH115" s="76">
        <f t="shared" ref="AH115:AH127" si="680">SUM(AD115:AG115)</f>
        <v>1769978.6800000002</v>
      </c>
      <c r="AI115" s="77">
        <f t="shared" ref="AI115:AI128" si="681">AH115/E115</f>
        <v>4.2997791183420266E-2</v>
      </c>
      <c r="AJ115" s="76">
        <f t="shared" ref="AJ115:AJ128" si="682">AH115/D115</f>
        <v>528.85702163260419</v>
      </c>
      <c r="AK115" s="82">
        <f t="shared" ref="AK115:AK127" si="683">VLOOKUP($B115,program1516,21,FALSE)</f>
        <v>383173.47000000003</v>
      </c>
      <c r="AL115" s="82">
        <f t="shared" ref="AL115:AL127" si="684">VLOOKUP($B115,program1516,22,FALSE)</f>
        <v>0</v>
      </c>
      <c r="AM115" s="76">
        <f t="shared" ref="AM115" si="685">SUM(AK115:AL115)</f>
        <v>383173.47000000003</v>
      </c>
      <c r="AN115" s="77">
        <f t="shared" ref="AN115:AN128" si="686">AM115/E115</f>
        <v>9.3083679686393455E-3</v>
      </c>
      <c r="AO115" s="76">
        <f t="shared" ref="AO115:AO128" si="687">AM115/D115</f>
        <v>114.48950340623878</v>
      </c>
      <c r="AP115" s="82">
        <f t="shared" ref="AP115:AP127" si="688">VLOOKUP($B115,program1516,23,FALSE)</f>
        <v>1208986.6499999999</v>
      </c>
      <c r="AQ115" s="82">
        <f t="shared" ref="AQ115:AQ127" si="689">VLOOKUP($B115,program1516,24,FALSE)</f>
        <v>751800.49000000011</v>
      </c>
      <c r="AR115" s="82">
        <f t="shared" ref="AR115:AR127" si="690">VLOOKUP($B115,program1516,25,FALSE)</f>
        <v>55187.979999999989</v>
      </c>
      <c r="AS115" s="82">
        <f t="shared" ref="AS115:AS127" si="691">VLOOKUP($B115,program1516,26,FALSE)</f>
        <v>0</v>
      </c>
      <c r="AT115" s="82">
        <f t="shared" ref="AT115:AT127" si="692">VLOOKUP($B115,program1516,27,FALSE)</f>
        <v>1113291.21</v>
      </c>
      <c r="AU115" s="82">
        <f t="shared" ref="AU115:AU127" si="693">VLOOKUP($B115,program1516,28,FALSE)</f>
        <v>274422.06000000006</v>
      </c>
      <c r="AV115" s="82">
        <f t="shared" ref="AV115:AV127" si="694">VLOOKUP($B115,program1516,29,FALSE)</f>
        <v>0</v>
      </c>
      <c r="AW115" s="82">
        <f t="shared" ref="AW115:AW127" si="695">VLOOKUP($B115,program1516,30,FALSE)</f>
        <v>1768974.5899999999</v>
      </c>
      <c r="AX115" s="82">
        <f t="shared" ref="AX115:AX127" si="696">VLOOKUP($B115,program1516,31,FALSE)</f>
        <v>0</v>
      </c>
      <c r="AY115" s="82">
        <f t="shared" ref="AY115:AY127" si="697">VLOOKUP($B115,program1516,32,FALSE)</f>
        <v>0</v>
      </c>
      <c r="AZ115" s="82">
        <f t="shared" ref="AZ115:AZ127" si="698">VLOOKUP($B115,program1516,33,FALSE)</f>
        <v>0</v>
      </c>
      <c r="BA115" s="82">
        <f t="shared" ref="BA115:BA127" si="699">VLOOKUP($B115,program1516,34,FALSE)</f>
        <v>46395.82</v>
      </c>
      <c r="BB115" s="82">
        <f t="shared" ref="BB115:BB127" si="700">VLOOKUP($B115,program1516,35,FALSE)</f>
        <v>397692.79</v>
      </c>
      <c r="BC115" s="82">
        <f t="shared" ref="BC115:BC127" si="701">VLOOKUP($B115,program1516,36,FALSE)</f>
        <v>0</v>
      </c>
      <c r="BD115" s="82">
        <f t="shared" ref="BD115:BD127" si="702">VLOOKUP($B115,program1516,37,FALSE)</f>
        <v>14283.869999999999</v>
      </c>
      <c r="BE115" s="82">
        <f t="shared" ref="BE115:BE127" si="703">VLOOKUP($B115,program1516,38,FALSE)</f>
        <v>49044.210000000006</v>
      </c>
      <c r="BF115" s="76">
        <f t="shared" ref="BF115:BF127" si="704">SUM(AP115:BE115)</f>
        <v>5680079.6700000009</v>
      </c>
      <c r="BG115" s="77">
        <f t="shared" ref="BG115:BG128" si="705">BF115/E115</f>
        <v>0.1379852098308047</v>
      </c>
      <c r="BH115" s="76">
        <f t="shared" ref="BH115:BH128" si="706">BF115/D115</f>
        <v>1697.167344926497</v>
      </c>
      <c r="BI115" s="82">
        <f t="shared" ref="BI115:BI127" si="707">VLOOKUP($B115,program1516,39,FALSE)</f>
        <v>0</v>
      </c>
      <c r="BJ115" s="82">
        <f t="shared" ref="BJ115:BJ127" si="708">VLOOKUP($B115,program1516,40,FALSE)</f>
        <v>0</v>
      </c>
      <c r="BK115" s="82">
        <f t="shared" ref="BK115:BK127" si="709">VLOOKUP($B115,program1516,41,FALSE)</f>
        <v>31897.190000000002</v>
      </c>
      <c r="BL115" s="82">
        <f t="shared" ref="BL115:BL127" si="710">VLOOKUP($B115,program1516,42,FALSE)</f>
        <v>0</v>
      </c>
      <c r="BM115" s="82">
        <f t="shared" ref="BM115:BM127" si="711">VLOOKUP($B115,program1516,43,FALSE)</f>
        <v>0</v>
      </c>
      <c r="BN115" s="82">
        <f t="shared" ref="BN115:BN127" si="712">VLOOKUP($B115,program1516,44,FALSE)</f>
        <v>0</v>
      </c>
      <c r="BO115" s="82">
        <f t="shared" ref="BO115:BO127" si="713">VLOOKUP($B115,program1516,45,FALSE)</f>
        <v>362161.01</v>
      </c>
      <c r="BP115" s="76">
        <f t="shared" ref="BP115:BP127" si="714">SUM(BI115:BO115)</f>
        <v>394058.2</v>
      </c>
      <c r="BQ115" s="77">
        <f t="shared" ref="BQ115:BQ128" si="715">BP115/E115</f>
        <v>9.5727888641655608E-3</v>
      </c>
      <c r="BR115" s="76">
        <f t="shared" ref="BR115:BR128" si="716">BP115/D115</f>
        <v>117.74178319588859</v>
      </c>
      <c r="BS115" s="82">
        <f t="shared" ref="BS115:BS127" si="717">VLOOKUP($B115,program1516,46,FALSE)</f>
        <v>0</v>
      </c>
      <c r="BT115" s="82">
        <f t="shared" ref="BT115:BT127" si="718">VLOOKUP($B115,program1516,47,FALSE)</f>
        <v>0</v>
      </c>
      <c r="BU115" s="82">
        <f t="shared" ref="BU115:BU127" si="719">VLOOKUP($B115,program1516,48,FALSE)</f>
        <v>87948.85</v>
      </c>
      <c r="BV115" s="82">
        <f t="shared" ref="BV115:BV127" si="720">VLOOKUP($B115,program1516,49,FALSE)</f>
        <v>141704.29</v>
      </c>
      <c r="BW115" s="76">
        <f t="shared" ref="BW115:BW123" si="721">SUM(BS115:BV115)</f>
        <v>229653.14</v>
      </c>
      <c r="BX115" s="77">
        <f t="shared" ref="BX115:BX128" si="722">BW115/E115</f>
        <v>5.5789246898368177E-3</v>
      </c>
      <c r="BY115" s="76">
        <f t="shared" ref="BY115:BY128" si="723">BW115/D115</f>
        <v>68.618722361658882</v>
      </c>
      <c r="BZ115" s="82">
        <v>5744617.3800000008</v>
      </c>
      <c r="CA115" s="77">
        <f t="shared" ref="CA115:CA128" si="724">BZ115/E115</f>
        <v>0.13955301344866303</v>
      </c>
      <c r="CB115" s="76">
        <f t="shared" ref="CB115:CB128" si="725">BZ115/D115</f>
        <v>1716.4507529580494</v>
      </c>
      <c r="CC115" s="82">
        <v>1898647.4700000002</v>
      </c>
      <c r="CD115" s="77">
        <f t="shared" ref="CD115:CD128" si="726">CC115/E115</f>
        <v>4.6123520225672551E-2</v>
      </c>
      <c r="CE115" s="76">
        <f t="shared" ref="CE115:CE128" si="727">CC115/D115</f>
        <v>567.30233954822518</v>
      </c>
      <c r="CF115" s="84">
        <v>840990.99000000011</v>
      </c>
      <c r="CG115" s="77">
        <f t="shared" ref="CG115:CG128" si="728">CF115/E115</f>
        <v>2.0430051154716668E-2</v>
      </c>
      <c r="CH115" s="85">
        <f t="shared" ref="CH115:CH128" si="729">CF115/D115</f>
        <v>251.28211724632484</v>
      </c>
    </row>
    <row r="116" spans="1:86" x14ac:dyDescent="0.2">
      <c r="A116" s="79"/>
      <c r="B116" s="70" t="s">
        <v>198</v>
      </c>
      <c r="C116" s="70" t="s">
        <v>199</v>
      </c>
      <c r="D116" s="80">
        <f t="shared" si="651"/>
        <v>1685.14</v>
      </c>
      <c r="E116" s="80">
        <f t="shared" si="652"/>
        <v>20149390.109999999</v>
      </c>
      <c r="F116" s="76">
        <f t="shared" si="653"/>
        <v>9498979.6399999987</v>
      </c>
      <c r="G116" s="76">
        <f t="shared" si="654"/>
        <v>304100.87</v>
      </c>
      <c r="H116" s="76">
        <f t="shared" si="655"/>
        <v>121448.97</v>
      </c>
      <c r="I116" s="76">
        <f t="shared" si="656"/>
        <v>9924529.4799999986</v>
      </c>
      <c r="J116" s="77">
        <f t="shared" si="657"/>
        <v>0.49254738857205038</v>
      </c>
      <c r="K116" s="81">
        <f t="shared" si="658"/>
        <v>5889.4391445221154</v>
      </c>
      <c r="L116" s="82">
        <f t="shared" si="659"/>
        <v>0</v>
      </c>
      <c r="M116" s="82">
        <f t="shared" si="660"/>
        <v>0</v>
      </c>
      <c r="N116" s="82">
        <f t="shared" si="661"/>
        <v>0</v>
      </c>
      <c r="O116" s="82">
        <f t="shared" si="662"/>
        <v>0</v>
      </c>
      <c r="P116" s="82">
        <f t="shared" si="663"/>
        <v>0</v>
      </c>
      <c r="Q116" s="82">
        <f t="shared" si="664"/>
        <v>0</v>
      </c>
      <c r="R116" s="76"/>
      <c r="S116" s="77">
        <f t="shared" si="665"/>
        <v>0</v>
      </c>
      <c r="T116" s="96">
        <f t="shared" si="666"/>
        <v>0</v>
      </c>
      <c r="U116" s="82">
        <f t="shared" si="667"/>
        <v>1677240.99</v>
      </c>
      <c r="V116" s="82">
        <f t="shared" si="668"/>
        <v>40728.699999999997</v>
      </c>
      <c r="W116" s="82">
        <f t="shared" si="669"/>
        <v>375131</v>
      </c>
      <c r="X116" s="82">
        <f t="shared" si="670"/>
        <v>0</v>
      </c>
      <c r="Y116" s="82">
        <f t="shared" si="671"/>
        <v>0</v>
      </c>
      <c r="Z116" s="82">
        <f t="shared" si="672"/>
        <v>0</v>
      </c>
      <c r="AA116" s="76">
        <f t="shared" si="673"/>
        <v>2093100.69</v>
      </c>
      <c r="AB116" s="77">
        <f t="shared" si="674"/>
        <v>0.10387910892455296</v>
      </c>
      <c r="AC116" s="76">
        <f t="shared" si="675"/>
        <v>1242.093054583002</v>
      </c>
      <c r="AD116" s="82">
        <f t="shared" si="676"/>
        <v>717758.36000000022</v>
      </c>
      <c r="AE116" s="82">
        <f t="shared" si="677"/>
        <v>0</v>
      </c>
      <c r="AF116" s="82">
        <f t="shared" si="678"/>
        <v>15817</v>
      </c>
      <c r="AG116" s="82">
        <f t="shared" si="679"/>
        <v>0</v>
      </c>
      <c r="AH116" s="76">
        <f t="shared" si="680"/>
        <v>733575.36000000022</v>
      </c>
      <c r="AI116" s="77">
        <f t="shared" si="681"/>
        <v>3.6406827005445293E-2</v>
      </c>
      <c r="AJ116" s="76">
        <f t="shared" si="682"/>
        <v>435.32012770452314</v>
      </c>
      <c r="AK116" s="82">
        <f t="shared" si="683"/>
        <v>0</v>
      </c>
      <c r="AL116" s="82">
        <f t="shared" si="684"/>
        <v>0</v>
      </c>
      <c r="AM116" s="76"/>
      <c r="AN116" s="77">
        <f t="shared" si="686"/>
        <v>0</v>
      </c>
      <c r="AO116" s="76">
        <f t="shared" si="687"/>
        <v>0</v>
      </c>
      <c r="AP116" s="82">
        <f t="shared" si="688"/>
        <v>646617.2300000001</v>
      </c>
      <c r="AQ116" s="82">
        <f t="shared" si="689"/>
        <v>139636.82999999999</v>
      </c>
      <c r="AR116" s="82">
        <f t="shared" si="690"/>
        <v>0</v>
      </c>
      <c r="AS116" s="82">
        <f t="shared" si="691"/>
        <v>0</v>
      </c>
      <c r="AT116" s="82">
        <f t="shared" si="692"/>
        <v>506512.18000000011</v>
      </c>
      <c r="AU116" s="82">
        <f t="shared" si="693"/>
        <v>0</v>
      </c>
      <c r="AV116" s="82">
        <f t="shared" si="694"/>
        <v>0</v>
      </c>
      <c r="AW116" s="82">
        <f t="shared" si="695"/>
        <v>79751.5</v>
      </c>
      <c r="AX116" s="82">
        <f t="shared" si="696"/>
        <v>0</v>
      </c>
      <c r="AY116" s="82">
        <f t="shared" si="697"/>
        <v>0</v>
      </c>
      <c r="AZ116" s="82">
        <f t="shared" si="698"/>
        <v>0</v>
      </c>
      <c r="BA116" s="82">
        <f t="shared" si="699"/>
        <v>0</v>
      </c>
      <c r="BB116" s="82">
        <f t="shared" si="700"/>
        <v>51887.66</v>
      </c>
      <c r="BC116" s="82">
        <f t="shared" si="701"/>
        <v>0</v>
      </c>
      <c r="BD116" s="82">
        <f t="shared" si="702"/>
        <v>10539.929999999998</v>
      </c>
      <c r="BE116" s="82">
        <f t="shared" si="703"/>
        <v>0</v>
      </c>
      <c r="BF116" s="76">
        <f t="shared" si="704"/>
        <v>1434945.33</v>
      </c>
      <c r="BG116" s="77">
        <f t="shared" si="705"/>
        <v>7.1215323251290222E-2</v>
      </c>
      <c r="BH116" s="76">
        <f t="shared" si="706"/>
        <v>851.52885220219093</v>
      </c>
      <c r="BI116" s="82">
        <f t="shared" si="707"/>
        <v>0</v>
      </c>
      <c r="BJ116" s="82">
        <f t="shared" si="708"/>
        <v>0</v>
      </c>
      <c r="BK116" s="82">
        <f t="shared" si="709"/>
        <v>13912.71</v>
      </c>
      <c r="BL116" s="82">
        <f t="shared" si="710"/>
        <v>0</v>
      </c>
      <c r="BM116" s="82">
        <f t="shared" si="711"/>
        <v>0</v>
      </c>
      <c r="BN116" s="82">
        <f t="shared" si="712"/>
        <v>0</v>
      </c>
      <c r="BO116" s="82">
        <f t="shared" si="713"/>
        <v>5416.17</v>
      </c>
      <c r="BP116" s="76">
        <f t="shared" si="714"/>
        <v>19328.879999999997</v>
      </c>
      <c r="BQ116" s="77">
        <f t="shared" si="715"/>
        <v>9.5927866275253714E-4</v>
      </c>
      <c r="BR116" s="76">
        <f t="shared" si="716"/>
        <v>11.470192387576104</v>
      </c>
      <c r="BS116" s="82">
        <f t="shared" si="717"/>
        <v>0</v>
      </c>
      <c r="BT116" s="82">
        <f t="shared" si="718"/>
        <v>0</v>
      </c>
      <c r="BU116" s="82">
        <f t="shared" si="719"/>
        <v>0</v>
      </c>
      <c r="BV116" s="82">
        <f t="shared" si="720"/>
        <v>582235.92000000004</v>
      </c>
      <c r="BW116" s="76">
        <f t="shared" si="721"/>
        <v>582235.92000000004</v>
      </c>
      <c r="BX116" s="77">
        <f t="shared" si="722"/>
        <v>2.8895957486625885E-2</v>
      </c>
      <c r="BY116" s="76">
        <f t="shared" si="723"/>
        <v>345.51189812122436</v>
      </c>
      <c r="BZ116" s="82">
        <v>3841270.81</v>
      </c>
      <c r="CA116" s="77">
        <f t="shared" si="724"/>
        <v>0.19063955727839149</v>
      </c>
      <c r="CB116" s="76">
        <f t="shared" si="725"/>
        <v>2279.496546281021</v>
      </c>
      <c r="CC116" s="82">
        <v>857999.34000000008</v>
      </c>
      <c r="CD116" s="77">
        <f t="shared" si="726"/>
        <v>4.258190125437996E-2</v>
      </c>
      <c r="CE116" s="76">
        <f t="shared" si="727"/>
        <v>509.15611759260361</v>
      </c>
      <c r="CF116" s="84">
        <v>662404.30000000005</v>
      </c>
      <c r="CG116" s="77">
        <f t="shared" si="728"/>
        <v>3.2874657564511273E-2</v>
      </c>
      <c r="CH116" s="85">
        <f t="shared" si="729"/>
        <v>393.08561899901491</v>
      </c>
    </row>
    <row r="117" spans="1:86" x14ac:dyDescent="0.2">
      <c r="A117" s="79"/>
      <c r="B117" s="70" t="s">
        <v>200</v>
      </c>
      <c r="C117" s="70" t="s">
        <v>201</v>
      </c>
      <c r="D117" s="80">
        <f t="shared" si="651"/>
        <v>679.4</v>
      </c>
      <c r="E117" s="80">
        <f t="shared" si="652"/>
        <v>8090027.6799999997</v>
      </c>
      <c r="F117" s="76">
        <f t="shared" si="653"/>
        <v>3977906.7899999996</v>
      </c>
      <c r="G117" s="76">
        <f t="shared" si="654"/>
        <v>0</v>
      </c>
      <c r="H117" s="76">
        <f t="shared" si="655"/>
        <v>35099.78</v>
      </c>
      <c r="I117" s="76">
        <f t="shared" si="656"/>
        <v>4013006.5699999994</v>
      </c>
      <c r="J117" s="77">
        <f t="shared" si="657"/>
        <v>0.49604361427846183</v>
      </c>
      <c r="K117" s="81">
        <f t="shared" si="658"/>
        <v>5906.6920370915504</v>
      </c>
      <c r="L117" s="82">
        <f t="shared" si="659"/>
        <v>0</v>
      </c>
      <c r="M117" s="82">
        <f t="shared" si="660"/>
        <v>0</v>
      </c>
      <c r="N117" s="82">
        <f t="shared" si="661"/>
        <v>0</v>
      </c>
      <c r="O117" s="82">
        <f t="shared" si="662"/>
        <v>0</v>
      </c>
      <c r="P117" s="82">
        <f t="shared" si="663"/>
        <v>0</v>
      </c>
      <c r="Q117" s="82">
        <f t="shared" si="664"/>
        <v>0</v>
      </c>
      <c r="R117" s="76"/>
      <c r="S117" s="77">
        <f t="shared" si="665"/>
        <v>0</v>
      </c>
      <c r="T117" s="96">
        <f t="shared" si="666"/>
        <v>0</v>
      </c>
      <c r="U117" s="82">
        <f t="shared" si="667"/>
        <v>883429.53999999992</v>
      </c>
      <c r="V117" s="82">
        <f t="shared" si="668"/>
        <v>11844.669999999998</v>
      </c>
      <c r="W117" s="82">
        <f t="shared" si="669"/>
        <v>131453.03</v>
      </c>
      <c r="X117" s="82">
        <f t="shared" si="670"/>
        <v>0</v>
      </c>
      <c r="Y117" s="82">
        <f t="shared" si="671"/>
        <v>0</v>
      </c>
      <c r="Z117" s="82">
        <f t="shared" si="672"/>
        <v>0</v>
      </c>
      <c r="AA117" s="76">
        <f t="shared" si="673"/>
        <v>1026727.24</v>
      </c>
      <c r="AB117" s="77">
        <f t="shared" si="674"/>
        <v>0.12691269802923591</v>
      </c>
      <c r="AC117" s="76">
        <f t="shared" si="675"/>
        <v>1511.2264350897851</v>
      </c>
      <c r="AD117" s="82">
        <f t="shared" si="676"/>
        <v>193974.75</v>
      </c>
      <c r="AE117" s="82">
        <f t="shared" si="677"/>
        <v>49267.040000000001</v>
      </c>
      <c r="AF117" s="82">
        <f t="shared" si="678"/>
        <v>5253.97</v>
      </c>
      <c r="AG117" s="82">
        <f t="shared" si="679"/>
        <v>0</v>
      </c>
      <c r="AH117" s="76">
        <f t="shared" si="680"/>
        <v>248495.76</v>
      </c>
      <c r="AI117" s="77">
        <f t="shared" si="681"/>
        <v>3.0716305287103791E-2</v>
      </c>
      <c r="AJ117" s="76">
        <f t="shared" si="682"/>
        <v>365.75766853105682</v>
      </c>
      <c r="AK117" s="82">
        <f t="shared" si="683"/>
        <v>0</v>
      </c>
      <c r="AL117" s="82">
        <f t="shared" si="684"/>
        <v>0</v>
      </c>
      <c r="AM117" s="76"/>
      <c r="AN117" s="77">
        <f t="shared" si="686"/>
        <v>0</v>
      </c>
      <c r="AO117" s="76">
        <f t="shared" si="687"/>
        <v>0</v>
      </c>
      <c r="AP117" s="82">
        <f t="shared" si="688"/>
        <v>141958.86000000002</v>
      </c>
      <c r="AQ117" s="82">
        <f t="shared" si="689"/>
        <v>42256.33</v>
      </c>
      <c r="AR117" s="82">
        <f t="shared" si="690"/>
        <v>0</v>
      </c>
      <c r="AS117" s="82">
        <f t="shared" si="691"/>
        <v>0</v>
      </c>
      <c r="AT117" s="82">
        <f t="shared" si="692"/>
        <v>208479.46999999997</v>
      </c>
      <c r="AU117" s="82">
        <f t="shared" si="693"/>
        <v>0</v>
      </c>
      <c r="AV117" s="82">
        <f t="shared" si="694"/>
        <v>0</v>
      </c>
      <c r="AW117" s="82">
        <f t="shared" si="695"/>
        <v>0</v>
      </c>
      <c r="AX117" s="82">
        <f t="shared" si="696"/>
        <v>0</v>
      </c>
      <c r="AY117" s="82">
        <f t="shared" si="697"/>
        <v>0</v>
      </c>
      <c r="AZ117" s="82">
        <f t="shared" si="698"/>
        <v>0</v>
      </c>
      <c r="BA117" s="82">
        <f t="shared" si="699"/>
        <v>0</v>
      </c>
      <c r="BB117" s="82">
        <f t="shared" si="700"/>
        <v>0</v>
      </c>
      <c r="BC117" s="82">
        <f t="shared" si="701"/>
        <v>0</v>
      </c>
      <c r="BD117" s="82">
        <f t="shared" si="702"/>
        <v>0</v>
      </c>
      <c r="BE117" s="82">
        <f t="shared" si="703"/>
        <v>0</v>
      </c>
      <c r="BF117" s="76">
        <f t="shared" si="704"/>
        <v>392694.66</v>
      </c>
      <c r="BG117" s="77">
        <f t="shared" si="705"/>
        <v>4.8540582990934833E-2</v>
      </c>
      <c r="BH117" s="76">
        <f t="shared" si="706"/>
        <v>578.00214895496026</v>
      </c>
      <c r="BI117" s="82">
        <f t="shared" si="707"/>
        <v>0</v>
      </c>
      <c r="BJ117" s="82">
        <f t="shared" si="708"/>
        <v>0</v>
      </c>
      <c r="BK117" s="82">
        <f t="shared" si="709"/>
        <v>11888.16</v>
      </c>
      <c r="BL117" s="82">
        <f t="shared" si="710"/>
        <v>0</v>
      </c>
      <c r="BM117" s="82">
        <f t="shared" si="711"/>
        <v>0</v>
      </c>
      <c r="BN117" s="82">
        <f t="shared" si="712"/>
        <v>0</v>
      </c>
      <c r="BO117" s="82">
        <f t="shared" si="713"/>
        <v>39147.08</v>
      </c>
      <c r="BP117" s="76">
        <f t="shared" si="714"/>
        <v>51035.240000000005</v>
      </c>
      <c r="BQ117" s="77">
        <f t="shared" si="715"/>
        <v>6.3084135207804393E-3</v>
      </c>
      <c r="BR117" s="76">
        <f t="shared" si="716"/>
        <v>75.118104209596709</v>
      </c>
      <c r="BS117" s="82">
        <f t="shared" si="717"/>
        <v>0</v>
      </c>
      <c r="BT117" s="82">
        <f t="shared" si="718"/>
        <v>0</v>
      </c>
      <c r="BU117" s="82">
        <f t="shared" si="719"/>
        <v>0</v>
      </c>
      <c r="BV117" s="82">
        <f t="shared" si="720"/>
        <v>0</v>
      </c>
      <c r="BW117" s="76"/>
      <c r="BX117" s="77">
        <f t="shared" si="722"/>
        <v>0</v>
      </c>
      <c r="BY117" s="76">
        <f t="shared" si="723"/>
        <v>0</v>
      </c>
      <c r="BZ117" s="82">
        <v>1571698.98</v>
      </c>
      <c r="CA117" s="77">
        <f t="shared" si="724"/>
        <v>0.19427609424446371</v>
      </c>
      <c r="CB117" s="76">
        <f t="shared" si="725"/>
        <v>2313.3632322637623</v>
      </c>
      <c r="CC117" s="82">
        <v>330756.96999999997</v>
      </c>
      <c r="CD117" s="77">
        <f t="shared" si="726"/>
        <v>4.0884528840079322E-2</v>
      </c>
      <c r="CE117" s="76">
        <f t="shared" si="727"/>
        <v>486.83687076832496</v>
      </c>
      <c r="CF117" s="84">
        <v>455612.26000000007</v>
      </c>
      <c r="CG117" s="77">
        <f t="shared" si="728"/>
        <v>5.6317762808940117E-2</v>
      </c>
      <c r="CH117" s="85">
        <f t="shared" si="729"/>
        <v>670.60974389166927</v>
      </c>
    </row>
    <row r="118" spans="1:86" x14ac:dyDescent="0.2">
      <c r="A118" s="79"/>
      <c r="B118" s="70" t="s">
        <v>202</v>
      </c>
      <c r="C118" s="70" t="s">
        <v>203</v>
      </c>
      <c r="D118" s="80">
        <f t="shared" si="651"/>
        <v>313.73</v>
      </c>
      <c r="E118" s="80">
        <f t="shared" si="652"/>
        <v>3565550.24</v>
      </c>
      <c r="F118" s="76">
        <f t="shared" si="653"/>
        <v>1792014.8100000005</v>
      </c>
      <c r="G118" s="76">
        <f t="shared" si="654"/>
        <v>0</v>
      </c>
      <c r="H118" s="76">
        <f t="shared" si="655"/>
        <v>0</v>
      </c>
      <c r="I118" s="76">
        <f t="shared" si="656"/>
        <v>1792014.8100000005</v>
      </c>
      <c r="J118" s="77">
        <f t="shared" si="657"/>
        <v>0.50259137843476309</v>
      </c>
      <c r="K118" s="81">
        <f t="shared" si="658"/>
        <v>5711.9650973767266</v>
      </c>
      <c r="L118" s="82">
        <f t="shared" si="659"/>
        <v>0</v>
      </c>
      <c r="M118" s="82">
        <f t="shared" si="660"/>
        <v>0</v>
      </c>
      <c r="N118" s="82">
        <f t="shared" si="661"/>
        <v>0</v>
      </c>
      <c r="O118" s="82">
        <f t="shared" si="662"/>
        <v>0</v>
      </c>
      <c r="P118" s="82">
        <f t="shared" si="663"/>
        <v>0</v>
      </c>
      <c r="Q118" s="82">
        <f t="shared" si="664"/>
        <v>0</v>
      </c>
      <c r="R118" s="76"/>
      <c r="S118" s="77">
        <f t="shared" si="665"/>
        <v>0</v>
      </c>
      <c r="T118" s="96">
        <f t="shared" si="666"/>
        <v>0</v>
      </c>
      <c r="U118" s="82">
        <f t="shared" si="667"/>
        <v>385615.32</v>
      </c>
      <c r="V118" s="82">
        <f t="shared" si="668"/>
        <v>17801.82</v>
      </c>
      <c r="W118" s="82">
        <f t="shared" si="669"/>
        <v>51691</v>
      </c>
      <c r="X118" s="82">
        <f t="shared" si="670"/>
        <v>0</v>
      </c>
      <c r="Y118" s="82">
        <f t="shared" si="671"/>
        <v>0</v>
      </c>
      <c r="Z118" s="82">
        <f t="shared" si="672"/>
        <v>0</v>
      </c>
      <c r="AA118" s="76">
        <f t="shared" si="673"/>
        <v>455108.14</v>
      </c>
      <c r="AB118" s="77">
        <f t="shared" si="674"/>
        <v>0.12764036666609976</v>
      </c>
      <c r="AC118" s="76">
        <f t="shared" si="675"/>
        <v>1450.6363433525642</v>
      </c>
      <c r="AD118" s="82">
        <f t="shared" si="676"/>
        <v>0</v>
      </c>
      <c r="AE118" s="82">
        <f t="shared" si="677"/>
        <v>0</v>
      </c>
      <c r="AF118" s="82">
        <f t="shared" si="678"/>
        <v>0</v>
      </c>
      <c r="AG118" s="82">
        <f t="shared" si="679"/>
        <v>0</v>
      </c>
      <c r="AH118" s="76"/>
      <c r="AI118" s="77">
        <f t="shared" si="681"/>
        <v>0</v>
      </c>
      <c r="AJ118" s="76">
        <f t="shared" si="682"/>
        <v>0</v>
      </c>
      <c r="AK118" s="82">
        <f t="shared" si="683"/>
        <v>0</v>
      </c>
      <c r="AL118" s="82">
        <f t="shared" si="684"/>
        <v>0</v>
      </c>
      <c r="AM118" s="76"/>
      <c r="AN118" s="77">
        <f t="shared" si="686"/>
        <v>0</v>
      </c>
      <c r="AO118" s="76">
        <f t="shared" si="687"/>
        <v>0</v>
      </c>
      <c r="AP118" s="82">
        <f t="shared" si="688"/>
        <v>141955.83000000002</v>
      </c>
      <c r="AQ118" s="82">
        <f t="shared" si="689"/>
        <v>26885.010000000002</v>
      </c>
      <c r="AR118" s="82">
        <f t="shared" si="690"/>
        <v>0</v>
      </c>
      <c r="AS118" s="82">
        <f t="shared" si="691"/>
        <v>0</v>
      </c>
      <c r="AT118" s="82">
        <f t="shared" si="692"/>
        <v>63397.73</v>
      </c>
      <c r="AU118" s="82">
        <f t="shared" si="693"/>
        <v>0</v>
      </c>
      <c r="AV118" s="82">
        <f t="shared" si="694"/>
        <v>0</v>
      </c>
      <c r="AW118" s="82">
        <f t="shared" si="695"/>
        <v>14962.05</v>
      </c>
      <c r="AX118" s="82">
        <f t="shared" si="696"/>
        <v>0</v>
      </c>
      <c r="AY118" s="82">
        <f t="shared" si="697"/>
        <v>0</v>
      </c>
      <c r="AZ118" s="82">
        <f t="shared" si="698"/>
        <v>0</v>
      </c>
      <c r="BA118" s="82">
        <f t="shared" si="699"/>
        <v>0</v>
      </c>
      <c r="BB118" s="82">
        <f t="shared" si="700"/>
        <v>0</v>
      </c>
      <c r="BC118" s="82">
        <f t="shared" si="701"/>
        <v>0</v>
      </c>
      <c r="BD118" s="82">
        <f t="shared" si="702"/>
        <v>0</v>
      </c>
      <c r="BE118" s="82">
        <f t="shared" si="703"/>
        <v>0</v>
      </c>
      <c r="BF118" s="76">
        <f t="shared" si="704"/>
        <v>247200.62000000002</v>
      </c>
      <c r="BG118" s="77">
        <f t="shared" si="705"/>
        <v>6.9330286592736393E-2</v>
      </c>
      <c r="BH118" s="76">
        <f t="shared" si="706"/>
        <v>787.940649603162</v>
      </c>
      <c r="BI118" s="82">
        <f t="shared" si="707"/>
        <v>0</v>
      </c>
      <c r="BJ118" s="82">
        <f t="shared" si="708"/>
        <v>0</v>
      </c>
      <c r="BK118" s="82">
        <f t="shared" si="709"/>
        <v>1062.83</v>
      </c>
      <c r="BL118" s="82">
        <f t="shared" si="710"/>
        <v>0</v>
      </c>
      <c r="BM118" s="82">
        <f t="shared" si="711"/>
        <v>0</v>
      </c>
      <c r="BN118" s="82">
        <f t="shared" si="712"/>
        <v>0</v>
      </c>
      <c r="BO118" s="82">
        <f t="shared" si="713"/>
        <v>0</v>
      </c>
      <c r="BP118" s="76">
        <f t="shared" si="714"/>
        <v>1062.83</v>
      </c>
      <c r="BQ118" s="77">
        <f t="shared" si="715"/>
        <v>2.9808302462735732E-4</v>
      </c>
      <c r="BR118" s="76">
        <f t="shared" si="716"/>
        <v>3.387721926497306</v>
      </c>
      <c r="BS118" s="82">
        <f t="shared" si="717"/>
        <v>0</v>
      </c>
      <c r="BT118" s="82">
        <f t="shared" si="718"/>
        <v>0</v>
      </c>
      <c r="BU118" s="82">
        <f t="shared" si="719"/>
        <v>89958.57</v>
      </c>
      <c r="BV118" s="82">
        <f t="shared" si="720"/>
        <v>0</v>
      </c>
      <c r="BW118" s="76">
        <f t="shared" si="721"/>
        <v>89958.57</v>
      </c>
      <c r="BX118" s="77">
        <f t="shared" si="722"/>
        <v>2.5229926363343012E-2</v>
      </c>
      <c r="BY118" s="76">
        <f t="shared" si="723"/>
        <v>286.73882000446247</v>
      </c>
      <c r="BZ118" s="82">
        <v>671631.67000000016</v>
      </c>
      <c r="CA118" s="77">
        <f t="shared" si="724"/>
        <v>0.18836690687045266</v>
      </c>
      <c r="CB118" s="76">
        <f t="shared" si="725"/>
        <v>2140.7951741943712</v>
      </c>
      <c r="CC118" s="82">
        <v>152463.87</v>
      </c>
      <c r="CD118" s="77">
        <f t="shared" si="726"/>
        <v>4.2760264121253833E-2</v>
      </c>
      <c r="CE118" s="76">
        <f t="shared" si="727"/>
        <v>485.97159978325305</v>
      </c>
      <c r="CF118" s="84">
        <v>156109.73000000004</v>
      </c>
      <c r="CG118" s="77">
        <f t="shared" si="728"/>
        <v>4.3782787926724048E-2</v>
      </c>
      <c r="CH118" s="85">
        <f t="shared" si="729"/>
        <v>497.59261148121004</v>
      </c>
    </row>
    <row r="119" spans="1:86" x14ac:dyDescent="0.2">
      <c r="A119" s="79"/>
      <c r="B119" s="70" t="s">
        <v>204</v>
      </c>
      <c r="C119" s="70" t="s">
        <v>205</v>
      </c>
      <c r="D119" s="80">
        <f t="shared" si="651"/>
        <v>1377.1200000000001</v>
      </c>
      <c r="E119" s="80">
        <f t="shared" si="652"/>
        <v>14078881.59</v>
      </c>
      <c r="F119" s="76">
        <f t="shared" si="653"/>
        <v>7932366.6000000006</v>
      </c>
      <c r="G119" s="76">
        <f t="shared" si="654"/>
        <v>0</v>
      </c>
      <c r="H119" s="76">
        <f t="shared" si="655"/>
        <v>35319.949999999997</v>
      </c>
      <c r="I119" s="76">
        <f t="shared" si="656"/>
        <v>7967686.5500000007</v>
      </c>
      <c r="J119" s="77">
        <f t="shared" si="657"/>
        <v>0.56593178222759677</v>
      </c>
      <c r="K119" s="81">
        <f t="shared" si="658"/>
        <v>5785.7605364819337</v>
      </c>
      <c r="L119" s="82">
        <f t="shared" si="659"/>
        <v>0</v>
      </c>
      <c r="M119" s="82">
        <f t="shared" si="660"/>
        <v>0</v>
      </c>
      <c r="N119" s="82">
        <f t="shared" si="661"/>
        <v>0</v>
      </c>
      <c r="O119" s="82">
        <f t="shared" si="662"/>
        <v>0</v>
      </c>
      <c r="P119" s="82">
        <f t="shared" si="663"/>
        <v>0</v>
      </c>
      <c r="Q119" s="82">
        <f t="shared" si="664"/>
        <v>0</v>
      </c>
      <c r="R119" s="76"/>
      <c r="S119" s="77">
        <f t="shared" si="665"/>
        <v>0</v>
      </c>
      <c r="T119" s="96">
        <f t="shared" si="666"/>
        <v>0</v>
      </c>
      <c r="U119" s="82">
        <f t="shared" si="667"/>
        <v>1223403.8399999999</v>
      </c>
      <c r="V119" s="82">
        <f t="shared" si="668"/>
        <v>48540.92</v>
      </c>
      <c r="W119" s="82">
        <f t="shared" si="669"/>
        <v>265560.44000000006</v>
      </c>
      <c r="X119" s="82">
        <f t="shared" si="670"/>
        <v>0</v>
      </c>
      <c r="Y119" s="82">
        <f t="shared" si="671"/>
        <v>0</v>
      </c>
      <c r="Z119" s="82">
        <f t="shared" si="672"/>
        <v>0</v>
      </c>
      <c r="AA119" s="76">
        <f t="shared" si="673"/>
        <v>1537505.1999999997</v>
      </c>
      <c r="AB119" s="77">
        <f t="shared" si="674"/>
        <v>0.10920648704738482</v>
      </c>
      <c r="AC119" s="76">
        <f t="shared" si="675"/>
        <v>1116.4642151736955</v>
      </c>
      <c r="AD119" s="82">
        <f t="shared" si="676"/>
        <v>524146.6100000001</v>
      </c>
      <c r="AE119" s="82">
        <f t="shared" si="677"/>
        <v>117585.19999999998</v>
      </c>
      <c r="AF119" s="82">
        <f t="shared" si="678"/>
        <v>7386.01</v>
      </c>
      <c r="AG119" s="82">
        <f t="shared" si="679"/>
        <v>0</v>
      </c>
      <c r="AH119" s="76">
        <f t="shared" si="680"/>
        <v>649117.82000000007</v>
      </c>
      <c r="AI119" s="77">
        <f t="shared" si="681"/>
        <v>4.6105780196422551E-2</v>
      </c>
      <c r="AJ119" s="76">
        <f t="shared" si="682"/>
        <v>471.35893749273845</v>
      </c>
      <c r="AK119" s="82">
        <f t="shared" si="683"/>
        <v>0</v>
      </c>
      <c r="AL119" s="82">
        <f t="shared" si="684"/>
        <v>0</v>
      </c>
      <c r="AM119" s="76"/>
      <c r="AN119" s="77">
        <f t="shared" si="686"/>
        <v>0</v>
      </c>
      <c r="AO119" s="76">
        <f t="shared" si="687"/>
        <v>0</v>
      </c>
      <c r="AP119" s="82">
        <f t="shared" si="688"/>
        <v>258368.36</v>
      </c>
      <c r="AQ119" s="82">
        <f t="shared" si="689"/>
        <v>51339.22</v>
      </c>
      <c r="AR119" s="82">
        <f t="shared" si="690"/>
        <v>0</v>
      </c>
      <c r="AS119" s="82">
        <f t="shared" si="691"/>
        <v>0</v>
      </c>
      <c r="AT119" s="82">
        <f t="shared" si="692"/>
        <v>222752.77999999997</v>
      </c>
      <c r="AU119" s="82">
        <f t="shared" si="693"/>
        <v>0</v>
      </c>
      <c r="AV119" s="82">
        <f t="shared" si="694"/>
        <v>0</v>
      </c>
      <c r="AW119" s="82">
        <f t="shared" si="695"/>
        <v>49725.88</v>
      </c>
      <c r="AX119" s="82">
        <f t="shared" si="696"/>
        <v>0</v>
      </c>
      <c r="AY119" s="82">
        <f t="shared" si="697"/>
        <v>0</v>
      </c>
      <c r="AZ119" s="82">
        <f t="shared" si="698"/>
        <v>0</v>
      </c>
      <c r="BA119" s="82">
        <f t="shared" si="699"/>
        <v>0</v>
      </c>
      <c r="BB119" s="82">
        <f t="shared" si="700"/>
        <v>21306.670000000006</v>
      </c>
      <c r="BC119" s="82">
        <f t="shared" si="701"/>
        <v>0</v>
      </c>
      <c r="BD119" s="82">
        <f t="shared" si="702"/>
        <v>0</v>
      </c>
      <c r="BE119" s="82">
        <f t="shared" si="703"/>
        <v>0</v>
      </c>
      <c r="BF119" s="76">
        <f t="shared" si="704"/>
        <v>603492.90999999992</v>
      </c>
      <c r="BG119" s="77">
        <f t="shared" si="705"/>
        <v>4.2865117242597672E-2</v>
      </c>
      <c r="BH119" s="76">
        <f t="shared" si="706"/>
        <v>438.2282662367839</v>
      </c>
      <c r="BI119" s="82">
        <f t="shared" si="707"/>
        <v>0</v>
      </c>
      <c r="BJ119" s="82">
        <f t="shared" si="708"/>
        <v>0</v>
      </c>
      <c r="BK119" s="82">
        <f t="shared" si="709"/>
        <v>40842.179999999993</v>
      </c>
      <c r="BL119" s="82">
        <f t="shared" si="710"/>
        <v>670</v>
      </c>
      <c r="BM119" s="82">
        <f t="shared" si="711"/>
        <v>0</v>
      </c>
      <c r="BN119" s="82">
        <f t="shared" si="712"/>
        <v>0</v>
      </c>
      <c r="BO119" s="82">
        <f t="shared" si="713"/>
        <v>55882.680000000008</v>
      </c>
      <c r="BP119" s="76">
        <f t="shared" si="714"/>
        <v>97394.86</v>
      </c>
      <c r="BQ119" s="77">
        <f t="shared" si="715"/>
        <v>6.9177980777377929E-3</v>
      </c>
      <c r="BR119" s="76">
        <f t="shared" si="716"/>
        <v>70.723582549087951</v>
      </c>
      <c r="BS119" s="82">
        <f t="shared" si="717"/>
        <v>0</v>
      </c>
      <c r="BT119" s="82">
        <f t="shared" si="718"/>
        <v>69461.06</v>
      </c>
      <c r="BU119" s="82">
        <f t="shared" si="719"/>
        <v>0</v>
      </c>
      <c r="BV119" s="82">
        <f t="shared" si="720"/>
        <v>0</v>
      </c>
      <c r="BW119" s="76">
        <f t="shared" si="721"/>
        <v>69461.06</v>
      </c>
      <c r="BX119" s="77">
        <f t="shared" si="722"/>
        <v>4.9337058171820304E-3</v>
      </c>
      <c r="BY119" s="76">
        <f t="shared" si="723"/>
        <v>50.439366213547103</v>
      </c>
      <c r="BZ119" s="82">
        <v>2174116.35</v>
      </c>
      <c r="CA119" s="77">
        <f t="shared" si="724"/>
        <v>0.15442393886913855</v>
      </c>
      <c r="CB119" s="76">
        <f t="shared" si="725"/>
        <v>1578.7413950853957</v>
      </c>
      <c r="CC119" s="82">
        <v>453903.34000000008</v>
      </c>
      <c r="CD119" s="77">
        <f t="shared" si="726"/>
        <v>3.2240014030830419E-2</v>
      </c>
      <c r="CE119" s="76">
        <f t="shared" si="727"/>
        <v>329.60333159056586</v>
      </c>
      <c r="CF119" s="84">
        <v>526203.5</v>
      </c>
      <c r="CG119" s="77">
        <f t="shared" si="728"/>
        <v>3.7375376491109474E-2</v>
      </c>
      <c r="CH119" s="85">
        <f t="shared" si="729"/>
        <v>382.10431915882418</v>
      </c>
    </row>
    <row r="120" spans="1:86" x14ac:dyDescent="0.2">
      <c r="A120" s="79"/>
      <c r="B120" s="70" t="s">
        <v>206</v>
      </c>
      <c r="C120" s="70" t="s">
        <v>207</v>
      </c>
      <c r="D120" s="80">
        <f t="shared" si="651"/>
        <v>1445.8700000000001</v>
      </c>
      <c r="E120" s="80">
        <f t="shared" si="652"/>
        <v>16971752.760000002</v>
      </c>
      <c r="F120" s="76">
        <f t="shared" si="653"/>
        <v>8364091.4500000002</v>
      </c>
      <c r="G120" s="76">
        <f t="shared" si="654"/>
        <v>15311.08</v>
      </c>
      <c r="H120" s="76">
        <f t="shared" si="655"/>
        <v>17601.3</v>
      </c>
      <c r="I120" s="76">
        <f t="shared" si="656"/>
        <v>8397003.8300000001</v>
      </c>
      <c r="J120" s="77">
        <f t="shared" si="657"/>
        <v>0.49476350196371816</v>
      </c>
      <c r="K120" s="81">
        <f t="shared" si="658"/>
        <v>5807.5787103958164</v>
      </c>
      <c r="L120" s="82">
        <f t="shared" si="659"/>
        <v>0</v>
      </c>
      <c r="M120" s="82">
        <f t="shared" si="660"/>
        <v>0</v>
      </c>
      <c r="N120" s="82">
        <f t="shared" si="661"/>
        <v>0</v>
      </c>
      <c r="O120" s="82">
        <f t="shared" si="662"/>
        <v>0</v>
      </c>
      <c r="P120" s="82">
        <f t="shared" si="663"/>
        <v>0</v>
      </c>
      <c r="Q120" s="82">
        <f t="shared" si="664"/>
        <v>0</v>
      </c>
      <c r="R120" s="76"/>
      <c r="S120" s="77">
        <f t="shared" si="665"/>
        <v>0</v>
      </c>
      <c r="T120" s="96">
        <f t="shared" si="666"/>
        <v>0</v>
      </c>
      <c r="U120" s="82">
        <f t="shared" si="667"/>
        <v>1652104.78</v>
      </c>
      <c r="V120" s="82">
        <f t="shared" si="668"/>
        <v>30136.350000000006</v>
      </c>
      <c r="W120" s="82">
        <f t="shared" si="669"/>
        <v>350216.88</v>
      </c>
      <c r="X120" s="82">
        <f t="shared" si="670"/>
        <v>0</v>
      </c>
      <c r="Y120" s="82">
        <f t="shared" si="671"/>
        <v>0</v>
      </c>
      <c r="Z120" s="82">
        <f t="shared" si="672"/>
        <v>0</v>
      </c>
      <c r="AA120" s="76">
        <f t="shared" si="673"/>
        <v>2032458.0100000002</v>
      </c>
      <c r="AB120" s="77">
        <f t="shared" si="674"/>
        <v>0.11975533928294158</v>
      </c>
      <c r="AC120" s="76">
        <f t="shared" si="675"/>
        <v>1405.6989978352135</v>
      </c>
      <c r="AD120" s="82">
        <f t="shared" si="676"/>
        <v>923873.44</v>
      </c>
      <c r="AE120" s="82">
        <f t="shared" si="677"/>
        <v>192643.54</v>
      </c>
      <c r="AF120" s="82">
        <f t="shared" si="678"/>
        <v>18299.560000000001</v>
      </c>
      <c r="AG120" s="82">
        <f t="shared" si="679"/>
        <v>0</v>
      </c>
      <c r="AH120" s="76">
        <f t="shared" si="680"/>
        <v>1134816.54</v>
      </c>
      <c r="AI120" s="77">
        <f t="shared" si="681"/>
        <v>6.6865017187535319E-2</v>
      </c>
      <c r="AJ120" s="76">
        <f t="shared" si="682"/>
        <v>784.86761603740308</v>
      </c>
      <c r="AK120" s="82">
        <f t="shared" si="683"/>
        <v>0</v>
      </c>
      <c r="AL120" s="82">
        <f t="shared" si="684"/>
        <v>0</v>
      </c>
      <c r="AM120" s="76"/>
      <c r="AN120" s="77">
        <f t="shared" si="686"/>
        <v>0</v>
      </c>
      <c r="AO120" s="76">
        <f t="shared" si="687"/>
        <v>0</v>
      </c>
      <c r="AP120" s="82">
        <f t="shared" si="688"/>
        <v>266505.17</v>
      </c>
      <c r="AQ120" s="82">
        <f t="shared" si="689"/>
        <v>138435.1</v>
      </c>
      <c r="AR120" s="82">
        <f t="shared" si="690"/>
        <v>0</v>
      </c>
      <c r="AS120" s="82">
        <f t="shared" si="691"/>
        <v>0</v>
      </c>
      <c r="AT120" s="82">
        <f t="shared" si="692"/>
        <v>388920.74</v>
      </c>
      <c r="AU120" s="82">
        <f t="shared" si="693"/>
        <v>0</v>
      </c>
      <c r="AV120" s="82">
        <f t="shared" si="694"/>
        <v>0</v>
      </c>
      <c r="AW120" s="82">
        <f t="shared" si="695"/>
        <v>54167.07</v>
      </c>
      <c r="AX120" s="82">
        <f t="shared" si="696"/>
        <v>0</v>
      </c>
      <c r="AY120" s="82">
        <f t="shared" si="697"/>
        <v>0</v>
      </c>
      <c r="AZ120" s="82">
        <f t="shared" si="698"/>
        <v>0</v>
      </c>
      <c r="BA120" s="82">
        <f t="shared" si="699"/>
        <v>0</v>
      </c>
      <c r="BB120" s="82">
        <f t="shared" si="700"/>
        <v>129151.51</v>
      </c>
      <c r="BC120" s="82">
        <f t="shared" si="701"/>
        <v>0</v>
      </c>
      <c r="BD120" s="82">
        <f t="shared" si="702"/>
        <v>0</v>
      </c>
      <c r="BE120" s="82">
        <f t="shared" si="703"/>
        <v>0</v>
      </c>
      <c r="BF120" s="76">
        <f t="shared" si="704"/>
        <v>977179.59</v>
      </c>
      <c r="BG120" s="77">
        <f t="shared" si="705"/>
        <v>5.7576822136077351E-2</v>
      </c>
      <c r="BH120" s="76">
        <f t="shared" si="706"/>
        <v>675.84194291326321</v>
      </c>
      <c r="BI120" s="82">
        <f t="shared" si="707"/>
        <v>0</v>
      </c>
      <c r="BJ120" s="82">
        <f t="shared" si="708"/>
        <v>0</v>
      </c>
      <c r="BK120" s="82">
        <f t="shared" si="709"/>
        <v>5441.25</v>
      </c>
      <c r="BL120" s="82">
        <f t="shared" si="710"/>
        <v>0</v>
      </c>
      <c r="BM120" s="82">
        <f t="shared" si="711"/>
        <v>0</v>
      </c>
      <c r="BN120" s="82">
        <f t="shared" si="712"/>
        <v>0</v>
      </c>
      <c r="BO120" s="82">
        <f t="shared" si="713"/>
        <v>66710.89</v>
      </c>
      <c r="BP120" s="76">
        <f t="shared" si="714"/>
        <v>72152.14</v>
      </c>
      <c r="BQ120" s="77">
        <f t="shared" si="715"/>
        <v>4.2513075119767416E-3</v>
      </c>
      <c r="BR120" s="76">
        <f t="shared" si="716"/>
        <v>49.902231874234886</v>
      </c>
      <c r="BS120" s="82">
        <f t="shared" si="717"/>
        <v>0</v>
      </c>
      <c r="BT120" s="82">
        <f t="shared" si="718"/>
        <v>0</v>
      </c>
      <c r="BU120" s="82">
        <f t="shared" si="719"/>
        <v>0</v>
      </c>
      <c r="BV120" s="82">
        <f t="shared" si="720"/>
        <v>4051.86</v>
      </c>
      <c r="BW120" s="76">
        <f t="shared" si="721"/>
        <v>4051.86</v>
      </c>
      <c r="BX120" s="77">
        <f t="shared" si="722"/>
        <v>2.3874139915292989E-4</v>
      </c>
      <c r="BY120" s="76">
        <f t="shared" si="723"/>
        <v>2.8023681243818599</v>
      </c>
      <c r="BZ120" s="82">
        <v>2875056.1899999985</v>
      </c>
      <c r="CA120" s="77">
        <f t="shared" si="724"/>
        <v>0.16940243183226752</v>
      </c>
      <c r="CB120" s="76">
        <f t="shared" si="725"/>
        <v>1988.4610580480944</v>
      </c>
      <c r="CC120" s="82">
        <v>779179.09</v>
      </c>
      <c r="CD120" s="77">
        <f t="shared" si="726"/>
        <v>4.5910348861339406E-2</v>
      </c>
      <c r="CE120" s="76">
        <f t="shared" si="727"/>
        <v>538.89982501884674</v>
      </c>
      <c r="CF120" s="84">
        <v>699855.51</v>
      </c>
      <c r="CG120" s="77">
        <f t="shared" si="728"/>
        <v>4.1236489824990827E-2</v>
      </c>
      <c r="CH120" s="85">
        <f t="shared" si="729"/>
        <v>484.03764515482027</v>
      </c>
    </row>
    <row r="121" spans="1:86" x14ac:dyDescent="0.2">
      <c r="A121" s="79"/>
      <c r="B121" s="70" t="s">
        <v>208</v>
      </c>
      <c r="C121" s="70" t="s">
        <v>209</v>
      </c>
      <c r="D121" s="80">
        <f t="shared" si="651"/>
        <v>182.07000000000002</v>
      </c>
      <c r="E121" s="80">
        <f t="shared" si="652"/>
        <v>4287727.79</v>
      </c>
      <c r="F121" s="76">
        <f t="shared" si="653"/>
        <v>1790211.72</v>
      </c>
      <c r="G121" s="76">
        <f t="shared" si="654"/>
        <v>0</v>
      </c>
      <c r="H121" s="76">
        <f t="shared" si="655"/>
        <v>0</v>
      </c>
      <c r="I121" s="76">
        <f t="shared" si="656"/>
        <v>1790211.72</v>
      </c>
      <c r="J121" s="77">
        <f t="shared" si="657"/>
        <v>0.41751990977020487</v>
      </c>
      <c r="K121" s="81">
        <f t="shared" si="658"/>
        <v>9832.5463832591849</v>
      </c>
      <c r="L121" s="82">
        <f t="shared" si="659"/>
        <v>0</v>
      </c>
      <c r="M121" s="82">
        <f t="shared" si="660"/>
        <v>0</v>
      </c>
      <c r="N121" s="82">
        <f t="shared" si="661"/>
        <v>0</v>
      </c>
      <c r="O121" s="82">
        <f t="shared" si="662"/>
        <v>0</v>
      </c>
      <c r="P121" s="82">
        <f t="shared" si="663"/>
        <v>0</v>
      </c>
      <c r="Q121" s="82">
        <f t="shared" si="664"/>
        <v>0</v>
      </c>
      <c r="R121" s="76"/>
      <c r="S121" s="77">
        <f t="shared" si="665"/>
        <v>0</v>
      </c>
      <c r="T121" s="96">
        <f t="shared" si="666"/>
        <v>0</v>
      </c>
      <c r="U121" s="82">
        <f t="shared" si="667"/>
        <v>189626.81</v>
      </c>
      <c r="V121" s="82">
        <f t="shared" si="668"/>
        <v>11654.22</v>
      </c>
      <c r="W121" s="82">
        <f t="shared" si="669"/>
        <v>65620.780000000013</v>
      </c>
      <c r="X121" s="82">
        <f t="shared" si="670"/>
        <v>0</v>
      </c>
      <c r="Y121" s="82">
        <f t="shared" si="671"/>
        <v>0</v>
      </c>
      <c r="Z121" s="82">
        <f t="shared" si="672"/>
        <v>30915.739999999998</v>
      </c>
      <c r="AA121" s="76">
        <f t="shared" si="673"/>
        <v>297817.55</v>
      </c>
      <c r="AB121" s="77">
        <f t="shared" si="674"/>
        <v>6.945812901056389E-2</v>
      </c>
      <c r="AC121" s="76">
        <f t="shared" si="675"/>
        <v>1635.7310375130442</v>
      </c>
      <c r="AD121" s="82">
        <f t="shared" si="676"/>
        <v>101216.04000000001</v>
      </c>
      <c r="AE121" s="82">
        <f t="shared" si="677"/>
        <v>0</v>
      </c>
      <c r="AF121" s="82">
        <f t="shared" si="678"/>
        <v>0</v>
      </c>
      <c r="AG121" s="82">
        <f t="shared" si="679"/>
        <v>0</v>
      </c>
      <c r="AH121" s="76">
        <f t="shared" si="680"/>
        <v>101216.04000000001</v>
      </c>
      <c r="AI121" s="77">
        <f t="shared" si="681"/>
        <v>2.3605985490977265E-2</v>
      </c>
      <c r="AJ121" s="76">
        <f t="shared" si="682"/>
        <v>555.91827319162962</v>
      </c>
      <c r="AK121" s="82">
        <f t="shared" si="683"/>
        <v>0</v>
      </c>
      <c r="AL121" s="82">
        <f t="shared" si="684"/>
        <v>0</v>
      </c>
      <c r="AM121" s="76"/>
      <c r="AN121" s="77">
        <f t="shared" si="686"/>
        <v>0</v>
      </c>
      <c r="AO121" s="76">
        <f t="shared" si="687"/>
        <v>0</v>
      </c>
      <c r="AP121" s="82">
        <f t="shared" si="688"/>
        <v>414761.82999999996</v>
      </c>
      <c r="AQ121" s="82">
        <f t="shared" si="689"/>
        <v>139943.69999999998</v>
      </c>
      <c r="AR121" s="82">
        <f t="shared" si="690"/>
        <v>0</v>
      </c>
      <c r="AS121" s="82">
        <f t="shared" si="691"/>
        <v>0</v>
      </c>
      <c r="AT121" s="82">
        <f t="shared" si="692"/>
        <v>45959.89</v>
      </c>
      <c r="AU121" s="82">
        <f t="shared" si="693"/>
        <v>0</v>
      </c>
      <c r="AV121" s="82">
        <f t="shared" si="694"/>
        <v>0</v>
      </c>
      <c r="AW121" s="82">
        <f t="shared" si="695"/>
        <v>1271.4100000000001</v>
      </c>
      <c r="AX121" s="82">
        <f t="shared" si="696"/>
        <v>0</v>
      </c>
      <c r="AY121" s="82">
        <f t="shared" si="697"/>
        <v>0</v>
      </c>
      <c r="AZ121" s="82">
        <f t="shared" si="698"/>
        <v>0</v>
      </c>
      <c r="BA121" s="82">
        <f t="shared" si="699"/>
        <v>0</v>
      </c>
      <c r="BB121" s="82">
        <f t="shared" si="700"/>
        <v>0</v>
      </c>
      <c r="BC121" s="82">
        <f t="shared" si="701"/>
        <v>0</v>
      </c>
      <c r="BD121" s="82">
        <f t="shared" si="702"/>
        <v>40350</v>
      </c>
      <c r="BE121" s="82">
        <f t="shared" si="703"/>
        <v>0</v>
      </c>
      <c r="BF121" s="76">
        <f t="shared" si="704"/>
        <v>642286.82999999996</v>
      </c>
      <c r="BG121" s="77">
        <f t="shared" si="705"/>
        <v>0.14979654993443509</v>
      </c>
      <c r="BH121" s="76">
        <f t="shared" si="706"/>
        <v>3527.6917119789086</v>
      </c>
      <c r="BI121" s="82">
        <f t="shared" si="707"/>
        <v>0</v>
      </c>
      <c r="BJ121" s="82">
        <f t="shared" si="708"/>
        <v>0</v>
      </c>
      <c r="BK121" s="82">
        <f t="shared" si="709"/>
        <v>0</v>
      </c>
      <c r="BL121" s="82">
        <f t="shared" si="710"/>
        <v>0</v>
      </c>
      <c r="BM121" s="82">
        <f t="shared" si="711"/>
        <v>0</v>
      </c>
      <c r="BN121" s="82">
        <f t="shared" si="712"/>
        <v>0</v>
      </c>
      <c r="BO121" s="82">
        <f t="shared" si="713"/>
        <v>60679.06</v>
      </c>
      <c r="BP121" s="76">
        <f t="shared" si="714"/>
        <v>60679.06</v>
      </c>
      <c r="BQ121" s="77">
        <f t="shared" si="715"/>
        <v>1.4151798568350813E-2</v>
      </c>
      <c r="BR121" s="76">
        <f t="shared" si="716"/>
        <v>333.27324655352334</v>
      </c>
      <c r="BS121" s="82">
        <f t="shared" si="717"/>
        <v>0</v>
      </c>
      <c r="BT121" s="82">
        <f t="shared" si="718"/>
        <v>0</v>
      </c>
      <c r="BU121" s="82">
        <f t="shared" si="719"/>
        <v>0</v>
      </c>
      <c r="BV121" s="82">
        <f t="shared" si="720"/>
        <v>10551.939999999999</v>
      </c>
      <c r="BW121" s="76">
        <f t="shared" si="721"/>
        <v>10551.939999999999</v>
      </c>
      <c r="BX121" s="77">
        <f t="shared" si="722"/>
        <v>2.4609631293781358E-3</v>
      </c>
      <c r="BY121" s="76">
        <f t="shared" si="723"/>
        <v>57.955401768550544</v>
      </c>
      <c r="BZ121" s="82">
        <v>1086407.4099999999</v>
      </c>
      <c r="CA121" s="77">
        <f t="shared" si="724"/>
        <v>0.25337602180198104</v>
      </c>
      <c r="CB121" s="76">
        <f t="shared" si="725"/>
        <v>5966.9764925578065</v>
      </c>
      <c r="CC121" s="82">
        <v>219436.97999999998</v>
      </c>
      <c r="CD121" s="77">
        <f t="shared" si="726"/>
        <v>5.1177917710116566E-2</v>
      </c>
      <c r="CE121" s="76">
        <f t="shared" si="727"/>
        <v>1205.2341407151093</v>
      </c>
      <c r="CF121" s="84">
        <v>79120.260000000009</v>
      </c>
      <c r="CG121" s="77">
        <f t="shared" si="728"/>
        <v>1.845272458399231E-2</v>
      </c>
      <c r="CH121" s="85">
        <f t="shared" si="729"/>
        <v>434.55956500247157</v>
      </c>
    </row>
    <row r="122" spans="1:86" x14ac:dyDescent="0.2">
      <c r="A122" s="79"/>
      <c r="B122" s="70" t="s">
        <v>210</v>
      </c>
      <c r="C122" s="70" t="s">
        <v>211</v>
      </c>
      <c r="D122" s="80">
        <f t="shared" si="651"/>
        <v>168.04</v>
      </c>
      <c r="E122" s="80">
        <f t="shared" si="652"/>
        <v>3149625.93</v>
      </c>
      <c r="F122" s="76">
        <f t="shared" si="653"/>
        <v>1231260.8499999999</v>
      </c>
      <c r="G122" s="76">
        <f t="shared" si="654"/>
        <v>0</v>
      </c>
      <c r="H122" s="76">
        <f t="shared" si="655"/>
        <v>0</v>
      </c>
      <c r="I122" s="76">
        <f t="shared" si="656"/>
        <v>1231260.8499999999</v>
      </c>
      <c r="J122" s="77">
        <f t="shared" si="657"/>
        <v>0.39092288334062575</v>
      </c>
      <c r="K122" s="81">
        <f t="shared" si="658"/>
        <v>7327.1890621280645</v>
      </c>
      <c r="L122" s="82">
        <f t="shared" si="659"/>
        <v>0</v>
      </c>
      <c r="M122" s="82">
        <f t="shared" si="660"/>
        <v>0</v>
      </c>
      <c r="N122" s="82">
        <f t="shared" si="661"/>
        <v>0</v>
      </c>
      <c r="O122" s="82">
        <f t="shared" si="662"/>
        <v>0</v>
      </c>
      <c r="P122" s="82">
        <f t="shared" si="663"/>
        <v>0</v>
      </c>
      <c r="Q122" s="82">
        <f t="shared" si="664"/>
        <v>0</v>
      </c>
      <c r="R122" s="76"/>
      <c r="S122" s="77">
        <f t="shared" si="665"/>
        <v>0</v>
      </c>
      <c r="T122" s="96">
        <f t="shared" si="666"/>
        <v>0</v>
      </c>
      <c r="U122" s="82">
        <f t="shared" si="667"/>
        <v>143967.18</v>
      </c>
      <c r="V122" s="82">
        <f t="shared" si="668"/>
        <v>5644.6</v>
      </c>
      <c r="W122" s="82">
        <f t="shared" si="669"/>
        <v>0</v>
      </c>
      <c r="X122" s="82">
        <f t="shared" si="670"/>
        <v>0</v>
      </c>
      <c r="Y122" s="82">
        <f t="shared" si="671"/>
        <v>0</v>
      </c>
      <c r="Z122" s="82">
        <f t="shared" si="672"/>
        <v>0</v>
      </c>
      <c r="AA122" s="76">
        <f t="shared" si="673"/>
        <v>149611.78</v>
      </c>
      <c r="AB122" s="77">
        <f t="shared" si="674"/>
        <v>4.7501444084186842E-2</v>
      </c>
      <c r="AC122" s="76">
        <f t="shared" si="675"/>
        <v>890.33432516067603</v>
      </c>
      <c r="AD122" s="82">
        <f t="shared" si="676"/>
        <v>61363.78</v>
      </c>
      <c r="AE122" s="82">
        <f t="shared" si="677"/>
        <v>0</v>
      </c>
      <c r="AF122" s="82">
        <f t="shared" si="678"/>
        <v>1822</v>
      </c>
      <c r="AG122" s="82">
        <f t="shared" si="679"/>
        <v>0</v>
      </c>
      <c r="AH122" s="76">
        <f t="shared" si="680"/>
        <v>63185.78</v>
      </c>
      <c r="AI122" s="77">
        <f t="shared" si="681"/>
        <v>2.0061360112056226E-2</v>
      </c>
      <c r="AJ122" s="76">
        <f t="shared" si="682"/>
        <v>376.01630564151395</v>
      </c>
      <c r="AK122" s="82">
        <f t="shared" si="683"/>
        <v>0</v>
      </c>
      <c r="AL122" s="82">
        <f t="shared" si="684"/>
        <v>0</v>
      </c>
      <c r="AM122" s="76"/>
      <c r="AN122" s="77">
        <f t="shared" si="686"/>
        <v>0</v>
      </c>
      <c r="AO122" s="76">
        <f t="shared" si="687"/>
        <v>0</v>
      </c>
      <c r="AP122" s="82">
        <f t="shared" si="688"/>
        <v>64512.12</v>
      </c>
      <c r="AQ122" s="82">
        <f t="shared" si="689"/>
        <v>188756.08999999997</v>
      </c>
      <c r="AR122" s="82">
        <f t="shared" si="690"/>
        <v>0</v>
      </c>
      <c r="AS122" s="82">
        <f t="shared" si="691"/>
        <v>0</v>
      </c>
      <c r="AT122" s="82">
        <f t="shared" si="692"/>
        <v>61934.84</v>
      </c>
      <c r="AU122" s="82">
        <f t="shared" si="693"/>
        <v>0</v>
      </c>
      <c r="AV122" s="82">
        <f t="shared" si="694"/>
        <v>0</v>
      </c>
      <c r="AW122" s="82">
        <f t="shared" si="695"/>
        <v>38266.159999999996</v>
      </c>
      <c r="AX122" s="82">
        <f t="shared" si="696"/>
        <v>0</v>
      </c>
      <c r="AY122" s="82">
        <f t="shared" si="697"/>
        <v>0</v>
      </c>
      <c r="AZ122" s="82">
        <f t="shared" si="698"/>
        <v>0</v>
      </c>
      <c r="BA122" s="82">
        <f t="shared" si="699"/>
        <v>6300</v>
      </c>
      <c r="BB122" s="82">
        <f t="shared" si="700"/>
        <v>26534.089999999997</v>
      </c>
      <c r="BC122" s="82">
        <f t="shared" si="701"/>
        <v>0</v>
      </c>
      <c r="BD122" s="82">
        <f t="shared" si="702"/>
        <v>8665.64</v>
      </c>
      <c r="BE122" s="82">
        <f t="shared" si="703"/>
        <v>0</v>
      </c>
      <c r="BF122" s="76">
        <f t="shared" si="704"/>
        <v>394968.93999999994</v>
      </c>
      <c r="BG122" s="77">
        <f t="shared" si="705"/>
        <v>0.12540185684844166</v>
      </c>
      <c r="BH122" s="76">
        <f t="shared" si="706"/>
        <v>2350.4459652463697</v>
      </c>
      <c r="BI122" s="82">
        <f t="shared" si="707"/>
        <v>0</v>
      </c>
      <c r="BJ122" s="82">
        <f t="shared" si="708"/>
        <v>0</v>
      </c>
      <c r="BK122" s="82">
        <f t="shared" si="709"/>
        <v>0</v>
      </c>
      <c r="BL122" s="82">
        <f t="shared" si="710"/>
        <v>0</v>
      </c>
      <c r="BM122" s="82">
        <f t="shared" si="711"/>
        <v>0</v>
      </c>
      <c r="BN122" s="82">
        <f t="shared" si="712"/>
        <v>0</v>
      </c>
      <c r="BO122" s="82">
        <f t="shared" si="713"/>
        <v>61202.78</v>
      </c>
      <c r="BP122" s="76">
        <f t="shared" si="714"/>
        <v>61202.78</v>
      </c>
      <c r="BQ122" s="77">
        <f t="shared" si="715"/>
        <v>1.9431761536202491E-2</v>
      </c>
      <c r="BR122" s="76">
        <f t="shared" si="716"/>
        <v>364.21554391811475</v>
      </c>
      <c r="BS122" s="82">
        <f t="shared" si="717"/>
        <v>0</v>
      </c>
      <c r="BT122" s="82">
        <f t="shared" si="718"/>
        <v>0</v>
      </c>
      <c r="BU122" s="82">
        <f t="shared" si="719"/>
        <v>101264.93000000001</v>
      </c>
      <c r="BV122" s="82">
        <f t="shared" si="720"/>
        <v>6903.46</v>
      </c>
      <c r="BW122" s="76">
        <f t="shared" si="721"/>
        <v>108168.39000000001</v>
      </c>
      <c r="BX122" s="77">
        <f t="shared" si="722"/>
        <v>3.4343249771251409E-2</v>
      </c>
      <c r="BY122" s="76">
        <f t="shared" si="723"/>
        <v>643.70620090454668</v>
      </c>
      <c r="BZ122" s="82">
        <v>772511.69</v>
      </c>
      <c r="CA122" s="77">
        <f t="shared" si="724"/>
        <v>0.24527093285646143</v>
      </c>
      <c r="CB122" s="76">
        <f t="shared" si="725"/>
        <v>4597.1893001666267</v>
      </c>
      <c r="CC122" s="82">
        <v>166545.02999999997</v>
      </c>
      <c r="CD122" s="77">
        <f t="shared" si="726"/>
        <v>5.2877717450084606E-2</v>
      </c>
      <c r="CE122" s="76">
        <f t="shared" si="727"/>
        <v>991.1034872649368</v>
      </c>
      <c r="CF122" s="84">
        <v>202170.69</v>
      </c>
      <c r="CG122" s="77">
        <f t="shared" si="728"/>
        <v>6.418879400068947E-2</v>
      </c>
      <c r="CH122" s="85">
        <f t="shared" si="729"/>
        <v>1203.1105094025233</v>
      </c>
    </row>
    <row r="123" spans="1:86" x14ac:dyDescent="0.2">
      <c r="A123" s="79"/>
      <c r="B123" s="70" t="s">
        <v>212</v>
      </c>
      <c r="C123" s="70" t="s">
        <v>213</v>
      </c>
      <c r="D123" s="80">
        <f t="shared" si="651"/>
        <v>146.57999999999998</v>
      </c>
      <c r="E123" s="80">
        <f t="shared" si="652"/>
        <v>2027186.37</v>
      </c>
      <c r="F123" s="76">
        <f t="shared" si="653"/>
        <v>1158146.5499999998</v>
      </c>
      <c r="G123" s="76">
        <f t="shared" si="654"/>
        <v>0</v>
      </c>
      <c r="H123" s="76">
        <f t="shared" si="655"/>
        <v>0</v>
      </c>
      <c r="I123" s="76">
        <f t="shared" si="656"/>
        <v>1158146.5499999998</v>
      </c>
      <c r="J123" s="77">
        <f t="shared" si="657"/>
        <v>0.5713073879832764</v>
      </c>
      <c r="K123" s="81">
        <f t="shared" si="658"/>
        <v>7901.1225951698725</v>
      </c>
      <c r="L123" s="82">
        <f t="shared" si="659"/>
        <v>0</v>
      </c>
      <c r="M123" s="82">
        <f t="shared" si="660"/>
        <v>0</v>
      </c>
      <c r="N123" s="82">
        <f t="shared" si="661"/>
        <v>0</v>
      </c>
      <c r="O123" s="82">
        <f t="shared" si="662"/>
        <v>0</v>
      </c>
      <c r="P123" s="82">
        <f t="shared" si="663"/>
        <v>0</v>
      </c>
      <c r="Q123" s="82">
        <f t="shared" si="664"/>
        <v>0</v>
      </c>
      <c r="R123" s="76"/>
      <c r="S123" s="77">
        <f t="shared" si="665"/>
        <v>0</v>
      </c>
      <c r="T123" s="96">
        <f t="shared" si="666"/>
        <v>0</v>
      </c>
      <c r="U123" s="82">
        <f t="shared" si="667"/>
        <v>142050.13</v>
      </c>
      <c r="V123" s="82">
        <f t="shared" si="668"/>
        <v>1442</v>
      </c>
      <c r="W123" s="82">
        <f t="shared" si="669"/>
        <v>40235.81</v>
      </c>
      <c r="X123" s="82">
        <f t="shared" si="670"/>
        <v>0</v>
      </c>
      <c r="Y123" s="82">
        <f t="shared" si="671"/>
        <v>0</v>
      </c>
      <c r="Z123" s="82">
        <f t="shared" si="672"/>
        <v>0</v>
      </c>
      <c r="AA123" s="76">
        <f t="shared" si="673"/>
        <v>183727.94</v>
      </c>
      <c r="AB123" s="77">
        <f t="shared" si="674"/>
        <v>9.0631992558237257E-2</v>
      </c>
      <c r="AC123" s="76">
        <f t="shared" si="675"/>
        <v>1253.4311638695594</v>
      </c>
      <c r="AD123" s="82">
        <f t="shared" si="676"/>
        <v>0</v>
      </c>
      <c r="AE123" s="82">
        <f t="shared" si="677"/>
        <v>0</v>
      </c>
      <c r="AF123" s="82">
        <f t="shared" si="678"/>
        <v>0</v>
      </c>
      <c r="AG123" s="82">
        <f t="shared" si="679"/>
        <v>0</v>
      </c>
      <c r="AH123" s="76"/>
      <c r="AI123" s="77">
        <f t="shared" si="681"/>
        <v>0</v>
      </c>
      <c r="AJ123" s="76">
        <f t="shared" si="682"/>
        <v>0</v>
      </c>
      <c r="AK123" s="82">
        <f t="shared" si="683"/>
        <v>0</v>
      </c>
      <c r="AL123" s="82">
        <f t="shared" si="684"/>
        <v>0</v>
      </c>
      <c r="AM123" s="76"/>
      <c r="AN123" s="77">
        <f t="shared" si="686"/>
        <v>0</v>
      </c>
      <c r="AO123" s="76">
        <f t="shared" si="687"/>
        <v>0</v>
      </c>
      <c r="AP123" s="82">
        <f t="shared" si="688"/>
        <v>69380</v>
      </c>
      <c r="AQ123" s="82">
        <f t="shared" si="689"/>
        <v>5722</v>
      </c>
      <c r="AR123" s="82">
        <f t="shared" si="690"/>
        <v>0</v>
      </c>
      <c r="AS123" s="82">
        <f t="shared" si="691"/>
        <v>0</v>
      </c>
      <c r="AT123" s="82">
        <f t="shared" si="692"/>
        <v>28179.550000000003</v>
      </c>
      <c r="AU123" s="82">
        <f t="shared" si="693"/>
        <v>0</v>
      </c>
      <c r="AV123" s="82">
        <f t="shared" si="694"/>
        <v>0</v>
      </c>
      <c r="AW123" s="82">
        <f t="shared" si="695"/>
        <v>13341.85</v>
      </c>
      <c r="AX123" s="82">
        <f t="shared" si="696"/>
        <v>0</v>
      </c>
      <c r="AY123" s="82">
        <f t="shared" si="697"/>
        <v>0</v>
      </c>
      <c r="AZ123" s="82">
        <f t="shared" si="698"/>
        <v>0</v>
      </c>
      <c r="BA123" s="82">
        <f t="shared" si="699"/>
        <v>0</v>
      </c>
      <c r="BB123" s="82">
        <f t="shared" si="700"/>
        <v>1689.97</v>
      </c>
      <c r="BC123" s="82">
        <f t="shared" si="701"/>
        <v>0</v>
      </c>
      <c r="BD123" s="82">
        <f t="shared" si="702"/>
        <v>0</v>
      </c>
      <c r="BE123" s="82">
        <f t="shared" si="703"/>
        <v>0</v>
      </c>
      <c r="BF123" s="76">
        <f t="shared" si="704"/>
        <v>118313.37000000001</v>
      </c>
      <c r="BG123" s="77">
        <f t="shared" si="705"/>
        <v>5.8363341304430737E-2</v>
      </c>
      <c r="BH123" s="76">
        <f t="shared" si="706"/>
        <v>807.15902578796579</v>
      </c>
      <c r="BI123" s="82">
        <f t="shared" si="707"/>
        <v>0</v>
      </c>
      <c r="BJ123" s="82">
        <f t="shared" si="708"/>
        <v>0</v>
      </c>
      <c r="BK123" s="82">
        <f t="shared" si="709"/>
        <v>1255.21</v>
      </c>
      <c r="BL123" s="82">
        <f t="shared" si="710"/>
        <v>0</v>
      </c>
      <c r="BM123" s="82">
        <f t="shared" si="711"/>
        <v>0</v>
      </c>
      <c r="BN123" s="82">
        <f t="shared" si="712"/>
        <v>0</v>
      </c>
      <c r="BO123" s="82">
        <f t="shared" si="713"/>
        <v>18315.630000000005</v>
      </c>
      <c r="BP123" s="76">
        <f t="shared" si="714"/>
        <v>19570.840000000004</v>
      </c>
      <c r="BQ123" s="77">
        <f t="shared" si="715"/>
        <v>9.6541888252731304E-3</v>
      </c>
      <c r="BR123" s="76">
        <f t="shared" si="716"/>
        <v>133.51644153363355</v>
      </c>
      <c r="BS123" s="82">
        <f t="shared" si="717"/>
        <v>0</v>
      </c>
      <c r="BT123" s="82">
        <f t="shared" si="718"/>
        <v>0</v>
      </c>
      <c r="BU123" s="82">
        <f t="shared" si="719"/>
        <v>0</v>
      </c>
      <c r="BV123" s="82">
        <f t="shared" si="720"/>
        <v>18542.309999999998</v>
      </c>
      <c r="BW123" s="76">
        <f t="shared" si="721"/>
        <v>18542.309999999998</v>
      </c>
      <c r="BX123" s="77">
        <f t="shared" si="722"/>
        <v>9.1468205757519946E-3</v>
      </c>
      <c r="BY123" s="76">
        <f t="shared" si="723"/>
        <v>126.49959066721244</v>
      </c>
      <c r="BZ123" s="82">
        <v>416397.13999999996</v>
      </c>
      <c r="CA123" s="77">
        <f t="shared" si="724"/>
        <v>0.20540644223056803</v>
      </c>
      <c r="CB123" s="76">
        <f t="shared" si="725"/>
        <v>2840.7500341110658</v>
      </c>
      <c r="CC123" s="82">
        <v>84154.170000000013</v>
      </c>
      <c r="CD123" s="77">
        <f t="shared" si="726"/>
        <v>4.1512793912480778E-2</v>
      </c>
      <c r="CE123" s="76">
        <f t="shared" si="727"/>
        <v>574.11768317642259</v>
      </c>
      <c r="CF123" s="84">
        <v>28334.05</v>
      </c>
      <c r="CG123" s="77">
        <f t="shared" si="728"/>
        <v>1.3977032609981488E-2</v>
      </c>
      <c r="CH123" s="85">
        <f t="shared" si="729"/>
        <v>193.30092782098515</v>
      </c>
    </row>
    <row r="124" spans="1:86" x14ac:dyDescent="0.2">
      <c r="A124" s="79"/>
      <c r="B124" s="70" t="s">
        <v>214</v>
      </c>
      <c r="C124" s="70" t="s">
        <v>215</v>
      </c>
      <c r="D124" s="80">
        <f t="shared" si="651"/>
        <v>68.599999999999994</v>
      </c>
      <c r="E124" s="80">
        <f t="shared" si="652"/>
        <v>685098.34</v>
      </c>
      <c r="F124" s="76">
        <f t="shared" si="653"/>
        <v>362061.60999999993</v>
      </c>
      <c r="G124" s="76">
        <f t="shared" si="654"/>
        <v>0</v>
      </c>
      <c r="H124" s="76">
        <f t="shared" si="655"/>
        <v>0</v>
      </c>
      <c r="I124" s="76">
        <f t="shared" si="656"/>
        <v>362061.60999999993</v>
      </c>
      <c r="J124" s="77">
        <f t="shared" si="657"/>
        <v>0.52848122504573569</v>
      </c>
      <c r="K124" s="81">
        <f t="shared" si="658"/>
        <v>5277.8660349854217</v>
      </c>
      <c r="L124" s="82">
        <f t="shared" si="659"/>
        <v>0</v>
      </c>
      <c r="M124" s="82">
        <f t="shared" si="660"/>
        <v>0</v>
      </c>
      <c r="N124" s="82">
        <f t="shared" si="661"/>
        <v>0</v>
      </c>
      <c r="O124" s="82">
        <f t="shared" si="662"/>
        <v>0</v>
      </c>
      <c r="P124" s="82">
        <f t="shared" si="663"/>
        <v>0</v>
      </c>
      <c r="Q124" s="82">
        <f t="shared" si="664"/>
        <v>0</v>
      </c>
      <c r="R124" s="76"/>
      <c r="S124" s="77">
        <f t="shared" si="665"/>
        <v>0</v>
      </c>
      <c r="T124" s="96">
        <f t="shared" si="666"/>
        <v>0</v>
      </c>
      <c r="U124" s="82">
        <f t="shared" si="667"/>
        <v>76049.58</v>
      </c>
      <c r="V124" s="82">
        <f t="shared" si="668"/>
        <v>0</v>
      </c>
      <c r="W124" s="82">
        <f t="shared" si="669"/>
        <v>12532.76</v>
      </c>
      <c r="X124" s="82">
        <f t="shared" si="670"/>
        <v>0</v>
      </c>
      <c r="Y124" s="82">
        <f t="shared" si="671"/>
        <v>0</v>
      </c>
      <c r="Z124" s="82">
        <f t="shared" si="672"/>
        <v>0</v>
      </c>
      <c r="AA124" s="76">
        <f t="shared" si="673"/>
        <v>88582.34</v>
      </c>
      <c r="AB124" s="77">
        <f t="shared" si="674"/>
        <v>0.12929872228270178</v>
      </c>
      <c r="AC124" s="76">
        <f t="shared" si="675"/>
        <v>1291.2877551020408</v>
      </c>
      <c r="AD124" s="82">
        <f t="shared" si="676"/>
        <v>0</v>
      </c>
      <c r="AE124" s="82">
        <f t="shared" si="677"/>
        <v>0</v>
      </c>
      <c r="AF124" s="82">
        <f t="shared" si="678"/>
        <v>0</v>
      </c>
      <c r="AG124" s="82">
        <f t="shared" si="679"/>
        <v>0</v>
      </c>
      <c r="AH124" s="76"/>
      <c r="AI124" s="77">
        <f t="shared" si="681"/>
        <v>0</v>
      </c>
      <c r="AJ124" s="76">
        <f t="shared" si="682"/>
        <v>0</v>
      </c>
      <c r="AK124" s="82">
        <f t="shared" si="683"/>
        <v>0</v>
      </c>
      <c r="AL124" s="82">
        <f t="shared" si="684"/>
        <v>0</v>
      </c>
      <c r="AM124" s="76"/>
      <c r="AN124" s="77">
        <f t="shared" si="686"/>
        <v>0</v>
      </c>
      <c r="AO124" s="76">
        <f t="shared" si="687"/>
        <v>0</v>
      </c>
      <c r="AP124" s="82">
        <f t="shared" si="688"/>
        <v>20601.570000000003</v>
      </c>
      <c r="AQ124" s="82">
        <f t="shared" si="689"/>
        <v>9584.7100000000009</v>
      </c>
      <c r="AR124" s="82">
        <f t="shared" si="690"/>
        <v>0</v>
      </c>
      <c r="AS124" s="82">
        <f t="shared" si="691"/>
        <v>0</v>
      </c>
      <c r="AT124" s="82">
        <f t="shared" si="692"/>
        <v>16696.07</v>
      </c>
      <c r="AU124" s="82">
        <f t="shared" si="693"/>
        <v>0</v>
      </c>
      <c r="AV124" s="82">
        <f t="shared" si="694"/>
        <v>0</v>
      </c>
      <c r="AW124" s="82">
        <f t="shared" si="695"/>
        <v>0</v>
      </c>
      <c r="AX124" s="82">
        <f t="shared" si="696"/>
        <v>0</v>
      </c>
      <c r="AY124" s="82">
        <f t="shared" si="697"/>
        <v>0</v>
      </c>
      <c r="AZ124" s="82">
        <f t="shared" si="698"/>
        <v>0</v>
      </c>
      <c r="BA124" s="82">
        <f t="shared" si="699"/>
        <v>0</v>
      </c>
      <c r="BB124" s="82">
        <f t="shared" si="700"/>
        <v>0</v>
      </c>
      <c r="BC124" s="82">
        <f t="shared" si="701"/>
        <v>0</v>
      </c>
      <c r="BD124" s="82">
        <f t="shared" si="702"/>
        <v>0</v>
      </c>
      <c r="BE124" s="82">
        <f t="shared" si="703"/>
        <v>0</v>
      </c>
      <c r="BF124" s="76">
        <f t="shared" si="704"/>
        <v>46882.350000000006</v>
      </c>
      <c r="BG124" s="77">
        <f t="shared" si="705"/>
        <v>6.8431562686314507E-2</v>
      </c>
      <c r="BH124" s="76">
        <f t="shared" si="706"/>
        <v>683.41618075801762</v>
      </c>
      <c r="BI124" s="82">
        <f t="shared" si="707"/>
        <v>0</v>
      </c>
      <c r="BJ124" s="82">
        <f t="shared" si="708"/>
        <v>0</v>
      </c>
      <c r="BK124" s="82">
        <f t="shared" si="709"/>
        <v>0</v>
      </c>
      <c r="BL124" s="82">
        <f t="shared" si="710"/>
        <v>0</v>
      </c>
      <c r="BM124" s="82">
        <f t="shared" si="711"/>
        <v>0</v>
      </c>
      <c r="BN124" s="82">
        <f t="shared" si="712"/>
        <v>0</v>
      </c>
      <c r="BO124" s="82">
        <f t="shared" si="713"/>
        <v>0</v>
      </c>
      <c r="BP124" s="76"/>
      <c r="BQ124" s="77">
        <f t="shared" si="715"/>
        <v>0</v>
      </c>
      <c r="BR124" s="76">
        <f t="shared" si="716"/>
        <v>0</v>
      </c>
      <c r="BS124" s="82">
        <f t="shared" si="717"/>
        <v>0</v>
      </c>
      <c r="BT124" s="82">
        <f t="shared" si="718"/>
        <v>0</v>
      </c>
      <c r="BU124" s="82">
        <f t="shared" si="719"/>
        <v>0</v>
      </c>
      <c r="BV124" s="82">
        <f t="shared" si="720"/>
        <v>0</v>
      </c>
      <c r="BW124" s="76"/>
      <c r="BX124" s="77">
        <f t="shared" si="722"/>
        <v>0</v>
      </c>
      <c r="BY124" s="76">
        <f t="shared" si="723"/>
        <v>0</v>
      </c>
      <c r="BZ124" s="82">
        <v>147458.59999999998</v>
      </c>
      <c r="CA124" s="77">
        <f t="shared" si="724"/>
        <v>0.21523712931489511</v>
      </c>
      <c r="CB124" s="76">
        <f t="shared" si="725"/>
        <v>2149.5422740524778</v>
      </c>
      <c r="CC124" s="82">
        <v>40113.440000000002</v>
      </c>
      <c r="CD124" s="77">
        <f t="shared" si="726"/>
        <v>5.8551360670352819E-2</v>
      </c>
      <c r="CE124" s="76">
        <f t="shared" si="727"/>
        <v>584.74402332361524</v>
      </c>
      <c r="CF124" s="84"/>
      <c r="CG124" s="77">
        <f t="shared" si="728"/>
        <v>0</v>
      </c>
      <c r="CH124" s="85">
        <f t="shared" si="729"/>
        <v>0</v>
      </c>
    </row>
    <row r="125" spans="1:86" x14ac:dyDescent="0.2">
      <c r="A125" s="79"/>
      <c r="B125" s="70" t="s">
        <v>216</v>
      </c>
      <c r="C125" s="70" t="s">
        <v>217</v>
      </c>
      <c r="D125" s="80">
        <f t="shared" si="651"/>
        <v>150.51000000000002</v>
      </c>
      <c r="E125" s="80">
        <f t="shared" si="652"/>
        <v>2471522.21</v>
      </c>
      <c r="F125" s="76">
        <f t="shared" si="653"/>
        <v>1291537.9100000001</v>
      </c>
      <c r="G125" s="76">
        <f t="shared" si="654"/>
        <v>0</v>
      </c>
      <c r="H125" s="76">
        <f t="shared" si="655"/>
        <v>0</v>
      </c>
      <c r="I125" s="76">
        <f t="shared" si="656"/>
        <v>1291537.9100000001</v>
      </c>
      <c r="J125" s="77">
        <f t="shared" si="657"/>
        <v>0.52256779436345835</v>
      </c>
      <c r="K125" s="81">
        <f t="shared" si="658"/>
        <v>8581.0770712909434</v>
      </c>
      <c r="L125" s="82">
        <f t="shared" si="659"/>
        <v>0</v>
      </c>
      <c r="M125" s="82">
        <f t="shared" si="660"/>
        <v>0</v>
      </c>
      <c r="N125" s="82">
        <f t="shared" si="661"/>
        <v>0</v>
      </c>
      <c r="O125" s="82">
        <f t="shared" si="662"/>
        <v>0</v>
      </c>
      <c r="P125" s="82">
        <f t="shared" si="663"/>
        <v>0</v>
      </c>
      <c r="Q125" s="82">
        <f t="shared" si="664"/>
        <v>0</v>
      </c>
      <c r="R125" s="76"/>
      <c r="S125" s="77">
        <f t="shared" si="665"/>
        <v>0</v>
      </c>
      <c r="T125" s="96">
        <f t="shared" si="666"/>
        <v>0</v>
      </c>
      <c r="U125" s="82">
        <f t="shared" si="667"/>
        <v>86094</v>
      </c>
      <c r="V125" s="82">
        <f t="shared" si="668"/>
        <v>0</v>
      </c>
      <c r="W125" s="82">
        <f t="shared" si="669"/>
        <v>30396</v>
      </c>
      <c r="X125" s="82">
        <f t="shared" si="670"/>
        <v>0</v>
      </c>
      <c r="Y125" s="82">
        <f t="shared" si="671"/>
        <v>0</v>
      </c>
      <c r="Z125" s="82">
        <f t="shared" si="672"/>
        <v>0</v>
      </c>
      <c r="AA125" s="76">
        <f t="shared" si="673"/>
        <v>116490</v>
      </c>
      <c r="AB125" s="77">
        <f t="shared" si="674"/>
        <v>4.7132896289044476E-2</v>
      </c>
      <c r="AC125" s="76">
        <f t="shared" si="675"/>
        <v>773.96850707594172</v>
      </c>
      <c r="AD125" s="82">
        <f t="shared" si="676"/>
        <v>22120.55</v>
      </c>
      <c r="AE125" s="82">
        <f t="shared" si="677"/>
        <v>11612.45</v>
      </c>
      <c r="AF125" s="82">
        <f t="shared" si="678"/>
        <v>699</v>
      </c>
      <c r="AG125" s="82">
        <f t="shared" si="679"/>
        <v>0</v>
      </c>
      <c r="AH125" s="76">
        <f t="shared" si="680"/>
        <v>34432</v>
      </c>
      <c r="AI125" s="77">
        <f t="shared" si="681"/>
        <v>1.3931495278773966E-2</v>
      </c>
      <c r="AJ125" s="76">
        <f t="shared" si="682"/>
        <v>228.76885256793565</v>
      </c>
      <c r="AK125" s="82">
        <f t="shared" si="683"/>
        <v>0</v>
      </c>
      <c r="AL125" s="82">
        <f t="shared" si="684"/>
        <v>0</v>
      </c>
      <c r="AM125" s="76"/>
      <c r="AN125" s="77">
        <f t="shared" si="686"/>
        <v>0</v>
      </c>
      <c r="AO125" s="76">
        <f t="shared" si="687"/>
        <v>0</v>
      </c>
      <c r="AP125" s="82">
        <f t="shared" si="688"/>
        <v>18140.000000000004</v>
      </c>
      <c r="AQ125" s="82">
        <f t="shared" si="689"/>
        <v>21980</v>
      </c>
      <c r="AR125" s="82">
        <f t="shared" si="690"/>
        <v>0</v>
      </c>
      <c r="AS125" s="82">
        <f t="shared" si="691"/>
        <v>0</v>
      </c>
      <c r="AT125" s="82">
        <f t="shared" si="692"/>
        <v>28335.66</v>
      </c>
      <c r="AU125" s="82">
        <f t="shared" si="693"/>
        <v>0</v>
      </c>
      <c r="AV125" s="82">
        <f t="shared" si="694"/>
        <v>0</v>
      </c>
      <c r="AW125" s="82">
        <f t="shared" si="695"/>
        <v>230.36</v>
      </c>
      <c r="AX125" s="82">
        <f t="shared" si="696"/>
        <v>0</v>
      </c>
      <c r="AY125" s="82">
        <f t="shared" si="697"/>
        <v>0</v>
      </c>
      <c r="AZ125" s="82">
        <f t="shared" si="698"/>
        <v>0</v>
      </c>
      <c r="BA125" s="82">
        <f t="shared" si="699"/>
        <v>0</v>
      </c>
      <c r="BB125" s="82">
        <f t="shared" si="700"/>
        <v>0</v>
      </c>
      <c r="BC125" s="82">
        <f t="shared" si="701"/>
        <v>0</v>
      </c>
      <c r="BD125" s="82">
        <f t="shared" si="702"/>
        <v>0</v>
      </c>
      <c r="BE125" s="82">
        <f t="shared" si="703"/>
        <v>0</v>
      </c>
      <c r="BF125" s="76">
        <f t="shared" si="704"/>
        <v>68686.02</v>
      </c>
      <c r="BG125" s="77">
        <f t="shared" si="705"/>
        <v>2.7790978257079876E-2</v>
      </c>
      <c r="BH125" s="76">
        <f t="shared" si="706"/>
        <v>456.3551923460235</v>
      </c>
      <c r="BI125" s="82">
        <f t="shared" si="707"/>
        <v>0</v>
      </c>
      <c r="BJ125" s="82">
        <f t="shared" si="708"/>
        <v>0</v>
      </c>
      <c r="BK125" s="82">
        <f t="shared" si="709"/>
        <v>0</v>
      </c>
      <c r="BL125" s="82">
        <f t="shared" si="710"/>
        <v>0</v>
      </c>
      <c r="BM125" s="82">
        <f t="shared" si="711"/>
        <v>0</v>
      </c>
      <c r="BN125" s="82">
        <f t="shared" si="712"/>
        <v>0</v>
      </c>
      <c r="BO125" s="82">
        <f t="shared" si="713"/>
        <v>0</v>
      </c>
      <c r="BP125" s="76"/>
      <c r="BQ125" s="77">
        <f t="shared" si="715"/>
        <v>0</v>
      </c>
      <c r="BR125" s="76">
        <f t="shared" si="716"/>
        <v>0</v>
      </c>
      <c r="BS125" s="82">
        <f t="shared" si="717"/>
        <v>0</v>
      </c>
      <c r="BT125" s="82">
        <f t="shared" si="718"/>
        <v>0</v>
      </c>
      <c r="BU125" s="82">
        <f t="shared" si="719"/>
        <v>0</v>
      </c>
      <c r="BV125" s="82">
        <f t="shared" si="720"/>
        <v>0</v>
      </c>
      <c r="BW125" s="76"/>
      <c r="BX125" s="77">
        <f t="shared" si="722"/>
        <v>0</v>
      </c>
      <c r="BY125" s="76">
        <f t="shared" si="723"/>
        <v>0</v>
      </c>
      <c r="BZ125" s="82">
        <v>708693.24</v>
      </c>
      <c r="CA125" s="77">
        <f t="shared" si="724"/>
        <v>0.28674362590494384</v>
      </c>
      <c r="CB125" s="76">
        <f t="shared" si="725"/>
        <v>4708.6123181183966</v>
      </c>
      <c r="CC125" s="82">
        <v>169397.61</v>
      </c>
      <c r="CD125" s="77">
        <f t="shared" si="726"/>
        <v>6.8539788683509337E-2</v>
      </c>
      <c r="CE125" s="76">
        <f t="shared" si="727"/>
        <v>1125.490731512856</v>
      </c>
      <c r="CF125" s="84">
        <v>82285.430000000008</v>
      </c>
      <c r="CG125" s="77">
        <f t="shared" si="728"/>
        <v>3.3293421223190227E-2</v>
      </c>
      <c r="CH125" s="85">
        <f t="shared" si="729"/>
        <v>546.71071689588734</v>
      </c>
    </row>
    <row r="126" spans="1:86" x14ac:dyDescent="0.2">
      <c r="A126" s="79"/>
      <c r="B126" s="70" t="s">
        <v>218</v>
      </c>
      <c r="C126" s="70" t="s">
        <v>219</v>
      </c>
      <c r="D126" s="80">
        <f t="shared" si="651"/>
        <v>621.54999999999995</v>
      </c>
      <c r="E126" s="80">
        <f t="shared" si="652"/>
        <v>8501615.4600000009</v>
      </c>
      <c r="F126" s="76">
        <f t="shared" si="653"/>
        <v>4000827.62</v>
      </c>
      <c r="G126" s="76">
        <f t="shared" si="654"/>
        <v>0</v>
      </c>
      <c r="H126" s="76">
        <f t="shared" si="655"/>
        <v>10509.37</v>
      </c>
      <c r="I126" s="76">
        <f t="shared" si="656"/>
        <v>4011336.99</v>
      </c>
      <c r="J126" s="77">
        <f t="shared" si="657"/>
        <v>0.47183232514729617</v>
      </c>
      <c r="K126" s="81">
        <f t="shared" si="658"/>
        <v>6453.7639610650804</v>
      </c>
      <c r="L126" s="82">
        <f t="shared" si="659"/>
        <v>0</v>
      </c>
      <c r="M126" s="82">
        <f t="shared" si="660"/>
        <v>0</v>
      </c>
      <c r="N126" s="82">
        <f t="shared" si="661"/>
        <v>0</v>
      </c>
      <c r="O126" s="82">
        <f t="shared" si="662"/>
        <v>0</v>
      </c>
      <c r="P126" s="82">
        <f t="shared" si="663"/>
        <v>0</v>
      </c>
      <c r="Q126" s="82">
        <f t="shared" si="664"/>
        <v>0</v>
      </c>
      <c r="R126" s="76"/>
      <c r="S126" s="77">
        <f t="shared" si="665"/>
        <v>0</v>
      </c>
      <c r="T126" s="96">
        <f t="shared" si="666"/>
        <v>0</v>
      </c>
      <c r="U126" s="82">
        <f t="shared" si="667"/>
        <v>604519.17999999993</v>
      </c>
      <c r="V126" s="82">
        <f t="shared" si="668"/>
        <v>12627.409999999998</v>
      </c>
      <c r="W126" s="82">
        <f t="shared" si="669"/>
        <v>148152.41</v>
      </c>
      <c r="X126" s="82">
        <f t="shared" si="670"/>
        <v>0</v>
      </c>
      <c r="Y126" s="82">
        <f t="shared" si="671"/>
        <v>0</v>
      </c>
      <c r="Z126" s="82">
        <f t="shared" si="672"/>
        <v>0</v>
      </c>
      <c r="AA126" s="76">
        <f t="shared" si="673"/>
        <v>765299</v>
      </c>
      <c r="AB126" s="77">
        <f t="shared" si="674"/>
        <v>9.0018068166070636E-2</v>
      </c>
      <c r="AC126" s="76">
        <f t="shared" si="675"/>
        <v>1231.2750382109243</v>
      </c>
      <c r="AD126" s="82">
        <f t="shared" si="676"/>
        <v>228005.94999999998</v>
      </c>
      <c r="AE126" s="82">
        <f t="shared" si="677"/>
        <v>30574.91</v>
      </c>
      <c r="AF126" s="82">
        <f t="shared" si="678"/>
        <v>3784.55</v>
      </c>
      <c r="AG126" s="82">
        <f t="shared" si="679"/>
        <v>0</v>
      </c>
      <c r="AH126" s="76">
        <f t="shared" si="680"/>
        <v>262365.40999999997</v>
      </c>
      <c r="AI126" s="77">
        <f t="shared" si="681"/>
        <v>3.0860653629233889E-2</v>
      </c>
      <c r="AJ126" s="76">
        <f t="shared" si="682"/>
        <v>422.11472930576781</v>
      </c>
      <c r="AK126" s="82">
        <f t="shared" si="683"/>
        <v>0</v>
      </c>
      <c r="AL126" s="82">
        <f t="shared" si="684"/>
        <v>0</v>
      </c>
      <c r="AM126" s="76"/>
      <c r="AN126" s="77">
        <f t="shared" si="686"/>
        <v>0</v>
      </c>
      <c r="AO126" s="76">
        <f t="shared" si="687"/>
        <v>0</v>
      </c>
      <c r="AP126" s="82">
        <f t="shared" si="688"/>
        <v>253768.09999999998</v>
      </c>
      <c r="AQ126" s="82">
        <f t="shared" si="689"/>
        <v>366335.18000000005</v>
      </c>
      <c r="AR126" s="82">
        <f t="shared" si="690"/>
        <v>43823.469999999994</v>
      </c>
      <c r="AS126" s="82">
        <f t="shared" si="691"/>
        <v>0</v>
      </c>
      <c r="AT126" s="82">
        <f t="shared" si="692"/>
        <v>195572.71999999997</v>
      </c>
      <c r="AU126" s="82">
        <f t="shared" si="693"/>
        <v>0</v>
      </c>
      <c r="AV126" s="82">
        <f t="shared" si="694"/>
        <v>0</v>
      </c>
      <c r="AW126" s="82">
        <f t="shared" si="695"/>
        <v>162055.51999999999</v>
      </c>
      <c r="AX126" s="82">
        <f t="shared" si="696"/>
        <v>0</v>
      </c>
      <c r="AY126" s="82">
        <f t="shared" si="697"/>
        <v>0</v>
      </c>
      <c r="AZ126" s="82">
        <f t="shared" si="698"/>
        <v>0</v>
      </c>
      <c r="BA126" s="82">
        <f t="shared" si="699"/>
        <v>0</v>
      </c>
      <c r="BB126" s="82">
        <f t="shared" si="700"/>
        <v>55361.53</v>
      </c>
      <c r="BC126" s="82">
        <f t="shared" si="701"/>
        <v>0</v>
      </c>
      <c r="BD126" s="82">
        <f t="shared" si="702"/>
        <v>10976.5</v>
      </c>
      <c r="BE126" s="82">
        <f t="shared" si="703"/>
        <v>0</v>
      </c>
      <c r="BF126" s="76">
        <f t="shared" si="704"/>
        <v>1087893.02</v>
      </c>
      <c r="BG126" s="77">
        <f t="shared" si="705"/>
        <v>0.1279630942046866</v>
      </c>
      <c r="BH126" s="76">
        <f t="shared" si="706"/>
        <v>1750.290435202317</v>
      </c>
      <c r="BI126" s="82">
        <f t="shared" si="707"/>
        <v>0</v>
      </c>
      <c r="BJ126" s="82">
        <f t="shared" si="708"/>
        <v>0</v>
      </c>
      <c r="BK126" s="82">
        <f t="shared" si="709"/>
        <v>6172.25</v>
      </c>
      <c r="BL126" s="82">
        <f t="shared" si="710"/>
        <v>0</v>
      </c>
      <c r="BM126" s="82">
        <f t="shared" si="711"/>
        <v>0</v>
      </c>
      <c r="BN126" s="82">
        <f t="shared" si="712"/>
        <v>0</v>
      </c>
      <c r="BO126" s="82">
        <f t="shared" si="713"/>
        <v>5526.77</v>
      </c>
      <c r="BP126" s="76">
        <f t="shared" si="714"/>
        <v>11699.02</v>
      </c>
      <c r="BQ126" s="77">
        <f t="shared" si="715"/>
        <v>1.3760937618319425E-3</v>
      </c>
      <c r="BR126" s="76">
        <f t="shared" si="716"/>
        <v>18.822331268602689</v>
      </c>
      <c r="BS126" s="82">
        <f t="shared" si="717"/>
        <v>0</v>
      </c>
      <c r="BT126" s="82">
        <f t="shared" si="718"/>
        <v>0</v>
      </c>
      <c r="BU126" s="82">
        <f t="shared" si="719"/>
        <v>0</v>
      </c>
      <c r="BV126" s="82">
        <f t="shared" si="720"/>
        <v>0</v>
      </c>
      <c r="BW126" s="76"/>
      <c r="BX126" s="77">
        <f t="shared" si="722"/>
        <v>0</v>
      </c>
      <c r="BY126" s="76">
        <f t="shared" si="723"/>
        <v>0</v>
      </c>
      <c r="BZ126" s="82">
        <v>1575502.0699999998</v>
      </c>
      <c r="CA126" s="77">
        <f t="shared" si="724"/>
        <v>0.18531796426370004</v>
      </c>
      <c r="CB126" s="76">
        <f t="shared" si="725"/>
        <v>2534.7953825114632</v>
      </c>
      <c r="CC126" s="82">
        <v>422483.85</v>
      </c>
      <c r="CD126" s="77">
        <f t="shared" si="726"/>
        <v>4.9694537701426449E-2</v>
      </c>
      <c r="CE126" s="76">
        <f t="shared" si="727"/>
        <v>679.72624889389431</v>
      </c>
      <c r="CF126" s="84">
        <v>365036.1</v>
      </c>
      <c r="CG126" s="77">
        <f t="shared" si="728"/>
        <v>4.2937263125754216E-2</v>
      </c>
      <c r="CH126" s="85">
        <f t="shared" si="729"/>
        <v>587.29965409058002</v>
      </c>
    </row>
    <row r="127" spans="1:86" x14ac:dyDescent="0.2">
      <c r="A127" s="79"/>
      <c r="B127" s="70" t="s">
        <v>220</v>
      </c>
      <c r="C127" s="70" t="s">
        <v>221</v>
      </c>
      <c r="D127" s="80">
        <f t="shared" si="651"/>
        <v>230.61999999999998</v>
      </c>
      <c r="E127" s="80">
        <f t="shared" si="652"/>
        <v>4044847.57</v>
      </c>
      <c r="F127" s="76">
        <f t="shared" si="653"/>
        <v>2010431.9800000002</v>
      </c>
      <c r="G127" s="76">
        <f t="shared" si="654"/>
        <v>0</v>
      </c>
      <c r="H127" s="76">
        <f t="shared" si="655"/>
        <v>0</v>
      </c>
      <c r="I127" s="76">
        <f t="shared" si="656"/>
        <v>2010431.9800000002</v>
      </c>
      <c r="J127" s="77">
        <f t="shared" si="657"/>
        <v>0.4970352887735644</v>
      </c>
      <c r="K127" s="81">
        <f t="shared" si="658"/>
        <v>8717.5092359725968</v>
      </c>
      <c r="L127" s="82">
        <f t="shared" si="659"/>
        <v>0</v>
      </c>
      <c r="M127" s="82">
        <f t="shared" si="660"/>
        <v>0</v>
      </c>
      <c r="N127" s="82">
        <f t="shared" si="661"/>
        <v>0</v>
      </c>
      <c r="O127" s="82">
        <f t="shared" si="662"/>
        <v>0</v>
      </c>
      <c r="P127" s="82">
        <f t="shared" si="663"/>
        <v>0</v>
      </c>
      <c r="Q127" s="82">
        <f t="shared" si="664"/>
        <v>0</v>
      </c>
      <c r="R127" s="76"/>
      <c r="S127" s="77">
        <f t="shared" si="665"/>
        <v>0</v>
      </c>
      <c r="T127" s="96">
        <f t="shared" si="666"/>
        <v>0</v>
      </c>
      <c r="U127" s="82">
        <f t="shared" si="667"/>
        <v>359239.66000000003</v>
      </c>
      <c r="V127" s="82">
        <f t="shared" si="668"/>
        <v>17600.22</v>
      </c>
      <c r="W127" s="82">
        <f t="shared" si="669"/>
        <v>50580</v>
      </c>
      <c r="X127" s="82">
        <f t="shared" si="670"/>
        <v>0</v>
      </c>
      <c r="Y127" s="82">
        <f t="shared" si="671"/>
        <v>0</v>
      </c>
      <c r="Z127" s="82">
        <f t="shared" si="672"/>
        <v>0</v>
      </c>
      <c r="AA127" s="76">
        <f t="shared" si="673"/>
        <v>427419.88</v>
      </c>
      <c r="AB127" s="77">
        <f t="shared" si="674"/>
        <v>0.10567020699867807</v>
      </c>
      <c r="AC127" s="76">
        <f t="shared" si="675"/>
        <v>1853.351313849623</v>
      </c>
      <c r="AD127" s="82">
        <f t="shared" si="676"/>
        <v>63580.93</v>
      </c>
      <c r="AE127" s="82">
        <f t="shared" si="677"/>
        <v>0</v>
      </c>
      <c r="AF127" s="82">
        <f t="shared" si="678"/>
        <v>0</v>
      </c>
      <c r="AG127" s="82">
        <f t="shared" si="679"/>
        <v>0</v>
      </c>
      <c r="AH127" s="76">
        <f t="shared" si="680"/>
        <v>63580.93</v>
      </c>
      <c r="AI127" s="77">
        <f t="shared" si="681"/>
        <v>1.5718992842046704E-2</v>
      </c>
      <c r="AJ127" s="76">
        <f t="shared" si="682"/>
        <v>275.69564651808173</v>
      </c>
      <c r="AK127" s="82">
        <f t="shared" si="683"/>
        <v>0</v>
      </c>
      <c r="AL127" s="82">
        <f t="shared" si="684"/>
        <v>0</v>
      </c>
      <c r="AM127" s="76"/>
      <c r="AN127" s="77">
        <f t="shared" si="686"/>
        <v>0</v>
      </c>
      <c r="AO127" s="76">
        <f t="shared" si="687"/>
        <v>0</v>
      </c>
      <c r="AP127" s="82">
        <f t="shared" si="688"/>
        <v>88370.97</v>
      </c>
      <c r="AQ127" s="82">
        <f t="shared" si="689"/>
        <v>15758.27</v>
      </c>
      <c r="AR127" s="82">
        <f t="shared" si="690"/>
        <v>0</v>
      </c>
      <c r="AS127" s="82">
        <f t="shared" si="691"/>
        <v>0</v>
      </c>
      <c r="AT127" s="82">
        <f t="shared" si="692"/>
        <v>68613.63</v>
      </c>
      <c r="AU127" s="82">
        <f t="shared" si="693"/>
        <v>0</v>
      </c>
      <c r="AV127" s="82">
        <f t="shared" si="694"/>
        <v>0</v>
      </c>
      <c r="AW127" s="82">
        <f t="shared" si="695"/>
        <v>5455</v>
      </c>
      <c r="AX127" s="82">
        <f t="shared" si="696"/>
        <v>0</v>
      </c>
      <c r="AY127" s="82">
        <f t="shared" si="697"/>
        <v>0</v>
      </c>
      <c r="AZ127" s="82">
        <f t="shared" si="698"/>
        <v>0</v>
      </c>
      <c r="BA127" s="82">
        <f t="shared" si="699"/>
        <v>0</v>
      </c>
      <c r="BB127" s="82">
        <f t="shared" si="700"/>
        <v>0</v>
      </c>
      <c r="BC127" s="82">
        <f t="shared" si="701"/>
        <v>0</v>
      </c>
      <c r="BD127" s="82">
        <f t="shared" si="702"/>
        <v>18257</v>
      </c>
      <c r="BE127" s="82">
        <f t="shared" si="703"/>
        <v>0</v>
      </c>
      <c r="BF127" s="76">
        <f t="shared" si="704"/>
        <v>196454.87</v>
      </c>
      <c r="BG127" s="77">
        <f t="shared" si="705"/>
        <v>4.856916524050868E-2</v>
      </c>
      <c r="BH127" s="76">
        <f t="shared" si="706"/>
        <v>851.8553030960021</v>
      </c>
      <c r="BI127" s="82">
        <f t="shared" si="707"/>
        <v>0</v>
      </c>
      <c r="BJ127" s="82">
        <f t="shared" si="708"/>
        <v>0</v>
      </c>
      <c r="BK127" s="82">
        <f t="shared" si="709"/>
        <v>0</v>
      </c>
      <c r="BL127" s="82">
        <f t="shared" si="710"/>
        <v>0</v>
      </c>
      <c r="BM127" s="82">
        <f t="shared" si="711"/>
        <v>0</v>
      </c>
      <c r="BN127" s="82">
        <f t="shared" si="712"/>
        <v>0</v>
      </c>
      <c r="BO127" s="82">
        <f t="shared" si="713"/>
        <v>492.66000000000008</v>
      </c>
      <c r="BP127" s="76">
        <f t="shared" si="714"/>
        <v>492.66000000000008</v>
      </c>
      <c r="BQ127" s="77">
        <f t="shared" si="715"/>
        <v>1.2179939824036437E-4</v>
      </c>
      <c r="BR127" s="76">
        <f t="shared" si="716"/>
        <v>2.1362414361286972</v>
      </c>
      <c r="BS127" s="82">
        <f t="shared" si="717"/>
        <v>0</v>
      </c>
      <c r="BT127" s="82">
        <f t="shared" si="718"/>
        <v>0</v>
      </c>
      <c r="BU127" s="82">
        <f t="shared" si="719"/>
        <v>0</v>
      </c>
      <c r="BV127" s="82">
        <f t="shared" si="720"/>
        <v>0</v>
      </c>
      <c r="BW127" s="76"/>
      <c r="BX127" s="77">
        <f t="shared" si="722"/>
        <v>0</v>
      </c>
      <c r="BY127" s="76">
        <f t="shared" si="723"/>
        <v>0</v>
      </c>
      <c r="BZ127" s="82">
        <v>1034535.65</v>
      </c>
      <c r="CA127" s="77">
        <f t="shared" si="724"/>
        <v>0.25576628836967524</v>
      </c>
      <c r="CB127" s="76">
        <f t="shared" si="725"/>
        <v>4485.8886913537426</v>
      </c>
      <c r="CC127" s="82">
        <v>172950.64</v>
      </c>
      <c r="CD127" s="77">
        <f t="shared" si="726"/>
        <v>4.2758258996642491E-2</v>
      </c>
      <c r="CE127" s="76">
        <f t="shared" si="727"/>
        <v>749.93773306738376</v>
      </c>
      <c r="CF127" s="84">
        <v>138980.96</v>
      </c>
      <c r="CG127" s="77">
        <f t="shared" si="728"/>
        <v>3.435999938064415E-2</v>
      </c>
      <c r="CH127" s="85">
        <f t="shared" si="729"/>
        <v>602.64053421212384</v>
      </c>
    </row>
    <row r="128" spans="1:86" x14ac:dyDescent="0.2">
      <c r="A128" s="79"/>
      <c r="B128" s="70"/>
      <c r="C128" s="74" t="s">
        <v>56</v>
      </c>
      <c r="D128" s="97">
        <f t="shared" ref="D128:I128" si="730">SUM(D115:D127)</f>
        <v>10416.030000000001</v>
      </c>
      <c r="E128" s="74">
        <f t="shared" si="730"/>
        <v>129187635.46000001</v>
      </c>
      <c r="F128" s="74">
        <f t="shared" si="730"/>
        <v>62330969.409999996</v>
      </c>
      <c r="G128" s="74">
        <f t="shared" si="730"/>
        <v>319411.95</v>
      </c>
      <c r="H128" s="74">
        <f t="shared" si="730"/>
        <v>435184.63</v>
      </c>
      <c r="I128" s="74">
        <f t="shared" si="730"/>
        <v>63085565.989999995</v>
      </c>
      <c r="J128" s="90">
        <f t="shared" si="657"/>
        <v>0.48832510762636411</v>
      </c>
      <c r="K128" s="91">
        <f t="shared" si="658"/>
        <v>6056.5845134854635</v>
      </c>
      <c r="L128" s="74">
        <f t="shared" ref="L128:R128" si="731">SUM(L115:L127)</f>
        <v>0</v>
      </c>
      <c r="M128" s="74">
        <f t="shared" si="731"/>
        <v>0</v>
      </c>
      <c r="N128" s="74">
        <f t="shared" si="731"/>
        <v>0</v>
      </c>
      <c r="O128" s="74">
        <f t="shared" si="731"/>
        <v>0</v>
      </c>
      <c r="P128" s="74">
        <f t="shared" si="731"/>
        <v>0</v>
      </c>
      <c r="Q128" s="74">
        <f t="shared" si="731"/>
        <v>0</v>
      </c>
      <c r="R128" s="74">
        <f t="shared" si="731"/>
        <v>0</v>
      </c>
      <c r="S128" s="90">
        <f t="shared" si="665"/>
        <v>0</v>
      </c>
      <c r="T128" s="66">
        <f t="shared" si="666"/>
        <v>0</v>
      </c>
      <c r="U128" s="74">
        <f t="shared" ref="U128:AA128" si="732">SUM(U115:U127)</f>
        <v>11658076.4</v>
      </c>
      <c r="V128" s="74">
        <f t="shared" si="732"/>
        <v>316808.57999999996</v>
      </c>
      <c r="W128" s="74">
        <f t="shared" si="732"/>
        <v>2254920.3200000003</v>
      </c>
      <c r="X128" s="74">
        <f t="shared" si="732"/>
        <v>0</v>
      </c>
      <c r="Y128" s="74">
        <f t="shared" si="732"/>
        <v>0</v>
      </c>
      <c r="Z128" s="74">
        <f t="shared" si="732"/>
        <v>30915.739999999998</v>
      </c>
      <c r="AA128" s="74">
        <f t="shared" si="732"/>
        <v>14260721.039999999</v>
      </c>
      <c r="AB128" s="90">
        <f t="shared" si="674"/>
        <v>0.11038766201751177</v>
      </c>
      <c r="AC128" s="63">
        <f t="shared" si="675"/>
        <v>1369.1129000204492</v>
      </c>
      <c r="AD128" s="74">
        <f>SUM(AD115:AD127)</f>
        <v>4222622.78</v>
      </c>
      <c r="AE128" s="74">
        <f>SUM(AE115:AE127)</f>
        <v>756723.45000000007</v>
      </c>
      <c r="AF128" s="74">
        <f>SUM(AF115:AF127)</f>
        <v>81418.090000000011</v>
      </c>
      <c r="AG128" s="74">
        <f>SUM(AG115:AG127)</f>
        <v>0</v>
      </c>
      <c r="AH128" s="74">
        <f>SUM(AH115:AH127)</f>
        <v>5060764.3200000012</v>
      </c>
      <c r="AI128" s="90">
        <f t="shared" si="681"/>
        <v>3.9173751435112772E-2</v>
      </c>
      <c r="AJ128" s="63">
        <f t="shared" si="682"/>
        <v>485.86307067087949</v>
      </c>
      <c r="AK128" s="74">
        <f t="shared" ref="AK128" si="733">SUM(AK115:AK127)</f>
        <v>383173.47000000003</v>
      </c>
      <c r="AL128" s="74">
        <f>SUM(AL115:AL127)</f>
        <v>0</v>
      </c>
      <c r="AM128" s="74">
        <f>SUM(AM115:AM127)</f>
        <v>383173.47000000003</v>
      </c>
      <c r="AN128" s="90">
        <f t="shared" si="686"/>
        <v>2.9660227825645197E-3</v>
      </c>
      <c r="AO128" s="63">
        <f t="shared" si="687"/>
        <v>36.786901535421848</v>
      </c>
      <c r="AP128" s="74">
        <f t="shared" ref="AP128:AW128" si="734">SUM(AP115:AP127)</f>
        <v>3593926.69</v>
      </c>
      <c r="AQ128" s="74">
        <f t="shared" si="734"/>
        <v>1898432.9300000002</v>
      </c>
      <c r="AR128" s="74">
        <f t="shared" si="734"/>
        <v>99011.449999999983</v>
      </c>
      <c r="AS128" s="74">
        <f t="shared" si="734"/>
        <v>0</v>
      </c>
      <c r="AT128" s="74">
        <f t="shared" si="734"/>
        <v>2948646.4699999997</v>
      </c>
      <c r="AU128" s="74">
        <f t="shared" si="734"/>
        <v>274422.06000000006</v>
      </c>
      <c r="AV128" s="74">
        <f t="shared" si="734"/>
        <v>0</v>
      </c>
      <c r="AW128" s="74">
        <f t="shared" si="734"/>
        <v>2188201.3899999997</v>
      </c>
      <c r="AX128" s="74">
        <f>SUM(AX115:AX127)</f>
        <v>0</v>
      </c>
      <c r="AY128" s="74">
        <f>SUM(AY115:AY127)</f>
        <v>0</v>
      </c>
      <c r="AZ128" s="74">
        <f t="shared" ref="AZ128:BF128" si="735">SUM(AZ115:AZ127)</f>
        <v>0</v>
      </c>
      <c r="BA128" s="74">
        <f t="shared" si="735"/>
        <v>52695.82</v>
      </c>
      <c r="BB128" s="74">
        <f t="shared" si="735"/>
        <v>683624.21999999986</v>
      </c>
      <c r="BC128" s="74">
        <f t="shared" si="735"/>
        <v>0</v>
      </c>
      <c r="BD128" s="74">
        <f t="shared" si="735"/>
        <v>103072.94</v>
      </c>
      <c r="BE128" s="74">
        <f t="shared" si="735"/>
        <v>49044.210000000006</v>
      </c>
      <c r="BF128" s="74">
        <f t="shared" si="735"/>
        <v>11891078.179999998</v>
      </c>
      <c r="BG128" s="90">
        <f t="shared" si="705"/>
        <v>9.2045017602956261E-2</v>
      </c>
      <c r="BH128" s="63">
        <f t="shared" si="706"/>
        <v>1141.6132806837152</v>
      </c>
      <c r="BI128" s="74">
        <f t="shared" ref="BI128:BN128" si="736">SUM(BI115:BI127)</f>
        <v>0</v>
      </c>
      <c r="BJ128" s="74">
        <f t="shared" si="736"/>
        <v>0</v>
      </c>
      <c r="BK128" s="74">
        <f t="shared" si="736"/>
        <v>112471.78</v>
      </c>
      <c r="BL128" s="74">
        <f t="shared" si="736"/>
        <v>670</v>
      </c>
      <c r="BM128" s="74">
        <f t="shared" si="736"/>
        <v>0</v>
      </c>
      <c r="BN128" s="74">
        <f t="shared" si="736"/>
        <v>0</v>
      </c>
      <c r="BO128" s="74">
        <f>SUM(BO115:BO127)</f>
        <v>675534.73</v>
      </c>
      <c r="BP128" s="74">
        <f t="shared" ref="BP128" si="737">SUM(BP115:BP127)</f>
        <v>788676.51</v>
      </c>
      <c r="BQ128" s="90">
        <f t="shared" si="715"/>
        <v>6.1048915957920419E-3</v>
      </c>
      <c r="BR128" s="63">
        <f t="shared" si="716"/>
        <v>75.717572818050641</v>
      </c>
      <c r="BS128" s="74">
        <f>SUM(BS115:BS127)</f>
        <v>0</v>
      </c>
      <c r="BT128" s="74">
        <f>SUM(BT115:BT127)</f>
        <v>69461.06</v>
      </c>
      <c r="BU128" s="74">
        <f>SUM(BU115:BU127)</f>
        <v>279172.35000000003</v>
      </c>
      <c r="BV128" s="74">
        <f>SUM(BV115:BV127)</f>
        <v>763989.78</v>
      </c>
      <c r="BW128" s="74">
        <f>SUM(BW115:BW127)</f>
        <v>1112623.1900000002</v>
      </c>
      <c r="BX128" s="90">
        <f t="shared" si="722"/>
        <v>8.612458816497949E-3</v>
      </c>
      <c r="BY128" s="63">
        <f t="shared" si="723"/>
        <v>106.81835497785626</v>
      </c>
      <c r="BZ128" s="74">
        <f>SUM(BZ115:BZ127)</f>
        <v>22619897.18</v>
      </c>
      <c r="CA128" s="90">
        <f t="shared" si="724"/>
        <v>0.17509336013045718</v>
      </c>
      <c r="CB128" s="63">
        <f t="shared" si="725"/>
        <v>2171.6428600916088</v>
      </c>
      <c r="CC128" s="74">
        <f>SUM(CC115:CC127)</f>
        <v>5748031.8000000007</v>
      </c>
      <c r="CD128" s="90">
        <f t="shared" si="726"/>
        <v>4.4493668295211945E-2</v>
      </c>
      <c r="CE128" s="63">
        <f t="shared" si="727"/>
        <v>551.84478155304851</v>
      </c>
      <c r="CF128" s="98">
        <f>SUM(CF115:CF127)</f>
        <v>4237103.78</v>
      </c>
      <c r="CG128" s="90">
        <f t="shared" si="728"/>
        <v>3.2798059697531363E-2</v>
      </c>
      <c r="CH128" s="93">
        <f t="shared" si="729"/>
        <v>406.7868256907862</v>
      </c>
    </row>
    <row r="129" spans="1:86" s="59" customFormat="1" ht="4.5" customHeight="1" x14ac:dyDescent="0.2">
      <c r="A129" s="20"/>
      <c r="B129" s="19"/>
      <c r="C129" s="57"/>
      <c r="D129" s="19"/>
      <c r="E129" s="19"/>
      <c r="F129" s="76"/>
      <c r="G129" s="76"/>
      <c r="H129" s="76"/>
      <c r="I129" s="76"/>
      <c r="J129" s="19"/>
      <c r="K129" s="76"/>
      <c r="L129" s="76"/>
      <c r="M129" s="76"/>
      <c r="N129" s="76"/>
      <c r="O129" s="76"/>
      <c r="P129" s="76"/>
      <c r="Q129" s="76"/>
      <c r="R129" s="76"/>
      <c r="S129" s="19"/>
      <c r="T129" s="76"/>
      <c r="U129" s="76"/>
      <c r="V129" s="76"/>
      <c r="W129" s="76"/>
      <c r="X129" s="76"/>
      <c r="Y129" s="76"/>
      <c r="Z129" s="76"/>
      <c r="AA129" s="76"/>
      <c r="AB129" s="19"/>
      <c r="AC129" s="76"/>
      <c r="AD129" s="76"/>
      <c r="AE129" s="76"/>
      <c r="AF129" s="76"/>
      <c r="AG129" s="76"/>
      <c r="AH129" s="76"/>
      <c r="AI129" s="19"/>
      <c r="AJ129" s="76"/>
      <c r="AK129" s="76"/>
      <c r="AL129" s="76"/>
      <c r="AM129" s="76"/>
      <c r="AN129" s="19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19"/>
      <c r="BH129" s="76"/>
      <c r="BI129" s="76"/>
      <c r="BJ129" s="76"/>
      <c r="BK129" s="76"/>
      <c r="BL129" s="76"/>
      <c r="BM129" s="76"/>
      <c r="BN129" s="76"/>
      <c r="BO129" s="76"/>
      <c r="BP129" s="76"/>
      <c r="BQ129" s="19"/>
      <c r="BR129" s="76"/>
      <c r="BS129" s="76"/>
      <c r="BT129" s="76"/>
      <c r="BU129" s="76"/>
      <c r="BV129" s="76"/>
      <c r="BW129" s="76"/>
      <c r="BX129" s="19"/>
      <c r="BY129" s="76"/>
      <c r="BZ129" s="76"/>
      <c r="CA129" s="19"/>
      <c r="CB129" s="76"/>
      <c r="CC129" s="76"/>
      <c r="CD129" s="19"/>
      <c r="CE129" s="76"/>
      <c r="CF129" s="78"/>
      <c r="CG129" s="19"/>
      <c r="CH129" s="19"/>
    </row>
    <row r="130" spans="1:86" x14ac:dyDescent="0.2">
      <c r="A130" s="94" t="s">
        <v>222</v>
      </c>
      <c r="B130" s="70"/>
      <c r="C130" s="74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1"/>
    </row>
    <row r="131" spans="1:86" x14ac:dyDescent="0.2">
      <c r="A131" s="79"/>
      <c r="B131" s="70" t="s">
        <v>223</v>
      </c>
      <c r="C131" s="70" t="s">
        <v>224</v>
      </c>
      <c r="D131" s="80">
        <f>VLOOKUP($B131,enroll1516,3,FALSE)</f>
        <v>5781.4700000000021</v>
      </c>
      <c r="E131" s="80">
        <f>VLOOKUP($B131,enroll1516,4,FALSE)</f>
        <v>60189717.579999998</v>
      </c>
      <c r="F131" s="76">
        <f>VLOOKUP($B131,program1516,2,FALSE)</f>
        <v>31980833.019999996</v>
      </c>
      <c r="G131" s="76">
        <f>VLOOKUP($B131,program1516,3,FALSE)</f>
        <v>1397805.6400000001</v>
      </c>
      <c r="H131" s="76">
        <f>VLOOKUP($B131,program1516,4,FALSE)</f>
        <v>69580</v>
      </c>
      <c r="I131" s="76">
        <f>SUM(F131:H131)</f>
        <v>33448218.659999996</v>
      </c>
      <c r="J131" s="77">
        <f t="shared" ref="J131:J134" si="738">I131/E131</f>
        <v>0.55571316837536155</v>
      </c>
      <c r="K131" s="81">
        <f t="shared" ref="K131:K134" si="739">I131/D131</f>
        <v>5785.4176636737684</v>
      </c>
      <c r="L131" s="82">
        <f>VLOOKUP($B131,program1516,5,FALSE)</f>
        <v>0</v>
      </c>
      <c r="M131" s="82">
        <f>VLOOKUP($B131,program1516,6,FALSE)</f>
        <v>0</v>
      </c>
      <c r="N131" s="82">
        <f>VLOOKUP($B131,program1516,7,FALSE)</f>
        <v>0</v>
      </c>
      <c r="O131" s="82">
        <f>VLOOKUP($B131,program1516,8,FALSE)</f>
        <v>0</v>
      </c>
      <c r="P131" s="82">
        <f>VLOOKUP($B131,program1516,9,FALSE)</f>
        <v>0</v>
      </c>
      <c r="Q131" s="82">
        <f>VLOOKUP($B131,program1516,10,FALSE)</f>
        <v>0</v>
      </c>
      <c r="R131" s="76"/>
      <c r="S131" s="77">
        <f>R131/E131</f>
        <v>0</v>
      </c>
      <c r="T131" s="96">
        <f>R131/D131</f>
        <v>0</v>
      </c>
      <c r="U131" s="82">
        <f>VLOOKUP($B131,program1516,11,FALSE)</f>
        <v>7119969.6100000003</v>
      </c>
      <c r="V131" s="82">
        <f>VLOOKUP($B131,program1516,12,FALSE)</f>
        <v>353882.94</v>
      </c>
      <c r="W131" s="82">
        <f>VLOOKUP($B131,program1516,13,FALSE)</f>
        <v>1112516.9100000001</v>
      </c>
      <c r="X131" s="82">
        <f>VLOOKUP($B131,program1516,14,FALSE)</f>
        <v>0</v>
      </c>
      <c r="Y131" s="82">
        <f>VLOOKUP($B131,program1516,15,FALSE)</f>
        <v>0</v>
      </c>
      <c r="Z131" s="82">
        <f>VLOOKUP($B131,program1516,16,FALSE)</f>
        <v>221052.87999999995</v>
      </c>
      <c r="AA131" s="76">
        <f>SUM(U131:Z131)</f>
        <v>8807422.3400000017</v>
      </c>
      <c r="AB131" s="77">
        <f>AA131/E131</f>
        <v>0.14632769007918647</v>
      </c>
      <c r="AC131" s="76">
        <f>AA131/D131</f>
        <v>1523.3880552869769</v>
      </c>
      <c r="AD131" s="82">
        <f>VLOOKUP($B131,program1516,17,FALSE)</f>
        <v>1804171.0799999998</v>
      </c>
      <c r="AE131" s="82">
        <f>VLOOKUP($B131,program1516,18,FALSE)</f>
        <v>132423.79</v>
      </c>
      <c r="AF131" s="82">
        <f>VLOOKUP($B131,program1516,19,FALSE)</f>
        <v>27628.63</v>
      </c>
      <c r="AG131" s="82">
        <f>VLOOKUP($B131,program1516,20,FALSE)</f>
        <v>0</v>
      </c>
      <c r="AH131" s="76">
        <f>SUM(AD131:AG131)</f>
        <v>1964223.4999999998</v>
      </c>
      <c r="AI131" s="77">
        <f>AH131/E131</f>
        <v>3.2633871348362618E-2</v>
      </c>
      <c r="AJ131" s="76">
        <f>AH131/D131</f>
        <v>339.7446497171133</v>
      </c>
      <c r="AK131" s="82">
        <f>VLOOKUP($B131,program1516,21,FALSE)</f>
        <v>0</v>
      </c>
      <c r="AL131" s="82">
        <f>VLOOKUP($B131,program1516,22,FALSE)</f>
        <v>0</v>
      </c>
      <c r="AM131" s="76"/>
      <c r="AN131" s="77">
        <f>AM131/E131</f>
        <v>0</v>
      </c>
      <c r="AO131" s="76">
        <f>AM131/D131</f>
        <v>0</v>
      </c>
      <c r="AP131" s="82">
        <f>VLOOKUP($B131,program1516,23,FALSE)</f>
        <v>730268.08</v>
      </c>
      <c r="AQ131" s="82">
        <f>VLOOKUP($B131,program1516,24,FALSE)</f>
        <v>142441.17000000001</v>
      </c>
      <c r="AR131" s="82">
        <f>VLOOKUP($B131,program1516,25,FALSE)</f>
        <v>0</v>
      </c>
      <c r="AS131" s="82">
        <f>VLOOKUP($B131,program1516,26,FALSE)</f>
        <v>0</v>
      </c>
      <c r="AT131" s="82">
        <f>VLOOKUP($B131,program1516,27,FALSE)</f>
        <v>1015766.73</v>
      </c>
      <c r="AU131" s="82">
        <f>VLOOKUP($B131,program1516,28,FALSE)</f>
        <v>0</v>
      </c>
      <c r="AV131" s="82">
        <f>VLOOKUP($B131,program1516,29,FALSE)</f>
        <v>0</v>
      </c>
      <c r="AW131" s="82">
        <f>VLOOKUP($B131,program1516,30,FALSE)</f>
        <v>202609.28</v>
      </c>
      <c r="AX131" s="82">
        <f>VLOOKUP($B131,program1516,31,FALSE)</f>
        <v>0</v>
      </c>
      <c r="AY131" s="82">
        <f>VLOOKUP($B131,program1516,32,FALSE)</f>
        <v>0</v>
      </c>
      <c r="AZ131" s="82">
        <f>VLOOKUP($B131,program1516,33,FALSE)</f>
        <v>0</v>
      </c>
      <c r="BA131" s="82">
        <f>VLOOKUP($B131,program1516,34,FALSE)</f>
        <v>23332.350000000002</v>
      </c>
      <c r="BB131" s="82">
        <f>VLOOKUP($B131,program1516,35,FALSE)</f>
        <v>164585.53999999998</v>
      </c>
      <c r="BC131" s="82">
        <f>VLOOKUP($B131,program1516,36,FALSE)</f>
        <v>0</v>
      </c>
      <c r="BD131" s="82">
        <f>VLOOKUP($B131,program1516,37,FALSE)</f>
        <v>0</v>
      </c>
      <c r="BE131" s="82">
        <f>VLOOKUP($B131,program1516,38,FALSE)</f>
        <v>0</v>
      </c>
      <c r="BF131" s="76">
        <f>SUM(AP131:BE131)</f>
        <v>2279003.15</v>
      </c>
      <c r="BG131" s="77">
        <f>BF131/E131</f>
        <v>3.7863662459803153E-2</v>
      </c>
      <c r="BH131" s="76">
        <f>BF131/D131</f>
        <v>394.19094970656238</v>
      </c>
      <c r="BI131" s="82">
        <f>VLOOKUP($B131,program1516,39,FALSE)</f>
        <v>0</v>
      </c>
      <c r="BJ131" s="82">
        <f>VLOOKUP($B131,program1516,40,FALSE)</f>
        <v>3089.17</v>
      </c>
      <c r="BK131" s="82">
        <f>VLOOKUP($B131,program1516,41,FALSE)</f>
        <v>53189.26</v>
      </c>
      <c r="BL131" s="82">
        <f>VLOOKUP($B131,program1516,42,FALSE)</f>
        <v>0</v>
      </c>
      <c r="BM131" s="82">
        <f>VLOOKUP($B131,program1516,43,FALSE)</f>
        <v>205188.64</v>
      </c>
      <c r="BN131" s="82">
        <f>VLOOKUP($B131,program1516,44,FALSE)</f>
        <v>0</v>
      </c>
      <c r="BO131" s="82">
        <f>VLOOKUP($B131,program1516,45,FALSE)</f>
        <v>112276.03</v>
      </c>
      <c r="BP131" s="76">
        <f>SUM(BI131:BO131)</f>
        <v>373743.1</v>
      </c>
      <c r="BQ131" s="77">
        <f>BP131/E131</f>
        <v>6.2094177382249144E-3</v>
      </c>
      <c r="BR131" s="76">
        <f>BP131/D131</f>
        <v>64.644995130996065</v>
      </c>
      <c r="BS131" s="82">
        <f>VLOOKUP($B131,program1516,46,FALSE)</f>
        <v>0</v>
      </c>
      <c r="BT131" s="82">
        <f>VLOOKUP($B131,program1516,47,FALSE)</f>
        <v>0</v>
      </c>
      <c r="BU131" s="82">
        <f>VLOOKUP($B131,program1516,48,FALSE)</f>
        <v>0</v>
      </c>
      <c r="BV131" s="82">
        <f>VLOOKUP($B131,program1516,49,FALSE)</f>
        <v>135083.62</v>
      </c>
      <c r="BW131" s="76">
        <f>SUM(BS131:BV131)</f>
        <v>135083.62</v>
      </c>
      <c r="BX131" s="77">
        <f>BW131/E131</f>
        <v>2.2442972891583385E-3</v>
      </c>
      <c r="BY131" s="76">
        <f>BW131/D131</f>
        <v>23.364926221185954</v>
      </c>
      <c r="BZ131" s="82">
        <v>8938529.4000000022</v>
      </c>
      <c r="CA131" s="77">
        <f>BZ131/E131</f>
        <v>0.14850592026984558</v>
      </c>
      <c r="CB131" s="76">
        <f>BZ131/D131</f>
        <v>1546.0651702767634</v>
      </c>
      <c r="CC131" s="82">
        <v>2221889.08</v>
      </c>
      <c r="CD131" s="77">
        <f>CC131/E131</f>
        <v>3.6914761679132636E-2</v>
      </c>
      <c r="CE131" s="76">
        <f>CC131/D131</f>
        <v>384.31213514901907</v>
      </c>
      <c r="CF131" s="84">
        <v>2021604.7299999997</v>
      </c>
      <c r="CG131" s="77">
        <f>CF131/E131</f>
        <v>3.3587210760924788E-2</v>
      </c>
      <c r="CH131" s="85">
        <f>CF131/D131</f>
        <v>349.66967397564963</v>
      </c>
    </row>
    <row r="132" spans="1:86" x14ac:dyDescent="0.2">
      <c r="A132" s="79"/>
      <c r="B132" s="70" t="s">
        <v>225</v>
      </c>
      <c r="C132" s="70" t="s">
        <v>226</v>
      </c>
      <c r="D132" s="80">
        <f>VLOOKUP($B132,enroll1516,3,FALSE)</f>
        <v>974.79</v>
      </c>
      <c r="E132" s="80">
        <f>VLOOKUP($B132,enroll1516,4,FALSE)</f>
        <v>10481484.439999999</v>
      </c>
      <c r="F132" s="76">
        <f>VLOOKUP($B132,program1516,2,FALSE)</f>
        <v>5946843.5199999996</v>
      </c>
      <c r="G132" s="76">
        <f>VLOOKUP($B132,program1516,3,FALSE)</f>
        <v>0</v>
      </c>
      <c r="H132" s="76">
        <f>VLOOKUP($B132,program1516,4,FALSE)</f>
        <v>11849.35</v>
      </c>
      <c r="I132" s="76">
        <f>SUM(F132:H132)</f>
        <v>5958692.8699999992</v>
      </c>
      <c r="J132" s="77">
        <f t="shared" si="738"/>
        <v>0.56849703914648941</v>
      </c>
      <c r="K132" s="81">
        <f t="shared" si="739"/>
        <v>6112.7964689830624</v>
      </c>
      <c r="L132" s="82">
        <f>VLOOKUP($B132,program1516,5,FALSE)</f>
        <v>0</v>
      </c>
      <c r="M132" s="82">
        <f>VLOOKUP($B132,program1516,6,FALSE)</f>
        <v>0</v>
      </c>
      <c r="N132" s="82">
        <f>VLOOKUP($B132,program1516,7,FALSE)</f>
        <v>0</v>
      </c>
      <c r="O132" s="82">
        <f>VLOOKUP($B132,program1516,8,FALSE)</f>
        <v>0</v>
      </c>
      <c r="P132" s="82">
        <f>VLOOKUP($B132,program1516,9,FALSE)</f>
        <v>0</v>
      </c>
      <c r="Q132" s="82">
        <f>VLOOKUP($B132,program1516,10,FALSE)</f>
        <v>0</v>
      </c>
      <c r="R132" s="76"/>
      <c r="S132" s="77">
        <f>R132/E132</f>
        <v>0</v>
      </c>
      <c r="T132" s="96">
        <f>R132/D132</f>
        <v>0</v>
      </c>
      <c r="U132" s="82">
        <f>VLOOKUP($B132,program1516,11,FALSE)</f>
        <v>941331.25</v>
      </c>
      <c r="V132" s="82">
        <f>VLOOKUP($B132,program1516,12,FALSE)</f>
        <v>34650</v>
      </c>
      <c r="W132" s="82">
        <f>VLOOKUP($B132,program1516,13,FALSE)</f>
        <v>168281.97</v>
      </c>
      <c r="X132" s="82">
        <f>VLOOKUP($B132,program1516,14,FALSE)</f>
        <v>0</v>
      </c>
      <c r="Y132" s="82">
        <f>VLOOKUP($B132,program1516,15,FALSE)</f>
        <v>0</v>
      </c>
      <c r="Z132" s="82">
        <f>VLOOKUP($B132,program1516,16,FALSE)</f>
        <v>0</v>
      </c>
      <c r="AA132" s="76">
        <f>SUM(U132:Z132)</f>
        <v>1144263.22</v>
      </c>
      <c r="AB132" s="77">
        <f>AA132/E132</f>
        <v>0.10916995837280469</v>
      </c>
      <c r="AC132" s="76">
        <f>AA132/D132</f>
        <v>1173.8561331158505</v>
      </c>
      <c r="AD132" s="82">
        <f>VLOOKUP($B132,program1516,17,FALSE)</f>
        <v>112551.73000000001</v>
      </c>
      <c r="AE132" s="82">
        <f>VLOOKUP($B132,program1516,18,FALSE)</f>
        <v>0</v>
      </c>
      <c r="AF132" s="82">
        <f>VLOOKUP($B132,program1516,19,FALSE)</f>
        <v>0</v>
      </c>
      <c r="AG132" s="82">
        <f>VLOOKUP($B132,program1516,20,FALSE)</f>
        <v>0</v>
      </c>
      <c r="AH132" s="76">
        <f>SUM(AD132:AG132)</f>
        <v>112551.73000000001</v>
      </c>
      <c r="AI132" s="77">
        <f>AH132/E132</f>
        <v>1.0738147887762357E-2</v>
      </c>
      <c r="AJ132" s="76">
        <f>AH132/D132</f>
        <v>115.46254064978099</v>
      </c>
      <c r="AK132" s="82">
        <f>VLOOKUP($B132,program1516,21,FALSE)</f>
        <v>0</v>
      </c>
      <c r="AL132" s="82">
        <f>VLOOKUP($B132,program1516,22,FALSE)</f>
        <v>0</v>
      </c>
      <c r="AM132" s="76"/>
      <c r="AN132" s="77">
        <f>AM132/E132</f>
        <v>0</v>
      </c>
      <c r="AO132" s="76">
        <f>AM132/D132</f>
        <v>0</v>
      </c>
      <c r="AP132" s="82">
        <f>VLOOKUP($B132,program1516,23,FALSE)</f>
        <v>275053.01999999996</v>
      </c>
      <c r="AQ132" s="82">
        <f>VLOOKUP($B132,program1516,24,FALSE)</f>
        <v>31594.879999999997</v>
      </c>
      <c r="AR132" s="82">
        <f>VLOOKUP($B132,program1516,25,FALSE)</f>
        <v>0</v>
      </c>
      <c r="AS132" s="82">
        <f>VLOOKUP($B132,program1516,26,FALSE)</f>
        <v>0</v>
      </c>
      <c r="AT132" s="82">
        <f>VLOOKUP($B132,program1516,27,FALSE)</f>
        <v>149117.37</v>
      </c>
      <c r="AU132" s="82">
        <f>VLOOKUP($B132,program1516,28,FALSE)</f>
        <v>122133.6</v>
      </c>
      <c r="AV132" s="82">
        <f>VLOOKUP($B132,program1516,29,FALSE)</f>
        <v>0</v>
      </c>
      <c r="AW132" s="82">
        <f>VLOOKUP($B132,program1516,30,FALSE)</f>
        <v>40016.71</v>
      </c>
      <c r="AX132" s="82">
        <f>VLOOKUP($B132,program1516,31,FALSE)</f>
        <v>0</v>
      </c>
      <c r="AY132" s="82">
        <f>VLOOKUP($B132,program1516,32,FALSE)</f>
        <v>0</v>
      </c>
      <c r="AZ132" s="82">
        <f>VLOOKUP($B132,program1516,33,FALSE)</f>
        <v>0</v>
      </c>
      <c r="BA132" s="82">
        <f>VLOOKUP($B132,program1516,34,FALSE)</f>
        <v>0</v>
      </c>
      <c r="BB132" s="82">
        <f>VLOOKUP($B132,program1516,35,FALSE)</f>
        <v>20290.079999999998</v>
      </c>
      <c r="BC132" s="82">
        <f>VLOOKUP($B132,program1516,36,FALSE)</f>
        <v>0</v>
      </c>
      <c r="BD132" s="82">
        <f>VLOOKUP($B132,program1516,37,FALSE)</f>
        <v>0</v>
      </c>
      <c r="BE132" s="82">
        <f>VLOOKUP($B132,program1516,38,FALSE)</f>
        <v>0</v>
      </c>
      <c r="BF132" s="76">
        <f>SUM(AP132:BE132)</f>
        <v>638205.65999999992</v>
      </c>
      <c r="BG132" s="77">
        <f>BF132/E132</f>
        <v>6.0888862036034275E-2</v>
      </c>
      <c r="BH132" s="76">
        <f>BF132/D132</f>
        <v>654.7109223525066</v>
      </c>
      <c r="BI132" s="82">
        <f>VLOOKUP($B132,program1516,39,FALSE)</f>
        <v>0</v>
      </c>
      <c r="BJ132" s="82">
        <f>VLOOKUP($B132,program1516,40,FALSE)</f>
        <v>0</v>
      </c>
      <c r="BK132" s="82">
        <f>VLOOKUP($B132,program1516,41,FALSE)</f>
        <v>6326.47</v>
      </c>
      <c r="BL132" s="82">
        <f>VLOOKUP($B132,program1516,42,FALSE)</f>
        <v>0</v>
      </c>
      <c r="BM132" s="82">
        <f>VLOOKUP($B132,program1516,43,FALSE)</f>
        <v>0</v>
      </c>
      <c r="BN132" s="82">
        <f>VLOOKUP($B132,program1516,44,FALSE)</f>
        <v>0</v>
      </c>
      <c r="BO132" s="82">
        <f>VLOOKUP($B132,program1516,45,FALSE)</f>
        <v>9813.2400000000016</v>
      </c>
      <c r="BP132" s="76">
        <f t="shared" ref="BP132:BP133" si="740">SUM(BI132:BO132)</f>
        <v>16139.710000000003</v>
      </c>
      <c r="BQ132" s="77">
        <f>BP132/E132</f>
        <v>1.5398305547644361E-3</v>
      </c>
      <c r="BR132" s="76">
        <f>BP132/D132</f>
        <v>16.557114865765964</v>
      </c>
      <c r="BS132" s="82">
        <f>VLOOKUP($B132,program1516,46,FALSE)</f>
        <v>0</v>
      </c>
      <c r="BT132" s="82">
        <f>VLOOKUP($B132,program1516,47,FALSE)</f>
        <v>0</v>
      </c>
      <c r="BU132" s="82">
        <f>VLOOKUP($B132,program1516,48,FALSE)</f>
        <v>0</v>
      </c>
      <c r="BV132" s="82">
        <f>VLOOKUP($B132,program1516,49,FALSE)</f>
        <v>0</v>
      </c>
      <c r="BW132" s="76"/>
      <c r="BX132" s="77">
        <f>BW132/E132</f>
        <v>0</v>
      </c>
      <c r="BY132" s="76">
        <f>BW132/D132</f>
        <v>0</v>
      </c>
      <c r="BZ132" s="82">
        <v>2044911.8500000006</v>
      </c>
      <c r="CA132" s="77">
        <f>BZ132/E132</f>
        <v>0.19509754192794476</v>
      </c>
      <c r="CB132" s="76">
        <f>BZ132/D132</f>
        <v>2097.7973204485074</v>
      </c>
      <c r="CC132" s="82">
        <v>240684.75</v>
      </c>
      <c r="CD132" s="77">
        <f>CC132/E132</f>
        <v>2.2962849525539154E-2</v>
      </c>
      <c r="CE132" s="76">
        <f>CC132/D132</f>
        <v>246.90933431816083</v>
      </c>
      <c r="CF132" s="84">
        <v>326034.65000000002</v>
      </c>
      <c r="CG132" s="77">
        <f>CF132/E132</f>
        <v>3.1105770548660951E-2</v>
      </c>
      <c r="CH132" s="85">
        <f>CF132/D132</f>
        <v>334.46655177012491</v>
      </c>
    </row>
    <row r="133" spans="1:86" x14ac:dyDescent="0.2">
      <c r="A133" s="79"/>
      <c r="B133" s="70" t="s">
        <v>227</v>
      </c>
      <c r="C133" s="70" t="s">
        <v>228</v>
      </c>
      <c r="D133" s="80">
        <f>VLOOKUP($B133,enroll1516,3,FALSE)</f>
        <v>1379.96</v>
      </c>
      <c r="E133" s="80">
        <f>VLOOKUP($B133,enroll1516,4,FALSE)</f>
        <v>16096675.83</v>
      </c>
      <c r="F133" s="76">
        <f>VLOOKUP($B133,program1516,2,FALSE)</f>
        <v>8685852.5500000007</v>
      </c>
      <c r="G133" s="76">
        <f>VLOOKUP($B133,program1516,3,FALSE)</f>
        <v>0</v>
      </c>
      <c r="H133" s="76">
        <f>VLOOKUP($B133,program1516,4,FALSE)</f>
        <v>0</v>
      </c>
      <c r="I133" s="76">
        <f>SUM(F133:H133)</f>
        <v>8685852.5500000007</v>
      </c>
      <c r="J133" s="77">
        <f t="shared" si="738"/>
        <v>0.53960535962411815</v>
      </c>
      <c r="K133" s="81">
        <f t="shared" si="739"/>
        <v>6294.2784935795244</v>
      </c>
      <c r="L133" s="82">
        <f>VLOOKUP($B133,program1516,5,FALSE)</f>
        <v>0</v>
      </c>
      <c r="M133" s="82">
        <f>VLOOKUP($B133,program1516,6,FALSE)</f>
        <v>0</v>
      </c>
      <c r="N133" s="82">
        <f>VLOOKUP($B133,program1516,7,FALSE)</f>
        <v>0</v>
      </c>
      <c r="O133" s="82">
        <f>VLOOKUP($B133,program1516,8,FALSE)</f>
        <v>0</v>
      </c>
      <c r="P133" s="82">
        <f>VLOOKUP($B133,program1516,9,FALSE)</f>
        <v>0</v>
      </c>
      <c r="Q133" s="82">
        <f>VLOOKUP($B133,program1516,10,FALSE)</f>
        <v>0</v>
      </c>
      <c r="R133" s="76"/>
      <c r="S133" s="77">
        <f>R133/E133</f>
        <v>0</v>
      </c>
      <c r="T133" s="96">
        <f>R133/D133</f>
        <v>0</v>
      </c>
      <c r="U133" s="82">
        <f>VLOOKUP($B133,program1516,11,FALSE)</f>
        <v>1763565.38</v>
      </c>
      <c r="V133" s="82">
        <f>VLOOKUP($B133,program1516,12,FALSE)</f>
        <v>20900</v>
      </c>
      <c r="W133" s="82">
        <f>VLOOKUP($B133,program1516,13,FALSE)</f>
        <v>358189.33</v>
      </c>
      <c r="X133" s="82">
        <f>VLOOKUP($B133,program1516,14,FALSE)</f>
        <v>0</v>
      </c>
      <c r="Y133" s="82">
        <f>VLOOKUP($B133,program1516,15,FALSE)</f>
        <v>0</v>
      </c>
      <c r="Z133" s="82">
        <f>VLOOKUP($B133,program1516,16,FALSE)</f>
        <v>0</v>
      </c>
      <c r="AA133" s="76">
        <f>SUM(U133:Z133)</f>
        <v>2142654.71</v>
      </c>
      <c r="AB133" s="77">
        <f>AA133/E133</f>
        <v>0.13311162706070351</v>
      </c>
      <c r="AC133" s="76">
        <f>AA133/D133</f>
        <v>1552.6933461839474</v>
      </c>
      <c r="AD133" s="82">
        <f>VLOOKUP($B133,program1516,17,FALSE)</f>
        <v>520151.54999999993</v>
      </c>
      <c r="AE133" s="82">
        <f>VLOOKUP($B133,program1516,18,FALSE)</f>
        <v>0</v>
      </c>
      <c r="AF133" s="82">
        <f>VLOOKUP($B133,program1516,19,FALSE)</f>
        <v>7211</v>
      </c>
      <c r="AG133" s="82">
        <f>VLOOKUP($B133,program1516,20,FALSE)</f>
        <v>0</v>
      </c>
      <c r="AH133" s="76">
        <f>SUM(AD133:AG133)</f>
        <v>527362.54999999993</v>
      </c>
      <c r="AI133" s="77">
        <f>AH133/E133</f>
        <v>3.2762202306213677E-2</v>
      </c>
      <c r="AJ133" s="76">
        <f>AH133/D133</f>
        <v>382.15785240151882</v>
      </c>
      <c r="AK133" s="82">
        <f>VLOOKUP($B133,program1516,21,FALSE)</f>
        <v>0</v>
      </c>
      <c r="AL133" s="82">
        <f>VLOOKUP($B133,program1516,22,FALSE)</f>
        <v>0</v>
      </c>
      <c r="AM133" s="76"/>
      <c r="AN133" s="77">
        <f>AM133/E133</f>
        <v>0</v>
      </c>
      <c r="AO133" s="76">
        <f>AM133/D133</f>
        <v>0</v>
      </c>
      <c r="AP133" s="82">
        <f>VLOOKUP($B133,program1516,23,FALSE)</f>
        <v>211121.30000000002</v>
      </c>
      <c r="AQ133" s="82">
        <f>VLOOKUP($B133,program1516,24,FALSE)</f>
        <v>59378.280000000006</v>
      </c>
      <c r="AR133" s="82">
        <f>VLOOKUP($B133,program1516,25,FALSE)</f>
        <v>0</v>
      </c>
      <c r="AS133" s="82">
        <f>VLOOKUP($B133,program1516,26,FALSE)</f>
        <v>0</v>
      </c>
      <c r="AT133" s="82">
        <f>VLOOKUP($B133,program1516,27,FALSE)</f>
        <v>211232.49</v>
      </c>
      <c r="AU133" s="82">
        <f>VLOOKUP($B133,program1516,28,FALSE)</f>
        <v>0</v>
      </c>
      <c r="AV133" s="82">
        <f>VLOOKUP($B133,program1516,29,FALSE)</f>
        <v>0</v>
      </c>
      <c r="AW133" s="82">
        <f>VLOOKUP($B133,program1516,30,FALSE)</f>
        <v>24836.29</v>
      </c>
      <c r="AX133" s="82">
        <f>VLOOKUP($B133,program1516,31,FALSE)</f>
        <v>0</v>
      </c>
      <c r="AY133" s="82">
        <f>VLOOKUP($B133,program1516,32,FALSE)</f>
        <v>0</v>
      </c>
      <c r="AZ133" s="82">
        <f>VLOOKUP($B133,program1516,33,FALSE)</f>
        <v>0</v>
      </c>
      <c r="BA133" s="82">
        <f>VLOOKUP($B133,program1516,34,FALSE)</f>
        <v>0</v>
      </c>
      <c r="BB133" s="82">
        <f>VLOOKUP($B133,program1516,35,FALSE)</f>
        <v>10159.17</v>
      </c>
      <c r="BC133" s="82">
        <f>VLOOKUP($B133,program1516,36,FALSE)</f>
        <v>0</v>
      </c>
      <c r="BD133" s="82">
        <f>VLOOKUP($B133,program1516,37,FALSE)</f>
        <v>0</v>
      </c>
      <c r="BE133" s="82">
        <f>VLOOKUP($B133,program1516,38,FALSE)</f>
        <v>0</v>
      </c>
      <c r="BF133" s="76">
        <f>SUM(AP133:BE133)</f>
        <v>516727.52999999997</v>
      </c>
      <c r="BG133" s="77">
        <f>BF133/E133</f>
        <v>3.210150564360343E-2</v>
      </c>
      <c r="BH133" s="76">
        <f>BF133/D133</f>
        <v>374.4510927852981</v>
      </c>
      <c r="BI133" s="82">
        <f>VLOOKUP($B133,program1516,39,FALSE)</f>
        <v>42109.770000000004</v>
      </c>
      <c r="BJ133" s="82">
        <f>VLOOKUP($B133,program1516,40,FALSE)</f>
        <v>0</v>
      </c>
      <c r="BK133" s="82">
        <f>VLOOKUP($B133,program1516,41,FALSE)</f>
        <v>12885.529999999999</v>
      </c>
      <c r="BL133" s="82">
        <f>VLOOKUP($B133,program1516,42,FALSE)</f>
        <v>0</v>
      </c>
      <c r="BM133" s="82">
        <f>VLOOKUP($B133,program1516,43,FALSE)</f>
        <v>0</v>
      </c>
      <c r="BN133" s="82">
        <f>VLOOKUP($B133,program1516,44,FALSE)</f>
        <v>0</v>
      </c>
      <c r="BO133" s="82">
        <f>VLOOKUP($B133,program1516,45,FALSE)</f>
        <v>951.69</v>
      </c>
      <c r="BP133" s="76">
        <f t="shared" si="740"/>
        <v>55946.990000000005</v>
      </c>
      <c r="BQ133" s="77">
        <f>BP133/E133</f>
        <v>3.4756859485067983E-3</v>
      </c>
      <c r="BR133" s="76">
        <f>BP133/D133</f>
        <v>40.542472245572341</v>
      </c>
      <c r="BS133" s="82">
        <f>VLOOKUP($B133,program1516,46,FALSE)</f>
        <v>0</v>
      </c>
      <c r="BT133" s="82">
        <f>VLOOKUP($B133,program1516,47,FALSE)</f>
        <v>0</v>
      </c>
      <c r="BU133" s="82">
        <f>VLOOKUP($B133,program1516,48,FALSE)</f>
        <v>0</v>
      </c>
      <c r="BV133" s="82">
        <f>VLOOKUP($B133,program1516,49,FALSE)</f>
        <v>16970.54</v>
      </c>
      <c r="BW133" s="76">
        <f>SUM(BS133:BV133)</f>
        <v>16970.54</v>
      </c>
      <c r="BX133" s="77">
        <f>BW133/E133</f>
        <v>1.0542884865936944E-3</v>
      </c>
      <c r="BY133" s="76">
        <f>BW133/D133</f>
        <v>12.297849213020667</v>
      </c>
      <c r="BZ133" s="82">
        <v>2823886.9899999998</v>
      </c>
      <c r="CA133" s="77">
        <f>BZ133/E133</f>
        <v>0.17543292912298153</v>
      </c>
      <c r="CB133" s="76">
        <f>BZ133/D133</f>
        <v>2046.3542349053594</v>
      </c>
      <c r="CC133" s="82">
        <v>550007.28999999992</v>
      </c>
      <c r="CD133" s="77">
        <f>CC133/E133</f>
        <v>3.416899835771868E-2</v>
      </c>
      <c r="CE133" s="76">
        <f>CC133/D133</f>
        <v>398.56755992927327</v>
      </c>
      <c r="CF133" s="84">
        <v>777266.68</v>
      </c>
      <c r="CG133" s="77">
        <f>CF133/E133</f>
        <v>4.8287403449560555E-2</v>
      </c>
      <c r="CH133" s="85">
        <f>CF133/D133</f>
        <v>563.25305081306703</v>
      </c>
    </row>
    <row r="134" spans="1:86" x14ac:dyDescent="0.2">
      <c r="A134" s="79"/>
      <c r="B134" s="70"/>
      <c r="C134" s="74" t="s">
        <v>56</v>
      </c>
      <c r="D134" s="97">
        <f t="shared" ref="D134:I134" si="741">SUM(D131:D133)</f>
        <v>8136.2200000000021</v>
      </c>
      <c r="E134" s="74">
        <f t="shared" si="741"/>
        <v>86767877.849999994</v>
      </c>
      <c r="F134" s="74">
        <f t="shared" si="741"/>
        <v>46613529.089999989</v>
      </c>
      <c r="G134" s="74">
        <f t="shared" si="741"/>
        <v>1397805.6400000001</v>
      </c>
      <c r="H134" s="74">
        <f t="shared" si="741"/>
        <v>81429.350000000006</v>
      </c>
      <c r="I134" s="74">
        <f t="shared" si="741"/>
        <v>48092764.079999998</v>
      </c>
      <c r="J134" s="90">
        <f t="shared" si="738"/>
        <v>0.55426922118736599</v>
      </c>
      <c r="K134" s="91">
        <f t="shared" si="739"/>
        <v>5910.9468623021485</v>
      </c>
      <c r="L134" s="74">
        <f t="shared" ref="L134:R134" si="742">SUM(L131:L133)</f>
        <v>0</v>
      </c>
      <c r="M134" s="74">
        <f t="shared" si="742"/>
        <v>0</v>
      </c>
      <c r="N134" s="74">
        <f t="shared" si="742"/>
        <v>0</v>
      </c>
      <c r="O134" s="74">
        <f t="shared" si="742"/>
        <v>0</v>
      </c>
      <c r="P134" s="74">
        <f t="shared" si="742"/>
        <v>0</v>
      </c>
      <c r="Q134" s="74">
        <f t="shared" si="742"/>
        <v>0</v>
      </c>
      <c r="R134" s="74">
        <f t="shared" si="742"/>
        <v>0</v>
      </c>
      <c r="S134" s="90">
        <f>R134/E134</f>
        <v>0</v>
      </c>
      <c r="T134" s="66">
        <f>R134/D134</f>
        <v>0</v>
      </c>
      <c r="U134" s="74">
        <f t="shared" ref="U134:AA134" si="743">SUM(U131:U133)</f>
        <v>9824866.2400000002</v>
      </c>
      <c r="V134" s="74">
        <f t="shared" si="743"/>
        <v>409432.94</v>
      </c>
      <c r="W134" s="74">
        <f t="shared" si="743"/>
        <v>1638988.2100000002</v>
      </c>
      <c r="X134" s="74">
        <f t="shared" si="743"/>
        <v>0</v>
      </c>
      <c r="Y134" s="74">
        <f t="shared" si="743"/>
        <v>0</v>
      </c>
      <c r="Z134" s="74">
        <f t="shared" si="743"/>
        <v>221052.87999999995</v>
      </c>
      <c r="AA134" s="74">
        <f t="shared" si="743"/>
        <v>12094340.270000003</v>
      </c>
      <c r="AB134" s="90">
        <f>AA134/E134</f>
        <v>0.13938730057346913</v>
      </c>
      <c r="AC134" s="63">
        <f>AA134/D134</f>
        <v>1486.4814705108761</v>
      </c>
      <c r="AD134" s="74">
        <f>SUM(AD131:AD133)</f>
        <v>2436874.36</v>
      </c>
      <c r="AE134" s="74">
        <f>SUM(AE131:AE133)</f>
        <v>132423.79</v>
      </c>
      <c r="AF134" s="74">
        <f>SUM(AF131:AF133)</f>
        <v>34839.630000000005</v>
      </c>
      <c r="AG134" s="74">
        <f>SUM(AG131:AG133)</f>
        <v>0</v>
      </c>
      <c r="AH134" s="74">
        <f>SUM(AH131:AH133)</f>
        <v>2604137.7799999998</v>
      </c>
      <c r="AI134" s="90">
        <f>AH134/E134</f>
        <v>3.0012694150500074E-2</v>
      </c>
      <c r="AJ134" s="63">
        <f>AH134/D134</f>
        <v>320.06727694187214</v>
      </c>
      <c r="AK134" s="74">
        <f t="shared" ref="AK134" si="744">SUM(AK131:AK133)</f>
        <v>0</v>
      </c>
      <c r="AL134" s="74">
        <f>SUM(AL131:AL133)</f>
        <v>0</v>
      </c>
      <c r="AM134" s="74">
        <f>SUM(AM131:AM133)</f>
        <v>0</v>
      </c>
      <c r="AN134" s="90">
        <f>AM134/E134</f>
        <v>0</v>
      </c>
      <c r="AO134" s="63">
        <f>AM134/D134</f>
        <v>0</v>
      </c>
      <c r="AP134" s="74">
        <f t="shared" ref="AP134:AW134" si="745">SUM(AP131:AP133)</f>
        <v>1216442.3999999999</v>
      </c>
      <c r="AQ134" s="74">
        <f t="shared" si="745"/>
        <v>233414.33000000002</v>
      </c>
      <c r="AR134" s="74">
        <f t="shared" si="745"/>
        <v>0</v>
      </c>
      <c r="AS134" s="74">
        <f t="shared" si="745"/>
        <v>0</v>
      </c>
      <c r="AT134" s="74">
        <f t="shared" si="745"/>
        <v>1376116.59</v>
      </c>
      <c r="AU134" s="74">
        <f t="shared" si="745"/>
        <v>122133.6</v>
      </c>
      <c r="AV134" s="74">
        <f t="shared" si="745"/>
        <v>0</v>
      </c>
      <c r="AW134" s="74">
        <f t="shared" si="745"/>
        <v>267462.27999999997</v>
      </c>
      <c r="AX134" s="74">
        <f>SUM(AX131:AX133)</f>
        <v>0</v>
      </c>
      <c r="AY134" s="74">
        <f>SUM(AY131:AY133)</f>
        <v>0</v>
      </c>
      <c r="AZ134" s="74">
        <f t="shared" ref="AZ134:BF134" si="746">SUM(AZ131:AZ133)</f>
        <v>0</v>
      </c>
      <c r="BA134" s="74">
        <f t="shared" si="746"/>
        <v>23332.350000000002</v>
      </c>
      <c r="BB134" s="74">
        <f t="shared" si="746"/>
        <v>195034.78999999998</v>
      </c>
      <c r="BC134" s="74">
        <f t="shared" si="746"/>
        <v>0</v>
      </c>
      <c r="BD134" s="74">
        <f t="shared" si="746"/>
        <v>0</v>
      </c>
      <c r="BE134" s="74">
        <f t="shared" si="746"/>
        <v>0</v>
      </c>
      <c r="BF134" s="74">
        <f t="shared" si="746"/>
        <v>3433936.3399999994</v>
      </c>
      <c r="BG134" s="90">
        <f>BF134/E134</f>
        <v>3.9576124541577683E-2</v>
      </c>
      <c r="BH134" s="63">
        <f>BF134/D134</f>
        <v>422.05549259975743</v>
      </c>
      <c r="BI134" s="74">
        <f t="shared" ref="BI134:BN134" si="747">SUM(BI131:BI133)</f>
        <v>42109.770000000004</v>
      </c>
      <c r="BJ134" s="74">
        <f t="shared" si="747"/>
        <v>3089.17</v>
      </c>
      <c r="BK134" s="74">
        <f t="shared" si="747"/>
        <v>72401.260000000009</v>
      </c>
      <c r="BL134" s="74">
        <f t="shared" si="747"/>
        <v>0</v>
      </c>
      <c r="BM134" s="74">
        <f t="shared" si="747"/>
        <v>205188.64</v>
      </c>
      <c r="BN134" s="74">
        <f t="shared" si="747"/>
        <v>0</v>
      </c>
      <c r="BO134" s="74">
        <f>SUM(BO131:BO133)</f>
        <v>123040.96000000001</v>
      </c>
      <c r="BP134" s="74">
        <f t="shared" ref="BP134" si="748">SUM(BP131:BP133)</f>
        <v>445829.8</v>
      </c>
      <c r="BQ134" s="90">
        <f>BP134/E134</f>
        <v>5.1381895126065948E-3</v>
      </c>
      <c r="BR134" s="63">
        <f>BP134/D134</f>
        <v>54.795691365277719</v>
      </c>
      <c r="BS134" s="74">
        <f>SUM(BS131:BS133)</f>
        <v>0</v>
      </c>
      <c r="BT134" s="74">
        <f>SUM(BT131:BT133)</f>
        <v>0</v>
      </c>
      <c r="BU134" s="74">
        <f>SUM(BU131:BU133)</f>
        <v>0</v>
      </c>
      <c r="BV134" s="74">
        <f>SUM(BV131:BV133)</f>
        <v>152054.16</v>
      </c>
      <c r="BW134" s="74">
        <f>SUM(BW131:BW133)</f>
        <v>152054.16</v>
      </c>
      <c r="BX134" s="90">
        <f>BW134/E134</f>
        <v>1.7524245581165842E-3</v>
      </c>
      <c r="BY134" s="63">
        <f>BW134/D134</f>
        <v>18.688550702906259</v>
      </c>
      <c r="BZ134" s="74">
        <f>SUM(BZ131:BZ133)</f>
        <v>13807328.240000004</v>
      </c>
      <c r="CA134" s="90">
        <f>BZ134/E134</f>
        <v>0.15912949102972679</v>
      </c>
      <c r="CB134" s="63">
        <f>BZ134/D134</f>
        <v>1697.0200215825039</v>
      </c>
      <c r="CC134" s="74">
        <f>SUM(CC131:CC133)</f>
        <v>3012581.12</v>
      </c>
      <c r="CD134" s="90">
        <f>CC134/E134</f>
        <v>3.4720004622079165E-2</v>
      </c>
      <c r="CE134" s="63">
        <f>CC134/D134</f>
        <v>370.26790327695164</v>
      </c>
      <c r="CF134" s="98">
        <f>SUM(CF131:CF133)</f>
        <v>3124906.06</v>
      </c>
      <c r="CG134" s="90">
        <f>CF134/E134</f>
        <v>3.6014549824558151E-2</v>
      </c>
      <c r="CH134" s="93">
        <f>CF134/D134</f>
        <v>384.07344688319625</v>
      </c>
    </row>
    <row r="135" spans="1:86" s="59" customFormat="1" ht="4.5" customHeight="1" x14ac:dyDescent="0.2">
      <c r="A135" s="20"/>
      <c r="B135" s="19"/>
      <c r="C135" s="57"/>
      <c r="D135" s="19"/>
      <c r="E135" s="19"/>
      <c r="F135" s="76"/>
      <c r="G135" s="76"/>
      <c r="H135" s="76"/>
      <c r="I135" s="76"/>
      <c r="J135" s="19"/>
      <c r="K135" s="76"/>
      <c r="L135" s="76"/>
      <c r="M135" s="76"/>
      <c r="N135" s="76"/>
      <c r="O135" s="76"/>
      <c r="P135" s="76"/>
      <c r="Q135" s="76"/>
      <c r="R135" s="76"/>
      <c r="S135" s="19"/>
      <c r="T135" s="76"/>
      <c r="U135" s="76"/>
      <c r="V135" s="76"/>
      <c r="W135" s="76"/>
      <c r="X135" s="76"/>
      <c r="Y135" s="76"/>
      <c r="Z135" s="76"/>
      <c r="AA135" s="76"/>
      <c r="AB135" s="19"/>
      <c r="AC135" s="76"/>
      <c r="AD135" s="76"/>
      <c r="AE135" s="76"/>
      <c r="AF135" s="76"/>
      <c r="AG135" s="76"/>
      <c r="AH135" s="76"/>
      <c r="AI135" s="19"/>
      <c r="AJ135" s="76"/>
      <c r="AK135" s="76"/>
      <c r="AL135" s="76"/>
      <c r="AM135" s="76"/>
      <c r="AN135" s="19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19"/>
      <c r="BH135" s="76"/>
      <c r="BI135" s="76"/>
      <c r="BJ135" s="76"/>
      <c r="BK135" s="76"/>
      <c r="BL135" s="76"/>
      <c r="BM135" s="76"/>
      <c r="BN135" s="76"/>
      <c r="BO135" s="76"/>
      <c r="BP135" s="76"/>
      <c r="BQ135" s="19"/>
      <c r="BR135" s="76"/>
      <c r="BS135" s="76"/>
      <c r="BT135" s="76"/>
      <c r="BU135" s="76"/>
      <c r="BV135" s="76"/>
      <c r="BW135" s="76"/>
      <c r="BX135" s="19"/>
      <c r="BY135" s="76"/>
      <c r="BZ135" s="76"/>
      <c r="CA135" s="19"/>
      <c r="CB135" s="76"/>
      <c r="CC135" s="76"/>
      <c r="CD135" s="19"/>
      <c r="CE135" s="76"/>
      <c r="CF135" s="78"/>
      <c r="CG135" s="19"/>
      <c r="CH135" s="19"/>
    </row>
    <row r="136" spans="1:86" x14ac:dyDescent="0.2">
      <c r="A136" s="94" t="s">
        <v>229</v>
      </c>
      <c r="B136" s="70"/>
      <c r="C136" s="74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1"/>
    </row>
    <row r="137" spans="1:86" x14ac:dyDescent="0.2">
      <c r="A137" s="79"/>
      <c r="B137" s="70" t="s">
        <v>230</v>
      </c>
      <c r="C137" s="70" t="s">
        <v>231</v>
      </c>
      <c r="D137" s="80">
        <f>VLOOKUP($B137,enroll1516,3,FALSE)</f>
        <v>19.399999999999999</v>
      </c>
      <c r="E137" s="80">
        <f>VLOOKUP($B137,enroll1516,4,FALSE)</f>
        <v>904190.47</v>
      </c>
      <c r="F137" s="76">
        <f>VLOOKUP($B137,program1516,2,FALSE)</f>
        <v>312512.13999999996</v>
      </c>
      <c r="G137" s="76">
        <f>VLOOKUP($B137,program1516,3,FALSE)</f>
        <v>0</v>
      </c>
      <c r="H137" s="76">
        <f>VLOOKUP($B137,program1516,4,FALSE)</f>
        <v>0</v>
      </c>
      <c r="I137" s="76">
        <f>SUM(F137:H137)</f>
        <v>312512.13999999996</v>
      </c>
      <c r="J137" s="77">
        <f t="shared" ref="J137:J142" si="749">I137/E137</f>
        <v>0.34562644748954274</v>
      </c>
      <c r="K137" s="81">
        <f t="shared" ref="K137:K142" si="750">I137/D137</f>
        <v>16108.873195876287</v>
      </c>
      <c r="L137" s="82">
        <f>VLOOKUP($B137,program1516,5,FALSE)</f>
        <v>0</v>
      </c>
      <c r="M137" s="82">
        <f>VLOOKUP($B137,program1516,6,FALSE)</f>
        <v>0</v>
      </c>
      <c r="N137" s="82">
        <f>VLOOKUP($B137,program1516,7,FALSE)</f>
        <v>0</v>
      </c>
      <c r="O137" s="82">
        <f>VLOOKUP($B137,program1516,8,FALSE)</f>
        <v>0</v>
      </c>
      <c r="P137" s="82">
        <f>VLOOKUP($B137,program1516,9,FALSE)</f>
        <v>0</v>
      </c>
      <c r="Q137" s="82">
        <f>VLOOKUP($B137,program1516,10,FALSE)</f>
        <v>0</v>
      </c>
      <c r="R137" s="76"/>
      <c r="S137" s="77">
        <f t="shared" ref="S137:S142" si="751">R137/E137</f>
        <v>0</v>
      </c>
      <c r="T137" s="96">
        <f t="shared" ref="T137:T142" si="752">R137/D137</f>
        <v>0</v>
      </c>
      <c r="U137" s="82">
        <f>VLOOKUP($B137,program1516,11,FALSE)</f>
        <v>39133.230000000003</v>
      </c>
      <c r="V137" s="82">
        <f>VLOOKUP($B137,program1516,12,FALSE)</f>
        <v>0</v>
      </c>
      <c r="W137" s="82">
        <f>VLOOKUP($B137,program1516,13,FALSE)</f>
        <v>3071</v>
      </c>
      <c r="X137" s="82">
        <f>VLOOKUP($B137,program1516,14,FALSE)</f>
        <v>0</v>
      </c>
      <c r="Y137" s="82">
        <f>VLOOKUP($B137,program1516,15,FALSE)</f>
        <v>0</v>
      </c>
      <c r="Z137" s="82">
        <f>VLOOKUP($B137,program1516,16,FALSE)</f>
        <v>5824</v>
      </c>
      <c r="AA137" s="76">
        <f>SUM(U137:Z137)</f>
        <v>48028.23</v>
      </c>
      <c r="AB137" s="77">
        <f t="shared" ref="AB137:AB142" si="753">AA137/E137</f>
        <v>5.311738134112385E-2</v>
      </c>
      <c r="AC137" s="76">
        <f t="shared" ref="AC137:AC142" si="754">AA137/D137</f>
        <v>2475.681958762887</v>
      </c>
      <c r="AD137" s="82">
        <f>VLOOKUP($B137,program1516,17,FALSE)</f>
        <v>0</v>
      </c>
      <c r="AE137" s="82">
        <f>VLOOKUP($B137,program1516,18,FALSE)</f>
        <v>0</v>
      </c>
      <c r="AF137" s="82">
        <f>VLOOKUP($B137,program1516,19,FALSE)</f>
        <v>0</v>
      </c>
      <c r="AG137" s="82">
        <f>VLOOKUP($B137,program1516,20,FALSE)</f>
        <v>0</v>
      </c>
      <c r="AH137" s="76"/>
      <c r="AI137" s="77">
        <f t="shared" ref="AI137:AI138" si="755">AH137/E137</f>
        <v>0</v>
      </c>
      <c r="AJ137" s="76">
        <f t="shared" ref="AJ137:AJ138" si="756">AH137/D137</f>
        <v>0</v>
      </c>
      <c r="AK137" s="82">
        <f>VLOOKUP($B137,program1516,21,FALSE)</f>
        <v>0</v>
      </c>
      <c r="AL137" s="82">
        <f>VLOOKUP($B137,program1516,22,FALSE)</f>
        <v>0</v>
      </c>
      <c r="AM137" s="76"/>
      <c r="AN137" s="77">
        <f t="shared" ref="AN137:AN142" si="757">AM137/E137</f>
        <v>0</v>
      </c>
      <c r="AO137" s="76">
        <f t="shared" ref="AO137:AO142" si="758">AM137/D137</f>
        <v>0</v>
      </c>
      <c r="AP137" s="82">
        <f>VLOOKUP($B137,program1516,23,FALSE)</f>
        <v>28349.710000000003</v>
      </c>
      <c r="AQ137" s="82">
        <f>VLOOKUP($B137,program1516,24,FALSE)</f>
        <v>19521.809999999998</v>
      </c>
      <c r="AR137" s="82">
        <f>VLOOKUP($B137,program1516,25,FALSE)</f>
        <v>0</v>
      </c>
      <c r="AS137" s="82">
        <f>VLOOKUP($B137,program1516,26,FALSE)</f>
        <v>0</v>
      </c>
      <c r="AT137" s="82">
        <f>VLOOKUP($B137,program1516,27,FALSE)</f>
        <v>10507.23</v>
      </c>
      <c r="AU137" s="82">
        <f>VLOOKUP($B137,program1516,28,FALSE)</f>
        <v>0</v>
      </c>
      <c r="AV137" s="82">
        <f>VLOOKUP($B137,program1516,29,FALSE)</f>
        <v>0</v>
      </c>
      <c r="AW137" s="82">
        <f>VLOOKUP($B137,program1516,30,FALSE)</f>
        <v>0</v>
      </c>
      <c r="AX137" s="82">
        <f>VLOOKUP($B137,program1516,31,FALSE)</f>
        <v>0</v>
      </c>
      <c r="AY137" s="82">
        <f>VLOOKUP($B137,program1516,32,FALSE)</f>
        <v>0</v>
      </c>
      <c r="AZ137" s="82">
        <f>VLOOKUP($B137,program1516,33,FALSE)</f>
        <v>0</v>
      </c>
      <c r="BA137" s="82">
        <f>VLOOKUP($B137,program1516,34,FALSE)</f>
        <v>0</v>
      </c>
      <c r="BB137" s="82">
        <f>VLOOKUP($B137,program1516,35,FALSE)</f>
        <v>0</v>
      </c>
      <c r="BC137" s="82">
        <f>VLOOKUP($B137,program1516,36,FALSE)</f>
        <v>0</v>
      </c>
      <c r="BD137" s="82">
        <f>VLOOKUP($B137,program1516,37,FALSE)</f>
        <v>0</v>
      </c>
      <c r="BE137" s="82">
        <f>VLOOKUP($B137,program1516,38,FALSE)</f>
        <v>0</v>
      </c>
      <c r="BF137" s="76">
        <f>SUM(AP137:BE137)</f>
        <v>58378.75</v>
      </c>
      <c r="BG137" s="77">
        <f t="shared" ref="BG137:BG142" si="759">BF137/E137</f>
        <v>6.4564659700516419E-2</v>
      </c>
      <c r="BH137" s="76">
        <f t="shared" ref="BH137:BH142" si="760">BF137/D137</f>
        <v>3009.2139175257735</v>
      </c>
      <c r="BI137" s="82">
        <f>VLOOKUP($B137,program1516,39,FALSE)</f>
        <v>0</v>
      </c>
      <c r="BJ137" s="82">
        <f>VLOOKUP($B137,program1516,40,FALSE)</f>
        <v>0</v>
      </c>
      <c r="BK137" s="82">
        <f>VLOOKUP($B137,program1516,41,FALSE)</f>
        <v>155</v>
      </c>
      <c r="BL137" s="82">
        <f>VLOOKUP($B137,program1516,42,FALSE)</f>
        <v>0</v>
      </c>
      <c r="BM137" s="82">
        <f>VLOOKUP($B137,program1516,43,FALSE)</f>
        <v>0</v>
      </c>
      <c r="BN137" s="82">
        <f>VLOOKUP($B137,program1516,44,FALSE)</f>
        <v>0</v>
      </c>
      <c r="BO137" s="82">
        <f>VLOOKUP($B137,program1516,45,FALSE)</f>
        <v>0</v>
      </c>
      <c r="BP137" s="76">
        <f>SUM(BI137:BO137)</f>
        <v>155</v>
      </c>
      <c r="BQ137" s="77">
        <f t="shared" ref="BQ137:BQ142" si="761">BP137/E137</f>
        <v>1.7142405847298965E-4</v>
      </c>
      <c r="BR137" s="76">
        <f t="shared" ref="BR137:BR142" si="762">BP137/D137</f>
        <v>7.9896907216494855</v>
      </c>
      <c r="BS137" s="82">
        <f>VLOOKUP($B137,program1516,46,FALSE)</f>
        <v>0</v>
      </c>
      <c r="BT137" s="82">
        <f>VLOOKUP($B137,program1516,47,FALSE)</f>
        <v>0</v>
      </c>
      <c r="BU137" s="82">
        <f>VLOOKUP($B137,program1516,48,FALSE)</f>
        <v>0</v>
      </c>
      <c r="BV137" s="82">
        <f>VLOOKUP($B137,program1516,49,FALSE)</f>
        <v>0</v>
      </c>
      <c r="BW137" s="76"/>
      <c r="BX137" s="77">
        <f t="shared" ref="BX137:BX142" si="763">BW137/E137</f>
        <v>0</v>
      </c>
      <c r="BY137" s="76">
        <f t="shared" ref="BY137:BY142" si="764">BW137/D137</f>
        <v>0</v>
      </c>
      <c r="BZ137" s="82">
        <v>362985.88</v>
      </c>
      <c r="CA137" s="77">
        <f t="shared" ref="CA137:CA142" si="765">BZ137/E137</f>
        <v>0.40144846914832005</v>
      </c>
      <c r="CB137" s="76">
        <f t="shared" ref="CB137:CB142" si="766">BZ137/D137</f>
        <v>18710.612371134022</v>
      </c>
      <c r="CC137" s="82">
        <v>83740.09</v>
      </c>
      <c r="CD137" s="77">
        <f t="shared" ref="CD137:CD142" si="767">CC137/E137</f>
        <v>9.2613329578667206E-2</v>
      </c>
      <c r="CE137" s="76">
        <f t="shared" ref="CE137:CE142" si="768">CC137/D137</f>
        <v>4316.4994845360825</v>
      </c>
      <c r="CF137" s="84">
        <v>38390.380000000005</v>
      </c>
      <c r="CG137" s="77">
        <f t="shared" ref="CG137:CG142" si="769">CF137/E137</f>
        <v>4.2458288683356736E-2</v>
      </c>
      <c r="CH137" s="85">
        <f t="shared" ref="CH137:CH142" si="770">CF137/D137</f>
        <v>1978.8855670103096</v>
      </c>
    </row>
    <row r="138" spans="1:86" x14ac:dyDescent="0.2">
      <c r="A138" s="79"/>
      <c r="B138" s="70" t="s">
        <v>232</v>
      </c>
      <c r="C138" s="70" t="s">
        <v>233</v>
      </c>
      <c r="D138" s="80">
        <f>VLOOKUP($B138,enroll1516,3,FALSE)</f>
        <v>51.18</v>
      </c>
      <c r="E138" s="80">
        <f>VLOOKUP($B138,enroll1516,4,FALSE)</f>
        <v>983160.89</v>
      </c>
      <c r="F138" s="76">
        <f>VLOOKUP($B138,program1516,2,FALSE)</f>
        <v>351618.29</v>
      </c>
      <c r="G138" s="76">
        <f>VLOOKUP($B138,program1516,3,FALSE)</f>
        <v>0</v>
      </c>
      <c r="H138" s="76">
        <f>VLOOKUP($B138,program1516,4,FALSE)</f>
        <v>0</v>
      </c>
      <c r="I138" s="76">
        <f>SUM(F138:H138)</f>
        <v>351618.29</v>
      </c>
      <c r="J138" s="77">
        <f t="shared" si="749"/>
        <v>0.35764064007875657</v>
      </c>
      <c r="K138" s="81">
        <f t="shared" si="750"/>
        <v>6870.2284095349742</v>
      </c>
      <c r="L138" s="82">
        <f>VLOOKUP($B138,program1516,5,FALSE)</f>
        <v>0</v>
      </c>
      <c r="M138" s="82">
        <f>VLOOKUP($B138,program1516,6,FALSE)</f>
        <v>0</v>
      </c>
      <c r="N138" s="82">
        <f>VLOOKUP($B138,program1516,7,FALSE)</f>
        <v>0</v>
      </c>
      <c r="O138" s="82">
        <f>VLOOKUP($B138,program1516,8,FALSE)</f>
        <v>0</v>
      </c>
      <c r="P138" s="82">
        <f>VLOOKUP($B138,program1516,9,FALSE)</f>
        <v>0</v>
      </c>
      <c r="Q138" s="82">
        <f>VLOOKUP($B138,program1516,10,FALSE)</f>
        <v>0</v>
      </c>
      <c r="R138" s="76"/>
      <c r="S138" s="77">
        <f t="shared" si="751"/>
        <v>0</v>
      </c>
      <c r="T138" s="96">
        <f t="shared" si="752"/>
        <v>0</v>
      </c>
      <c r="U138" s="82">
        <f>VLOOKUP($B138,program1516,11,FALSE)</f>
        <v>81187.75</v>
      </c>
      <c r="V138" s="82">
        <f>VLOOKUP($B138,program1516,12,FALSE)</f>
        <v>0</v>
      </c>
      <c r="W138" s="82">
        <f>VLOOKUP($B138,program1516,13,FALSE)</f>
        <v>13976</v>
      </c>
      <c r="X138" s="82">
        <f>VLOOKUP($B138,program1516,14,FALSE)</f>
        <v>0</v>
      </c>
      <c r="Y138" s="82">
        <f>VLOOKUP($B138,program1516,15,FALSE)</f>
        <v>0</v>
      </c>
      <c r="Z138" s="82">
        <f>VLOOKUP($B138,program1516,16,FALSE)</f>
        <v>0</v>
      </c>
      <c r="AA138" s="76">
        <f>SUM(U138:Z138)</f>
        <v>95163.75</v>
      </c>
      <c r="AB138" s="77">
        <f t="shared" si="753"/>
        <v>9.6793669243698255E-2</v>
      </c>
      <c r="AC138" s="76">
        <f t="shared" si="754"/>
        <v>1859.3933177022275</v>
      </c>
      <c r="AD138" s="82">
        <f>VLOOKUP($B138,program1516,17,FALSE)</f>
        <v>0</v>
      </c>
      <c r="AE138" s="82">
        <f>VLOOKUP($B138,program1516,18,FALSE)</f>
        <v>0</v>
      </c>
      <c r="AF138" s="82">
        <f>VLOOKUP($B138,program1516,19,FALSE)</f>
        <v>0</v>
      </c>
      <c r="AG138" s="82">
        <f>VLOOKUP($B138,program1516,20,FALSE)</f>
        <v>0</v>
      </c>
      <c r="AH138" s="76"/>
      <c r="AI138" s="77">
        <f t="shared" si="755"/>
        <v>0</v>
      </c>
      <c r="AJ138" s="76">
        <f t="shared" si="756"/>
        <v>0</v>
      </c>
      <c r="AK138" s="82">
        <f>VLOOKUP($B138,program1516,21,FALSE)</f>
        <v>0</v>
      </c>
      <c r="AL138" s="82">
        <f>VLOOKUP($B138,program1516,22,FALSE)</f>
        <v>0</v>
      </c>
      <c r="AM138" s="76"/>
      <c r="AN138" s="77">
        <f t="shared" si="757"/>
        <v>0</v>
      </c>
      <c r="AO138" s="76">
        <f t="shared" si="758"/>
        <v>0</v>
      </c>
      <c r="AP138" s="82">
        <f>VLOOKUP($B138,program1516,23,FALSE)</f>
        <v>29474.829999999998</v>
      </c>
      <c r="AQ138" s="82">
        <f>VLOOKUP($B138,program1516,24,FALSE)</f>
        <v>15112.5</v>
      </c>
      <c r="AR138" s="82">
        <f>VLOOKUP($B138,program1516,25,FALSE)</f>
        <v>0</v>
      </c>
      <c r="AS138" s="82">
        <f>VLOOKUP($B138,program1516,26,FALSE)</f>
        <v>0</v>
      </c>
      <c r="AT138" s="82">
        <f>VLOOKUP($B138,program1516,27,FALSE)</f>
        <v>15577.36</v>
      </c>
      <c r="AU138" s="82">
        <f>VLOOKUP($B138,program1516,28,FALSE)</f>
        <v>0</v>
      </c>
      <c r="AV138" s="82">
        <f>VLOOKUP($B138,program1516,29,FALSE)</f>
        <v>0</v>
      </c>
      <c r="AW138" s="82">
        <f>VLOOKUP($B138,program1516,30,FALSE)</f>
        <v>14174.91</v>
      </c>
      <c r="AX138" s="82">
        <f>VLOOKUP($B138,program1516,31,FALSE)</f>
        <v>0</v>
      </c>
      <c r="AY138" s="82">
        <f>VLOOKUP($B138,program1516,32,FALSE)</f>
        <v>0</v>
      </c>
      <c r="AZ138" s="82">
        <f>VLOOKUP($B138,program1516,33,FALSE)</f>
        <v>0</v>
      </c>
      <c r="BA138" s="82">
        <f>VLOOKUP($B138,program1516,34,FALSE)</f>
        <v>0</v>
      </c>
      <c r="BB138" s="82">
        <f>VLOOKUP($B138,program1516,35,FALSE)</f>
        <v>0</v>
      </c>
      <c r="BC138" s="82">
        <f>VLOOKUP($B138,program1516,36,FALSE)</f>
        <v>0</v>
      </c>
      <c r="BD138" s="82">
        <f>VLOOKUP($B138,program1516,37,FALSE)</f>
        <v>0</v>
      </c>
      <c r="BE138" s="82">
        <f>VLOOKUP($B138,program1516,38,FALSE)</f>
        <v>0</v>
      </c>
      <c r="BF138" s="76">
        <f>SUM(AP138:BE138)</f>
        <v>74339.600000000006</v>
      </c>
      <c r="BG138" s="77">
        <f t="shared" si="759"/>
        <v>7.5612853151634227E-2</v>
      </c>
      <c r="BH138" s="76">
        <f t="shared" si="760"/>
        <v>1452.5127002735444</v>
      </c>
      <c r="BI138" s="82">
        <f>VLOOKUP($B138,program1516,39,FALSE)</f>
        <v>0</v>
      </c>
      <c r="BJ138" s="82">
        <f>VLOOKUP($B138,program1516,40,FALSE)</f>
        <v>0</v>
      </c>
      <c r="BK138" s="82">
        <f>VLOOKUP($B138,program1516,41,FALSE)</f>
        <v>443.26</v>
      </c>
      <c r="BL138" s="82">
        <f>VLOOKUP($B138,program1516,42,FALSE)</f>
        <v>0</v>
      </c>
      <c r="BM138" s="82">
        <f>VLOOKUP($B138,program1516,43,FALSE)</f>
        <v>0</v>
      </c>
      <c r="BN138" s="82">
        <f>VLOOKUP($B138,program1516,44,FALSE)</f>
        <v>0</v>
      </c>
      <c r="BO138" s="82">
        <f>VLOOKUP($B138,program1516,45,FALSE)</f>
        <v>19194.940000000002</v>
      </c>
      <c r="BP138" s="76">
        <f>SUM(BI138:BO138)</f>
        <v>19638.2</v>
      </c>
      <c r="BQ138" s="77">
        <f t="shared" si="761"/>
        <v>1.9974553707074332E-2</v>
      </c>
      <c r="BR138" s="76">
        <f t="shared" si="762"/>
        <v>383.70847987495119</v>
      </c>
      <c r="BS138" s="82">
        <f>VLOOKUP($B138,program1516,46,FALSE)</f>
        <v>0</v>
      </c>
      <c r="BT138" s="82">
        <f>VLOOKUP($B138,program1516,47,FALSE)</f>
        <v>0</v>
      </c>
      <c r="BU138" s="82">
        <f>VLOOKUP($B138,program1516,48,FALSE)</f>
        <v>0</v>
      </c>
      <c r="BV138" s="82">
        <f>VLOOKUP($B138,program1516,49,FALSE)</f>
        <v>0</v>
      </c>
      <c r="BW138" s="76"/>
      <c r="BX138" s="77">
        <f t="shared" si="763"/>
        <v>0</v>
      </c>
      <c r="BY138" s="76">
        <f t="shared" si="764"/>
        <v>0</v>
      </c>
      <c r="BZ138" s="82">
        <v>293299.01000000007</v>
      </c>
      <c r="CA138" s="77">
        <f t="shared" si="765"/>
        <v>0.29832249531406813</v>
      </c>
      <c r="CB138" s="76">
        <f t="shared" si="766"/>
        <v>5730.7348573661602</v>
      </c>
      <c r="CC138" s="82">
        <v>78170.33</v>
      </c>
      <c r="CD138" s="77">
        <f t="shared" si="767"/>
        <v>7.9509194064869684E-2</v>
      </c>
      <c r="CE138" s="76">
        <f t="shared" si="768"/>
        <v>1527.3608831574834</v>
      </c>
      <c r="CF138" s="84">
        <v>70931.710000000021</v>
      </c>
      <c r="CG138" s="77">
        <f t="shared" si="769"/>
        <v>7.2146594439898862E-2</v>
      </c>
      <c r="CH138" s="85">
        <f t="shared" si="770"/>
        <v>1385.9263384134431</v>
      </c>
    </row>
    <row r="139" spans="1:86" x14ac:dyDescent="0.2">
      <c r="A139" s="79"/>
      <c r="B139" s="70" t="s">
        <v>234</v>
      </c>
      <c r="C139" s="70" t="s">
        <v>235</v>
      </c>
      <c r="D139" s="80">
        <f>VLOOKUP($B139,enroll1516,3,FALSE)</f>
        <v>585.05999999999995</v>
      </c>
      <c r="E139" s="80">
        <f>VLOOKUP($B139,enroll1516,4,FALSE)</f>
        <v>5873638.4400000004</v>
      </c>
      <c r="F139" s="76">
        <f>VLOOKUP($B139,program1516,2,FALSE)</f>
        <v>1950315.72</v>
      </c>
      <c r="G139" s="76">
        <f>VLOOKUP($B139,program1516,3,FALSE)</f>
        <v>1534936.4399999995</v>
      </c>
      <c r="H139" s="76">
        <f>VLOOKUP($B139,program1516,4,FALSE)</f>
        <v>0</v>
      </c>
      <c r="I139" s="76">
        <f>SUM(F139:H139)</f>
        <v>3485252.1599999992</v>
      </c>
      <c r="J139" s="77">
        <f t="shared" si="749"/>
        <v>0.59337192706059705</v>
      </c>
      <c r="K139" s="81">
        <f t="shared" si="750"/>
        <v>5957.0850169213409</v>
      </c>
      <c r="L139" s="82">
        <f>VLOOKUP($B139,program1516,5,FALSE)</f>
        <v>0</v>
      </c>
      <c r="M139" s="82">
        <f>VLOOKUP($B139,program1516,6,FALSE)</f>
        <v>0</v>
      </c>
      <c r="N139" s="82">
        <f>VLOOKUP($B139,program1516,7,FALSE)</f>
        <v>0</v>
      </c>
      <c r="O139" s="82">
        <f>VLOOKUP($B139,program1516,8,FALSE)</f>
        <v>0</v>
      </c>
      <c r="P139" s="82">
        <f>VLOOKUP($B139,program1516,9,FALSE)</f>
        <v>0</v>
      </c>
      <c r="Q139" s="82">
        <f>VLOOKUP($B139,program1516,10,FALSE)</f>
        <v>0</v>
      </c>
      <c r="R139" s="76"/>
      <c r="S139" s="77">
        <f t="shared" si="751"/>
        <v>0</v>
      </c>
      <c r="T139" s="96">
        <f t="shared" si="752"/>
        <v>0</v>
      </c>
      <c r="U139" s="82">
        <f>VLOOKUP($B139,program1516,11,FALSE)</f>
        <v>413534.43000000005</v>
      </c>
      <c r="V139" s="82">
        <f>VLOOKUP($B139,program1516,12,FALSE)</f>
        <v>0</v>
      </c>
      <c r="W139" s="82">
        <f>VLOOKUP($B139,program1516,13,FALSE)</f>
        <v>71688.36</v>
      </c>
      <c r="X139" s="82">
        <f>VLOOKUP($B139,program1516,14,FALSE)</f>
        <v>0</v>
      </c>
      <c r="Y139" s="82">
        <f>VLOOKUP($B139,program1516,15,FALSE)</f>
        <v>0</v>
      </c>
      <c r="Z139" s="82">
        <f>VLOOKUP($B139,program1516,16,FALSE)</f>
        <v>0</v>
      </c>
      <c r="AA139" s="76">
        <f>SUM(U139:Z139)</f>
        <v>485222.79000000004</v>
      </c>
      <c r="AB139" s="77">
        <f t="shared" si="753"/>
        <v>8.2610258523165073E-2</v>
      </c>
      <c r="AC139" s="76">
        <f t="shared" si="754"/>
        <v>829.35560455337929</v>
      </c>
      <c r="AD139" s="82">
        <f>VLOOKUP($B139,program1516,17,FALSE)</f>
        <v>120863.81</v>
      </c>
      <c r="AE139" s="82">
        <f>VLOOKUP($B139,program1516,18,FALSE)</f>
        <v>0</v>
      </c>
      <c r="AF139" s="82">
        <f>VLOOKUP($B139,program1516,19,FALSE)</f>
        <v>1115</v>
      </c>
      <c r="AG139" s="82">
        <f>VLOOKUP($B139,program1516,20,FALSE)</f>
        <v>0</v>
      </c>
      <c r="AH139" s="76">
        <f>SUM(AD139:AG139)</f>
        <v>121978.81</v>
      </c>
      <c r="AI139" s="77">
        <f>AH139/E139</f>
        <v>2.0767163530072508E-2</v>
      </c>
      <c r="AJ139" s="76">
        <f>AH139/D139</f>
        <v>208.4894027962944</v>
      </c>
      <c r="AK139" s="82">
        <f>VLOOKUP($B139,program1516,21,FALSE)</f>
        <v>0</v>
      </c>
      <c r="AL139" s="82">
        <f>VLOOKUP($B139,program1516,22,FALSE)</f>
        <v>0</v>
      </c>
      <c r="AM139" s="76"/>
      <c r="AN139" s="77">
        <f t="shared" si="757"/>
        <v>0</v>
      </c>
      <c r="AO139" s="76">
        <f t="shared" si="758"/>
        <v>0</v>
      </c>
      <c r="AP139" s="82">
        <f>VLOOKUP($B139,program1516,23,FALSE)</f>
        <v>69396.88</v>
      </c>
      <c r="AQ139" s="82">
        <f>VLOOKUP($B139,program1516,24,FALSE)</f>
        <v>5900.9599999999991</v>
      </c>
      <c r="AR139" s="82">
        <f>VLOOKUP($B139,program1516,25,FALSE)</f>
        <v>0</v>
      </c>
      <c r="AS139" s="82">
        <f>VLOOKUP($B139,program1516,26,FALSE)</f>
        <v>0</v>
      </c>
      <c r="AT139" s="82">
        <f>VLOOKUP($B139,program1516,27,FALSE)</f>
        <v>86353.069999999992</v>
      </c>
      <c r="AU139" s="82">
        <f>VLOOKUP($B139,program1516,28,FALSE)</f>
        <v>0</v>
      </c>
      <c r="AV139" s="82">
        <f>VLOOKUP($B139,program1516,29,FALSE)</f>
        <v>0</v>
      </c>
      <c r="AW139" s="82">
        <f>VLOOKUP($B139,program1516,30,FALSE)</f>
        <v>59113.8</v>
      </c>
      <c r="AX139" s="82">
        <f>VLOOKUP($B139,program1516,31,FALSE)</f>
        <v>0</v>
      </c>
      <c r="AY139" s="82">
        <f>VLOOKUP($B139,program1516,32,FALSE)</f>
        <v>0</v>
      </c>
      <c r="AZ139" s="82">
        <f>VLOOKUP($B139,program1516,33,FALSE)</f>
        <v>0</v>
      </c>
      <c r="BA139" s="82">
        <f>VLOOKUP($B139,program1516,34,FALSE)</f>
        <v>0</v>
      </c>
      <c r="BB139" s="82">
        <f>VLOOKUP($B139,program1516,35,FALSE)</f>
        <v>0</v>
      </c>
      <c r="BC139" s="82">
        <f>VLOOKUP($B139,program1516,36,FALSE)</f>
        <v>0</v>
      </c>
      <c r="BD139" s="82">
        <f>VLOOKUP($B139,program1516,37,FALSE)</f>
        <v>0</v>
      </c>
      <c r="BE139" s="82">
        <f>VLOOKUP($B139,program1516,38,FALSE)</f>
        <v>0</v>
      </c>
      <c r="BF139" s="76">
        <f>SUM(AP139:BE139)</f>
        <v>220764.70999999996</v>
      </c>
      <c r="BG139" s="77">
        <f t="shared" si="759"/>
        <v>3.7585682580761635E-2</v>
      </c>
      <c r="BH139" s="76">
        <f t="shared" si="760"/>
        <v>377.33687143198983</v>
      </c>
      <c r="BI139" s="82">
        <f>VLOOKUP($B139,program1516,39,FALSE)</f>
        <v>0</v>
      </c>
      <c r="BJ139" s="82">
        <f>VLOOKUP($B139,program1516,40,FALSE)</f>
        <v>0</v>
      </c>
      <c r="BK139" s="82">
        <f>VLOOKUP($B139,program1516,41,FALSE)</f>
        <v>23549.070000000003</v>
      </c>
      <c r="BL139" s="82">
        <f>VLOOKUP($B139,program1516,42,FALSE)</f>
        <v>0</v>
      </c>
      <c r="BM139" s="82">
        <f>VLOOKUP($B139,program1516,43,FALSE)</f>
        <v>0</v>
      </c>
      <c r="BN139" s="82">
        <f>VLOOKUP($B139,program1516,44,FALSE)</f>
        <v>0</v>
      </c>
      <c r="BO139" s="82">
        <f>VLOOKUP($B139,program1516,45,FALSE)</f>
        <v>41441.03</v>
      </c>
      <c r="BP139" s="76">
        <f>SUM(BI139:BO139)</f>
        <v>64990.100000000006</v>
      </c>
      <c r="BQ139" s="77">
        <f t="shared" si="761"/>
        <v>1.106470898130393E-2</v>
      </c>
      <c r="BR139" s="76">
        <f t="shared" si="762"/>
        <v>111.08279492701605</v>
      </c>
      <c r="BS139" s="82">
        <f>VLOOKUP($B139,program1516,46,FALSE)</f>
        <v>0</v>
      </c>
      <c r="BT139" s="82">
        <f>VLOOKUP($B139,program1516,47,FALSE)</f>
        <v>0</v>
      </c>
      <c r="BU139" s="82">
        <f>VLOOKUP($B139,program1516,48,FALSE)</f>
        <v>0</v>
      </c>
      <c r="BV139" s="82">
        <f>VLOOKUP($B139,program1516,49,FALSE)</f>
        <v>0</v>
      </c>
      <c r="BW139" s="76"/>
      <c r="BX139" s="77">
        <f t="shared" si="763"/>
        <v>0</v>
      </c>
      <c r="BY139" s="76">
        <f t="shared" si="764"/>
        <v>0</v>
      </c>
      <c r="BZ139" s="82">
        <v>1133671.5499999998</v>
      </c>
      <c r="CA139" s="77">
        <f t="shared" si="765"/>
        <v>0.19301010124824772</v>
      </c>
      <c r="CB139" s="76">
        <f t="shared" si="766"/>
        <v>1937.7013468704063</v>
      </c>
      <c r="CC139" s="82">
        <v>123523.95999999999</v>
      </c>
      <c r="CD139" s="77">
        <f t="shared" si="767"/>
        <v>2.1030228752044189E-2</v>
      </c>
      <c r="CE139" s="76">
        <f t="shared" si="768"/>
        <v>211.13041397463508</v>
      </c>
      <c r="CF139" s="84">
        <v>238234.36</v>
      </c>
      <c r="CG139" s="77">
        <f t="shared" si="769"/>
        <v>4.0559929323807677E-2</v>
      </c>
      <c r="CH139" s="85">
        <f t="shared" si="770"/>
        <v>407.19645848289065</v>
      </c>
    </row>
    <row r="140" spans="1:86" x14ac:dyDescent="0.2">
      <c r="A140" s="79"/>
      <c r="B140" s="70" t="s">
        <v>236</v>
      </c>
      <c r="C140" s="70" t="s">
        <v>237</v>
      </c>
      <c r="D140" s="80">
        <f>VLOOKUP($B140,enroll1516,3,FALSE)</f>
        <v>1065.6099999999999</v>
      </c>
      <c r="E140" s="80">
        <f>VLOOKUP($B140,enroll1516,4,FALSE)</f>
        <v>12574260.050000001</v>
      </c>
      <c r="F140" s="76">
        <f>VLOOKUP($B140,program1516,2,FALSE)</f>
        <v>5995783.1800000006</v>
      </c>
      <c r="G140" s="76">
        <f>VLOOKUP($B140,program1516,3,FALSE)</f>
        <v>331320.46000000002</v>
      </c>
      <c r="H140" s="76">
        <f>VLOOKUP($B140,program1516,4,FALSE)</f>
        <v>50359.5</v>
      </c>
      <c r="I140" s="76">
        <f>SUM(F140:H140)</f>
        <v>6377463.1400000006</v>
      </c>
      <c r="J140" s="77">
        <f t="shared" si="749"/>
        <v>0.50718397063849496</v>
      </c>
      <c r="K140" s="81">
        <f t="shared" si="750"/>
        <v>5984.8003866330091</v>
      </c>
      <c r="L140" s="82">
        <f>VLOOKUP($B140,program1516,5,FALSE)</f>
        <v>0</v>
      </c>
      <c r="M140" s="82">
        <f>VLOOKUP($B140,program1516,6,FALSE)</f>
        <v>0</v>
      </c>
      <c r="N140" s="82">
        <f>VLOOKUP($B140,program1516,7,FALSE)</f>
        <v>0</v>
      </c>
      <c r="O140" s="82">
        <f>VLOOKUP($B140,program1516,8,FALSE)</f>
        <v>0</v>
      </c>
      <c r="P140" s="82">
        <f>VLOOKUP($B140,program1516,9,FALSE)</f>
        <v>0</v>
      </c>
      <c r="Q140" s="82">
        <f>VLOOKUP($B140,program1516,10,FALSE)</f>
        <v>0</v>
      </c>
      <c r="R140" s="76"/>
      <c r="S140" s="77">
        <f t="shared" si="751"/>
        <v>0</v>
      </c>
      <c r="T140" s="96">
        <f t="shared" si="752"/>
        <v>0</v>
      </c>
      <c r="U140" s="82">
        <f>VLOOKUP($B140,program1516,11,FALSE)</f>
        <v>1186702.43</v>
      </c>
      <c r="V140" s="82">
        <f>VLOOKUP($B140,program1516,12,FALSE)</f>
        <v>25737.19</v>
      </c>
      <c r="W140" s="82">
        <f>VLOOKUP($B140,program1516,13,FALSE)</f>
        <v>230256.5</v>
      </c>
      <c r="X140" s="82">
        <f>VLOOKUP($B140,program1516,14,FALSE)</f>
        <v>0</v>
      </c>
      <c r="Y140" s="82">
        <f>VLOOKUP($B140,program1516,15,FALSE)</f>
        <v>0</v>
      </c>
      <c r="Z140" s="82">
        <f>VLOOKUP($B140,program1516,16,FALSE)</f>
        <v>0</v>
      </c>
      <c r="AA140" s="76">
        <f>SUM(U140:Z140)</f>
        <v>1442696.1199999999</v>
      </c>
      <c r="AB140" s="77">
        <f t="shared" si="753"/>
        <v>0.11473407693679755</v>
      </c>
      <c r="AC140" s="76">
        <f t="shared" si="754"/>
        <v>1353.8687887688741</v>
      </c>
      <c r="AD140" s="82">
        <f>VLOOKUP($B140,program1516,17,FALSE)</f>
        <v>295542.43</v>
      </c>
      <c r="AE140" s="82">
        <f>VLOOKUP($B140,program1516,18,FALSE)</f>
        <v>0</v>
      </c>
      <c r="AF140" s="82">
        <f>VLOOKUP($B140,program1516,19,FALSE)</f>
        <v>4074.2</v>
      </c>
      <c r="AG140" s="82">
        <f>VLOOKUP($B140,program1516,20,FALSE)</f>
        <v>0</v>
      </c>
      <c r="AH140" s="76">
        <f>SUM(AD140:AG140)</f>
        <v>299616.63</v>
      </c>
      <c r="AI140" s="77">
        <f>AH140/E140</f>
        <v>2.382777426334522E-2</v>
      </c>
      <c r="AJ140" s="76">
        <f>AH140/D140</f>
        <v>281.16912378825276</v>
      </c>
      <c r="AK140" s="82">
        <f>VLOOKUP($B140,program1516,21,FALSE)</f>
        <v>0</v>
      </c>
      <c r="AL140" s="82">
        <f>VLOOKUP($B140,program1516,22,FALSE)</f>
        <v>0</v>
      </c>
      <c r="AM140" s="76"/>
      <c r="AN140" s="77">
        <f t="shared" si="757"/>
        <v>0</v>
      </c>
      <c r="AO140" s="76">
        <f t="shared" si="758"/>
        <v>0</v>
      </c>
      <c r="AP140" s="82">
        <f>VLOOKUP($B140,program1516,23,FALSE)</f>
        <v>158954.25</v>
      </c>
      <c r="AQ140" s="82">
        <f>VLOOKUP($B140,program1516,24,FALSE)</f>
        <v>14719.169999999998</v>
      </c>
      <c r="AR140" s="82">
        <f>VLOOKUP($B140,program1516,25,FALSE)</f>
        <v>0</v>
      </c>
      <c r="AS140" s="82">
        <f>VLOOKUP($B140,program1516,26,FALSE)</f>
        <v>0</v>
      </c>
      <c r="AT140" s="82">
        <f>VLOOKUP($B140,program1516,27,FALSE)</f>
        <v>236744.57000000004</v>
      </c>
      <c r="AU140" s="82">
        <f>VLOOKUP($B140,program1516,28,FALSE)</f>
        <v>0</v>
      </c>
      <c r="AV140" s="82">
        <f>VLOOKUP($B140,program1516,29,FALSE)</f>
        <v>0</v>
      </c>
      <c r="AW140" s="82">
        <f>VLOOKUP($B140,program1516,30,FALSE)</f>
        <v>72958.659999999989</v>
      </c>
      <c r="AX140" s="82">
        <f>VLOOKUP($B140,program1516,31,FALSE)</f>
        <v>0</v>
      </c>
      <c r="AY140" s="82">
        <f>VLOOKUP($B140,program1516,32,FALSE)</f>
        <v>0</v>
      </c>
      <c r="AZ140" s="82">
        <f>VLOOKUP($B140,program1516,33,FALSE)</f>
        <v>0</v>
      </c>
      <c r="BA140" s="82">
        <f>VLOOKUP($B140,program1516,34,FALSE)</f>
        <v>0</v>
      </c>
      <c r="BB140" s="82">
        <f>VLOOKUP($B140,program1516,35,FALSE)</f>
        <v>0</v>
      </c>
      <c r="BC140" s="82">
        <f>VLOOKUP($B140,program1516,36,FALSE)</f>
        <v>0</v>
      </c>
      <c r="BD140" s="82">
        <f>VLOOKUP($B140,program1516,37,FALSE)</f>
        <v>0</v>
      </c>
      <c r="BE140" s="82">
        <f>VLOOKUP($B140,program1516,38,FALSE)</f>
        <v>0</v>
      </c>
      <c r="BF140" s="76">
        <f>SUM(AP140:BE140)</f>
        <v>483376.64999999997</v>
      </c>
      <c r="BG140" s="77">
        <f t="shared" si="759"/>
        <v>3.8441757055915189E-2</v>
      </c>
      <c r="BH140" s="76">
        <f t="shared" si="760"/>
        <v>453.61497170634664</v>
      </c>
      <c r="BI140" s="82">
        <f>VLOOKUP($B140,program1516,39,FALSE)</f>
        <v>198.3</v>
      </c>
      <c r="BJ140" s="82">
        <f>VLOOKUP($B140,program1516,40,FALSE)</f>
        <v>2117.29</v>
      </c>
      <c r="BK140" s="82">
        <f>VLOOKUP($B140,program1516,41,FALSE)</f>
        <v>26328.09</v>
      </c>
      <c r="BL140" s="82">
        <f>VLOOKUP($B140,program1516,42,FALSE)</f>
        <v>0</v>
      </c>
      <c r="BM140" s="82">
        <f>VLOOKUP($B140,program1516,43,FALSE)</f>
        <v>0</v>
      </c>
      <c r="BN140" s="82">
        <f>VLOOKUP($B140,program1516,44,FALSE)</f>
        <v>0</v>
      </c>
      <c r="BO140" s="82">
        <f>VLOOKUP($B140,program1516,45,FALSE)</f>
        <v>104589.37000000001</v>
      </c>
      <c r="BP140" s="76">
        <f>SUM(BI140:BO140)</f>
        <v>133233.05000000002</v>
      </c>
      <c r="BQ140" s="77">
        <f t="shared" si="761"/>
        <v>1.0595697040638188E-2</v>
      </c>
      <c r="BR140" s="76">
        <f t="shared" si="762"/>
        <v>125.02984206229299</v>
      </c>
      <c r="BS140" s="82">
        <f>VLOOKUP($B140,program1516,46,FALSE)</f>
        <v>0</v>
      </c>
      <c r="BT140" s="82">
        <f>VLOOKUP($B140,program1516,47,FALSE)</f>
        <v>0</v>
      </c>
      <c r="BU140" s="82">
        <f>VLOOKUP($B140,program1516,48,FALSE)</f>
        <v>0</v>
      </c>
      <c r="BV140" s="82">
        <f>VLOOKUP($B140,program1516,49,FALSE)</f>
        <v>5203.95</v>
      </c>
      <c r="BW140" s="76">
        <f t="shared" ref="BW140:BW141" si="771">SUM(BS140:BV140)</f>
        <v>5203.95</v>
      </c>
      <c r="BX140" s="77">
        <f t="shared" si="763"/>
        <v>4.1385735457252608E-4</v>
      </c>
      <c r="BY140" s="76">
        <f t="shared" si="764"/>
        <v>4.883540882686912</v>
      </c>
      <c r="BZ140" s="82">
        <v>2547311.330000001</v>
      </c>
      <c r="CA140" s="77">
        <f t="shared" si="765"/>
        <v>0.20258140994944676</v>
      </c>
      <c r="CB140" s="76">
        <f t="shared" si="766"/>
        <v>2390.4724336295653</v>
      </c>
      <c r="CC140" s="82">
        <v>355892.88000000006</v>
      </c>
      <c r="CD140" s="77">
        <f t="shared" si="767"/>
        <v>2.8303286124577966E-2</v>
      </c>
      <c r="CE140" s="76">
        <f t="shared" si="768"/>
        <v>333.9804243578796</v>
      </c>
      <c r="CF140" s="84">
        <v>929466.29999999993</v>
      </c>
      <c r="CG140" s="77">
        <f t="shared" si="769"/>
        <v>7.39181706362117E-2</v>
      </c>
      <c r="CH140" s="85">
        <f t="shared" si="770"/>
        <v>872.2387177297511</v>
      </c>
    </row>
    <row r="141" spans="1:86" x14ac:dyDescent="0.2">
      <c r="A141" s="79"/>
      <c r="B141" s="70" t="s">
        <v>238</v>
      </c>
      <c r="C141" s="70" t="s">
        <v>239</v>
      </c>
      <c r="D141" s="80">
        <f>VLOOKUP($B141,enroll1516,3,FALSE)</f>
        <v>1167.4499999999998</v>
      </c>
      <c r="E141" s="80">
        <f>VLOOKUP($B141,enroll1516,4,FALSE)</f>
        <v>14839944.289999999</v>
      </c>
      <c r="F141" s="76">
        <f>VLOOKUP($B141,program1516,2,FALSE)</f>
        <v>7103070.5699999975</v>
      </c>
      <c r="G141" s="76">
        <f>VLOOKUP($B141,program1516,3,FALSE)</f>
        <v>238674.86999999997</v>
      </c>
      <c r="H141" s="76">
        <f>VLOOKUP($B141,program1516,4,FALSE)</f>
        <v>0</v>
      </c>
      <c r="I141" s="76">
        <f>SUM(F141:H141)</f>
        <v>7341745.4399999976</v>
      </c>
      <c r="J141" s="77">
        <f t="shared" si="749"/>
        <v>0.49472863890380536</v>
      </c>
      <c r="K141" s="81">
        <f t="shared" si="750"/>
        <v>6288.7022484902982</v>
      </c>
      <c r="L141" s="82">
        <f>VLOOKUP($B141,program1516,5,FALSE)</f>
        <v>0</v>
      </c>
      <c r="M141" s="82">
        <f>VLOOKUP($B141,program1516,6,FALSE)</f>
        <v>0</v>
      </c>
      <c r="N141" s="82">
        <f>VLOOKUP($B141,program1516,7,FALSE)</f>
        <v>0</v>
      </c>
      <c r="O141" s="82">
        <f>VLOOKUP($B141,program1516,8,FALSE)</f>
        <v>0</v>
      </c>
      <c r="P141" s="82">
        <f>VLOOKUP($B141,program1516,9,FALSE)</f>
        <v>0</v>
      </c>
      <c r="Q141" s="82">
        <f>VLOOKUP($B141,program1516,10,FALSE)</f>
        <v>0</v>
      </c>
      <c r="R141" s="76"/>
      <c r="S141" s="77">
        <f t="shared" si="751"/>
        <v>0</v>
      </c>
      <c r="T141" s="96">
        <f t="shared" si="752"/>
        <v>0</v>
      </c>
      <c r="U141" s="82">
        <f>VLOOKUP($B141,program1516,11,FALSE)</f>
        <v>2230624.7399999993</v>
      </c>
      <c r="V141" s="82">
        <f>VLOOKUP($B141,program1516,12,FALSE)</f>
        <v>78325.7</v>
      </c>
      <c r="W141" s="82">
        <f>VLOOKUP($B141,program1516,13,FALSE)</f>
        <v>321522</v>
      </c>
      <c r="X141" s="82">
        <f>VLOOKUP($B141,program1516,14,FALSE)</f>
        <v>0</v>
      </c>
      <c r="Y141" s="82">
        <f>VLOOKUP($B141,program1516,15,FALSE)</f>
        <v>0</v>
      </c>
      <c r="Z141" s="82">
        <f>VLOOKUP($B141,program1516,16,FALSE)</f>
        <v>0</v>
      </c>
      <c r="AA141" s="76">
        <f>SUM(U141:Z141)</f>
        <v>2630472.4399999995</v>
      </c>
      <c r="AB141" s="77">
        <f t="shared" si="753"/>
        <v>0.17725622068356159</v>
      </c>
      <c r="AC141" s="76">
        <f t="shared" si="754"/>
        <v>2253.1778148957128</v>
      </c>
      <c r="AD141" s="82">
        <f>VLOOKUP($B141,program1516,17,FALSE)</f>
        <v>339301.95999999996</v>
      </c>
      <c r="AE141" s="82">
        <f>VLOOKUP($B141,program1516,18,FALSE)</f>
        <v>0</v>
      </c>
      <c r="AF141" s="82">
        <f>VLOOKUP($B141,program1516,19,FALSE)</f>
        <v>13794</v>
      </c>
      <c r="AG141" s="82">
        <f>VLOOKUP($B141,program1516,20,FALSE)</f>
        <v>0</v>
      </c>
      <c r="AH141" s="76">
        <f>SUM(AD141:AG141)</f>
        <v>353095.95999999996</v>
      </c>
      <c r="AI141" s="77">
        <f>AH141/E141</f>
        <v>2.3793617624153492E-2</v>
      </c>
      <c r="AJ141" s="76">
        <f>AH141/D141</f>
        <v>302.45060602167121</v>
      </c>
      <c r="AK141" s="82">
        <f>VLOOKUP($B141,program1516,21,FALSE)</f>
        <v>0</v>
      </c>
      <c r="AL141" s="82">
        <f>VLOOKUP($B141,program1516,22,FALSE)</f>
        <v>0</v>
      </c>
      <c r="AM141" s="76"/>
      <c r="AN141" s="77">
        <f t="shared" si="757"/>
        <v>0</v>
      </c>
      <c r="AO141" s="76">
        <f t="shared" si="758"/>
        <v>0</v>
      </c>
      <c r="AP141" s="82">
        <f>VLOOKUP($B141,program1516,23,FALSE)</f>
        <v>432631.35999999993</v>
      </c>
      <c r="AQ141" s="82">
        <f>VLOOKUP($B141,program1516,24,FALSE)</f>
        <v>78439</v>
      </c>
      <c r="AR141" s="82">
        <f>VLOOKUP($B141,program1516,25,FALSE)</f>
        <v>0</v>
      </c>
      <c r="AS141" s="82">
        <f>VLOOKUP($B141,program1516,26,FALSE)</f>
        <v>0</v>
      </c>
      <c r="AT141" s="82">
        <f>VLOOKUP($B141,program1516,27,FALSE)</f>
        <v>270302.76</v>
      </c>
      <c r="AU141" s="82">
        <f>VLOOKUP($B141,program1516,28,FALSE)</f>
        <v>0</v>
      </c>
      <c r="AV141" s="82">
        <f>VLOOKUP($B141,program1516,29,FALSE)</f>
        <v>0</v>
      </c>
      <c r="AW141" s="82">
        <f>VLOOKUP($B141,program1516,30,FALSE)</f>
        <v>61795.039999999994</v>
      </c>
      <c r="AX141" s="82">
        <f>VLOOKUP($B141,program1516,31,FALSE)</f>
        <v>0</v>
      </c>
      <c r="AY141" s="82">
        <f>VLOOKUP($B141,program1516,32,FALSE)</f>
        <v>0</v>
      </c>
      <c r="AZ141" s="82">
        <f>VLOOKUP($B141,program1516,33,FALSE)</f>
        <v>0</v>
      </c>
      <c r="BA141" s="82">
        <f>VLOOKUP($B141,program1516,34,FALSE)</f>
        <v>0</v>
      </c>
      <c r="BB141" s="82">
        <f>VLOOKUP($B141,program1516,35,FALSE)</f>
        <v>17873.219999999998</v>
      </c>
      <c r="BC141" s="82">
        <f>VLOOKUP($B141,program1516,36,FALSE)</f>
        <v>0</v>
      </c>
      <c r="BD141" s="82">
        <f>VLOOKUP($B141,program1516,37,FALSE)</f>
        <v>0</v>
      </c>
      <c r="BE141" s="82">
        <f>VLOOKUP($B141,program1516,38,FALSE)</f>
        <v>0</v>
      </c>
      <c r="BF141" s="76">
        <f>SUM(AP141:BE141)</f>
        <v>861041.37999999989</v>
      </c>
      <c r="BG141" s="77">
        <f t="shared" si="759"/>
        <v>5.8021874150849653E-2</v>
      </c>
      <c r="BH141" s="76">
        <f t="shared" si="760"/>
        <v>737.54026296629411</v>
      </c>
      <c r="BI141" s="82">
        <f>VLOOKUP($B141,program1516,39,FALSE)</f>
        <v>0</v>
      </c>
      <c r="BJ141" s="82">
        <f>VLOOKUP($B141,program1516,40,FALSE)</f>
        <v>0</v>
      </c>
      <c r="BK141" s="82">
        <f>VLOOKUP($B141,program1516,41,FALSE)</f>
        <v>10787.64</v>
      </c>
      <c r="BL141" s="82">
        <f>VLOOKUP($B141,program1516,42,FALSE)</f>
        <v>0</v>
      </c>
      <c r="BM141" s="82">
        <f>VLOOKUP($B141,program1516,43,FALSE)</f>
        <v>0</v>
      </c>
      <c r="BN141" s="82">
        <f>VLOOKUP($B141,program1516,44,FALSE)</f>
        <v>0</v>
      </c>
      <c r="BO141" s="82">
        <f>VLOOKUP($B141,program1516,45,FALSE)</f>
        <v>240988.87999999998</v>
      </c>
      <c r="BP141" s="76">
        <f>SUM(BI141:BO141)</f>
        <v>251776.51999999996</v>
      </c>
      <c r="BQ141" s="77">
        <f t="shared" si="761"/>
        <v>1.6966136467888315E-2</v>
      </c>
      <c r="BR141" s="76">
        <f t="shared" si="762"/>
        <v>215.66364298256886</v>
      </c>
      <c r="BS141" s="82">
        <f>VLOOKUP($B141,program1516,46,FALSE)</f>
        <v>0</v>
      </c>
      <c r="BT141" s="82">
        <f>VLOOKUP($B141,program1516,47,FALSE)</f>
        <v>0</v>
      </c>
      <c r="BU141" s="82">
        <f>VLOOKUP($B141,program1516,48,FALSE)</f>
        <v>0</v>
      </c>
      <c r="BV141" s="82">
        <f>VLOOKUP($B141,program1516,49,FALSE)</f>
        <v>12441.1</v>
      </c>
      <c r="BW141" s="76">
        <f t="shared" si="771"/>
        <v>12441.1</v>
      </c>
      <c r="BX141" s="77">
        <f t="shared" si="763"/>
        <v>8.383522038141021E-4</v>
      </c>
      <c r="BY141" s="76">
        <f t="shared" si="764"/>
        <v>10.656644824189474</v>
      </c>
      <c r="BZ141" s="82">
        <v>2365811.35</v>
      </c>
      <c r="CA141" s="77">
        <f t="shared" si="765"/>
        <v>0.15942184847649454</v>
      </c>
      <c r="CB141" s="76">
        <f t="shared" si="766"/>
        <v>2026.4776649963601</v>
      </c>
      <c r="CC141" s="82">
        <v>446549.37</v>
      </c>
      <c r="CD141" s="77">
        <f t="shared" si="767"/>
        <v>3.0091040860639243E-2</v>
      </c>
      <c r="CE141" s="76">
        <f t="shared" si="768"/>
        <v>382.4997815752281</v>
      </c>
      <c r="CF141" s="84">
        <v>577010.72999999986</v>
      </c>
      <c r="CG141" s="77">
        <f t="shared" si="769"/>
        <v>3.8882270628793576E-2</v>
      </c>
      <c r="CH141" s="85">
        <f t="shared" si="770"/>
        <v>494.2487729667223</v>
      </c>
    </row>
    <row r="142" spans="1:86" x14ac:dyDescent="0.2">
      <c r="A142" s="79"/>
      <c r="B142" s="70"/>
      <c r="C142" s="74" t="s">
        <v>56</v>
      </c>
      <c r="D142" s="97">
        <f t="shared" ref="D142:I142" si="772">SUM(D137:D141)</f>
        <v>2888.7</v>
      </c>
      <c r="E142" s="74">
        <f t="shared" si="772"/>
        <v>35175194.140000001</v>
      </c>
      <c r="F142" s="74">
        <f t="shared" si="772"/>
        <v>15713299.899999999</v>
      </c>
      <c r="G142" s="74">
        <f t="shared" si="772"/>
        <v>2104931.7699999996</v>
      </c>
      <c r="H142" s="74">
        <f t="shared" si="772"/>
        <v>50359.5</v>
      </c>
      <c r="I142" s="74">
        <f t="shared" si="772"/>
        <v>17868591.169999998</v>
      </c>
      <c r="J142" s="90">
        <f t="shared" si="749"/>
        <v>0.50798841646421677</v>
      </c>
      <c r="K142" s="91">
        <f t="shared" si="750"/>
        <v>6185.6860075466466</v>
      </c>
      <c r="L142" s="74">
        <f t="shared" ref="L142:R142" si="773">SUM(L137:L141)</f>
        <v>0</v>
      </c>
      <c r="M142" s="74">
        <f t="shared" si="773"/>
        <v>0</v>
      </c>
      <c r="N142" s="74">
        <f t="shared" si="773"/>
        <v>0</v>
      </c>
      <c r="O142" s="74">
        <f t="shared" si="773"/>
        <v>0</v>
      </c>
      <c r="P142" s="74">
        <f t="shared" si="773"/>
        <v>0</v>
      </c>
      <c r="Q142" s="74">
        <f t="shared" si="773"/>
        <v>0</v>
      </c>
      <c r="R142" s="74">
        <f t="shared" si="773"/>
        <v>0</v>
      </c>
      <c r="S142" s="90">
        <f t="shared" si="751"/>
        <v>0</v>
      </c>
      <c r="T142" s="66">
        <f t="shared" si="752"/>
        <v>0</v>
      </c>
      <c r="U142" s="74">
        <f t="shared" ref="U142:AA142" si="774">SUM(U137:U141)</f>
        <v>3951182.5799999991</v>
      </c>
      <c r="V142" s="74">
        <f t="shared" si="774"/>
        <v>104062.89</v>
      </c>
      <c r="W142" s="74">
        <f t="shared" si="774"/>
        <v>640513.86</v>
      </c>
      <c r="X142" s="74">
        <f t="shared" si="774"/>
        <v>0</v>
      </c>
      <c r="Y142" s="74">
        <f t="shared" si="774"/>
        <v>0</v>
      </c>
      <c r="Z142" s="74">
        <f t="shared" si="774"/>
        <v>5824</v>
      </c>
      <c r="AA142" s="74">
        <f t="shared" si="774"/>
        <v>4701583.3299999991</v>
      </c>
      <c r="AB142" s="90">
        <f t="shared" si="753"/>
        <v>0.13366190137536507</v>
      </c>
      <c r="AC142" s="63">
        <f t="shared" si="754"/>
        <v>1627.5775712258107</v>
      </c>
      <c r="AD142" s="74">
        <f>SUM(AD137:AD141)</f>
        <v>755708.2</v>
      </c>
      <c r="AE142" s="74">
        <f>SUM(AE137:AE141)</f>
        <v>0</v>
      </c>
      <c r="AF142" s="74">
        <f>SUM(AF137:AF141)</f>
        <v>18983.2</v>
      </c>
      <c r="AG142" s="74">
        <f>SUM(AG137:AG141)</f>
        <v>0</v>
      </c>
      <c r="AH142" s="74">
        <f>SUM(AH137:AH141)</f>
        <v>774691.39999999991</v>
      </c>
      <c r="AI142" s="90">
        <f>AH142/E142</f>
        <v>2.2023798842919474E-2</v>
      </c>
      <c r="AJ142" s="63">
        <f>AH142/D142</f>
        <v>268.1799425347042</v>
      </c>
      <c r="AK142" s="74">
        <f t="shared" ref="AK142" si="775">SUM(AK137:AK141)</f>
        <v>0</v>
      </c>
      <c r="AL142" s="74">
        <f>SUM(AL137:AL141)</f>
        <v>0</v>
      </c>
      <c r="AM142" s="74">
        <f>SUM(AM137:AM141)</f>
        <v>0</v>
      </c>
      <c r="AN142" s="90">
        <f t="shared" si="757"/>
        <v>0</v>
      </c>
      <c r="AO142" s="63">
        <f t="shared" si="758"/>
        <v>0</v>
      </c>
      <c r="AP142" s="74">
        <f t="shared" ref="AP142:AW142" si="776">SUM(AP137:AP141)</f>
        <v>718807.03</v>
      </c>
      <c r="AQ142" s="74">
        <f t="shared" si="776"/>
        <v>133693.44</v>
      </c>
      <c r="AR142" s="74">
        <f t="shared" si="776"/>
        <v>0</v>
      </c>
      <c r="AS142" s="74">
        <f t="shared" si="776"/>
        <v>0</v>
      </c>
      <c r="AT142" s="74">
        <f t="shared" si="776"/>
        <v>619484.99</v>
      </c>
      <c r="AU142" s="74">
        <f t="shared" si="776"/>
        <v>0</v>
      </c>
      <c r="AV142" s="74">
        <f t="shared" si="776"/>
        <v>0</v>
      </c>
      <c r="AW142" s="74">
        <f t="shared" si="776"/>
        <v>208042.40999999997</v>
      </c>
      <c r="AX142" s="74">
        <f>SUM(AX137:AX141)</f>
        <v>0</v>
      </c>
      <c r="AY142" s="74">
        <f>SUM(AY137:AY141)</f>
        <v>0</v>
      </c>
      <c r="AZ142" s="74">
        <f t="shared" ref="AZ142:BF142" si="777">SUM(AZ137:AZ141)</f>
        <v>0</v>
      </c>
      <c r="BA142" s="74">
        <f t="shared" si="777"/>
        <v>0</v>
      </c>
      <c r="BB142" s="74">
        <f t="shared" si="777"/>
        <v>17873.219999999998</v>
      </c>
      <c r="BC142" s="74">
        <f t="shared" si="777"/>
        <v>0</v>
      </c>
      <c r="BD142" s="74">
        <f t="shared" si="777"/>
        <v>0</v>
      </c>
      <c r="BE142" s="74">
        <f t="shared" si="777"/>
        <v>0</v>
      </c>
      <c r="BF142" s="74">
        <f t="shared" si="777"/>
        <v>1697901.0899999999</v>
      </c>
      <c r="BG142" s="90">
        <f t="shared" si="759"/>
        <v>4.8269842754590689E-2</v>
      </c>
      <c r="BH142" s="63">
        <f t="shared" si="760"/>
        <v>587.77342403157127</v>
      </c>
      <c r="BI142" s="74">
        <f t="shared" ref="BI142:BN142" si="778">SUM(BI137:BI141)</f>
        <v>198.3</v>
      </c>
      <c r="BJ142" s="74">
        <f t="shared" si="778"/>
        <v>2117.29</v>
      </c>
      <c r="BK142" s="74">
        <f t="shared" si="778"/>
        <v>61263.06</v>
      </c>
      <c r="BL142" s="74">
        <f t="shared" si="778"/>
        <v>0</v>
      </c>
      <c r="BM142" s="74">
        <f t="shared" si="778"/>
        <v>0</v>
      </c>
      <c r="BN142" s="74">
        <f t="shared" si="778"/>
        <v>0</v>
      </c>
      <c r="BO142" s="74">
        <f>SUM(BO137:BO141)</f>
        <v>406214.22</v>
      </c>
      <c r="BP142" s="74">
        <f t="shared" ref="BP142" si="779">SUM(BP137:BP141)</f>
        <v>469792.87</v>
      </c>
      <c r="BQ142" s="90">
        <f t="shared" si="761"/>
        <v>1.335580034413422E-2</v>
      </c>
      <c r="BR142" s="63">
        <f t="shared" si="762"/>
        <v>162.63124242738948</v>
      </c>
      <c r="BS142" s="74">
        <f>SUM(BS137:BS141)</f>
        <v>0</v>
      </c>
      <c r="BT142" s="74">
        <f>SUM(BT137:BT141)</f>
        <v>0</v>
      </c>
      <c r="BU142" s="74">
        <f>SUM(BU137:BU141)</f>
        <v>0</v>
      </c>
      <c r="BV142" s="74">
        <f>SUM(BV137:BV141)</f>
        <v>17645.05</v>
      </c>
      <c r="BW142" s="74">
        <f>SUM(BW137:BW141)</f>
        <v>17645.05</v>
      </c>
      <c r="BX142" s="90">
        <f t="shared" si="763"/>
        <v>5.0163333654311426E-4</v>
      </c>
      <c r="BY142" s="63">
        <f t="shared" si="764"/>
        <v>6.1083013120088623</v>
      </c>
      <c r="BZ142" s="74">
        <f>SUM(BZ137:BZ141)</f>
        <v>6703079.120000001</v>
      </c>
      <c r="CA142" s="90">
        <f t="shared" si="765"/>
        <v>0.19056267588236261</v>
      </c>
      <c r="CB142" s="63">
        <f t="shared" si="766"/>
        <v>2320.4483400837753</v>
      </c>
      <c r="CC142" s="74">
        <f>SUM(CC137:CC141)</f>
        <v>1087876.6299999999</v>
      </c>
      <c r="CD142" s="90">
        <f t="shared" si="767"/>
        <v>3.0927380973937671E-2</v>
      </c>
      <c r="CE142" s="63">
        <f t="shared" si="768"/>
        <v>376.59730328521476</v>
      </c>
      <c r="CF142" s="98">
        <f>SUM(CF137:CF141)</f>
        <v>1854033.48</v>
      </c>
      <c r="CG142" s="90">
        <f t="shared" si="769"/>
        <v>5.2708550025930286E-2</v>
      </c>
      <c r="CH142" s="93">
        <f t="shared" si="770"/>
        <v>641.82278533596434</v>
      </c>
    </row>
    <row r="143" spans="1:86" s="59" customFormat="1" ht="4.5" customHeight="1" x14ac:dyDescent="0.2">
      <c r="A143" s="20"/>
      <c r="B143" s="19"/>
      <c r="C143" s="57"/>
      <c r="D143" s="19"/>
      <c r="E143" s="19"/>
      <c r="F143" s="76"/>
      <c r="G143" s="76"/>
      <c r="H143" s="76"/>
      <c r="I143" s="76"/>
      <c r="J143" s="19"/>
      <c r="K143" s="76"/>
      <c r="L143" s="76"/>
      <c r="M143" s="76"/>
      <c r="N143" s="76"/>
      <c r="O143" s="76"/>
      <c r="P143" s="76"/>
      <c r="Q143" s="76"/>
      <c r="R143" s="76"/>
      <c r="S143" s="19"/>
      <c r="T143" s="76"/>
      <c r="U143" s="76"/>
      <c r="V143" s="76"/>
      <c r="W143" s="76"/>
      <c r="X143" s="76"/>
      <c r="Y143" s="76"/>
      <c r="Z143" s="76"/>
      <c r="AA143" s="76"/>
      <c r="AB143" s="19"/>
      <c r="AC143" s="76"/>
      <c r="AD143" s="76"/>
      <c r="AE143" s="76"/>
      <c r="AF143" s="76"/>
      <c r="AG143" s="76"/>
      <c r="AH143" s="76"/>
      <c r="AI143" s="19"/>
      <c r="AJ143" s="76"/>
      <c r="AK143" s="76"/>
      <c r="AL143" s="76"/>
      <c r="AM143" s="76"/>
      <c r="AN143" s="19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19"/>
      <c r="BH143" s="76"/>
      <c r="BI143" s="76"/>
      <c r="BJ143" s="76"/>
      <c r="BK143" s="76"/>
      <c r="BL143" s="76"/>
      <c r="BM143" s="76"/>
      <c r="BN143" s="76"/>
      <c r="BO143" s="76"/>
      <c r="BP143" s="76"/>
      <c r="BQ143" s="19"/>
      <c r="BR143" s="76"/>
      <c r="BS143" s="76"/>
      <c r="BT143" s="76"/>
      <c r="BU143" s="76"/>
      <c r="BV143" s="76"/>
      <c r="BW143" s="76"/>
      <c r="BX143" s="19"/>
      <c r="BY143" s="76"/>
      <c r="BZ143" s="76"/>
      <c r="CA143" s="19"/>
      <c r="CB143" s="76"/>
      <c r="CC143" s="76"/>
      <c r="CD143" s="19"/>
      <c r="CE143" s="76"/>
      <c r="CF143" s="78"/>
      <c r="CG143" s="19"/>
      <c r="CH143" s="19"/>
    </row>
    <row r="144" spans="1:86" x14ac:dyDescent="0.2">
      <c r="A144" s="94" t="s">
        <v>240</v>
      </c>
      <c r="B144" s="70"/>
      <c r="C144" s="74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1"/>
    </row>
    <row r="145" spans="1:86" x14ac:dyDescent="0.2">
      <c r="A145" s="79"/>
      <c r="B145" s="70" t="s">
        <v>241</v>
      </c>
      <c r="C145" s="70" t="s">
        <v>242</v>
      </c>
      <c r="D145" s="80">
        <f t="shared" ref="D145:D164" si="780">VLOOKUP($B145,enroll1516,3,FALSE)</f>
        <v>51908.91</v>
      </c>
      <c r="E145" s="80">
        <f t="shared" ref="E145:E164" si="781">VLOOKUP($B145,enroll1516,4,FALSE)</f>
        <v>710607690.71000004</v>
      </c>
      <c r="F145" s="76">
        <f t="shared" ref="F145:F164" si="782">VLOOKUP($B145,program1516,2,FALSE)</f>
        <v>327645489.60000002</v>
      </c>
      <c r="G145" s="76">
        <f t="shared" ref="G145:G164" si="783">VLOOKUP($B145,program1516,3,FALSE)</f>
        <v>4833292.87</v>
      </c>
      <c r="H145" s="76">
        <f t="shared" ref="H145:H164" si="784">VLOOKUP($B145,program1516,4,FALSE)</f>
        <v>273929.61</v>
      </c>
      <c r="I145" s="76">
        <f t="shared" ref="I145:I164" si="785">SUM(F145:H145)</f>
        <v>332752712.08000004</v>
      </c>
      <c r="J145" s="77">
        <f t="shared" ref="J145:J165" si="786">I145/E145</f>
        <v>0.4682650025185231</v>
      </c>
      <c r="K145" s="81">
        <f t="shared" ref="K145:K165" si="787">I145/D145</f>
        <v>6410.319771307084</v>
      </c>
      <c r="L145" s="82">
        <f t="shared" ref="L145:L164" si="788">VLOOKUP($B145,program1516,5,FALSE)</f>
        <v>0</v>
      </c>
      <c r="M145" s="82">
        <f t="shared" ref="M145:M164" si="789">VLOOKUP($B145,program1516,6,FALSE)</f>
        <v>0</v>
      </c>
      <c r="N145" s="82">
        <f t="shared" ref="N145:N164" si="790">VLOOKUP($B145,program1516,7,FALSE)</f>
        <v>0</v>
      </c>
      <c r="O145" s="82">
        <f t="shared" ref="O145:O164" si="791">VLOOKUP($B145,program1516,8,FALSE)</f>
        <v>0</v>
      </c>
      <c r="P145" s="82">
        <f t="shared" ref="P145:P164" si="792">VLOOKUP($B145,program1516,9,FALSE)</f>
        <v>0</v>
      </c>
      <c r="Q145" s="82">
        <f t="shared" ref="Q145:Q164" si="793">VLOOKUP($B145,program1516,10,FALSE)</f>
        <v>0</v>
      </c>
      <c r="R145" s="76"/>
      <c r="S145" s="77">
        <f t="shared" ref="S145:S165" si="794">R145/E145</f>
        <v>0</v>
      </c>
      <c r="T145" s="96">
        <f t="shared" ref="T145:T165" si="795">R145/D145</f>
        <v>0</v>
      </c>
      <c r="U145" s="82">
        <f t="shared" ref="U145:U164" si="796">VLOOKUP($B145,program1516,11,FALSE)</f>
        <v>104795449.31999999</v>
      </c>
      <c r="V145" s="82">
        <f t="shared" ref="V145:V164" si="797">VLOOKUP($B145,program1516,12,FALSE)</f>
        <v>2509979.5</v>
      </c>
      <c r="W145" s="82">
        <f t="shared" ref="W145:W164" si="798">VLOOKUP($B145,program1516,13,FALSE)</f>
        <v>12225391.560000004</v>
      </c>
      <c r="X145" s="82">
        <f t="shared" ref="X145:X164" si="799">VLOOKUP($B145,program1516,14,FALSE)</f>
        <v>0</v>
      </c>
      <c r="Y145" s="82">
        <f t="shared" ref="Y145:Y164" si="800">VLOOKUP($B145,program1516,15,FALSE)</f>
        <v>0</v>
      </c>
      <c r="Z145" s="82">
        <f t="shared" ref="Z145:Z164" si="801">VLOOKUP($B145,program1516,16,FALSE)</f>
        <v>0</v>
      </c>
      <c r="AA145" s="76">
        <f t="shared" ref="AA145:AA163" si="802">SUM(U145:Z145)</f>
        <v>119530820.38</v>
      </c>
      <c r="AB145" s="77">
        <f t="shared" ref="AB145:AB165" si="803">AA145/E145</f>
        <v>0.16820929739807824</v>
      </c>
      <c r="AC145" s="76">
        <f t="shared" ref="AC145:AC165" si="804">AA145/D145</f>
        <v>2302.7033389836156</v>
      </c>
      <c r="AD145" s="82">
        <f t="shared" ref="AD145:AD164" si="805">VLOOKUP($B145,program1516,17,FALSE)</f>
        <v>8729921.9900000002</v>
      </c>
      <c r="AE145" s="82">
        <f t="shared" ref="AE145:AE164" si="806">VLOOKUP($B145,program1516,18,FALSE)</f>
        <v>1065999.19</v>
      </c>
      <c r="AF145" s="82">
        <f t="shared" ref="AF145:AF164" si="807">VLOOKUP($B145,program1516,19,FALSE)</f>
        <v>355692.95999999996</v>
      </c>
      <c r="AG145" s="82">
        <f t="shared" ref="AG145:AG164" si="808">VLOOKUP($B145,program1516,20,FALSE)</f>
        <v>0</v>
      </c>
      <c r="AH145" s="76">
        <f t="shared" ref="AH145:AH164" si="809">SUM(AD145:AG145)</f>
        <v>10151614.140000001</v>
      </c>
      <c r="AI145" s="77">
        <f t="shared" ref="AI145:AI165" si="810">AH145/E145</f>
        <v>1.4285820816063877E-2</v>
      </c>
      <c r="AJ145" s="76">
        <f t="shared" ref="AJ145:AJ165" si="811">AH145/D145</f>
        <v>195.56592769911754</v>
      </c>
      <c r="AK145" s="82">
        <f t="shared" ref="AK145:AK164" si="812">VLOOKUP($B145,program1516,21,FALSE)</f>
        <v>974496.76</v>
      </c>
      <c r="AL145" s="82">
        <f t="shared" ref="AL145:AL164" si="813">VLOOKUP($B145,program1516,22,FALSE)</f>
        <v>15700.94</v>
      </c>
      <c r="AM145" s="76">
        <f t="shared" ref="AM145:AM161" si="814">SUM(AK145:AL145)</f>
        <v>990197.7</v>
      </c>
      <c r="AN145" s="77">
        <f t="shared" ref="AN145:AN165" si="815">AM145/E145</f>
        <v>1.3934519889739006E-3</v>
      </c>
      <c r="AO145" s="76">
        <f t="shared" ref="AO145:AO165" si="816">AM145/D145</f>
        <v>19.07567891523825</v>
      </c>
      <c r="AP145" s="82">
        <f t="shared" ref="AP145:AP164" si="817">VLOOKUP($B145,program1516,23,FALSE)</f>
        <v>14554241.209999997</v>
      </c>
      <c r="AQ145" s="82">
        <f t="shared" ref="AQ145:AQ164" si="818">VLOOKUP($B145,program1516,24,FALSE)</f>
        <v>3305566.2399999998</v>
      </c>
      <c r="AR145" s="82">
        <f t="shared" ref="AR145:AR164" si="819">VLOOKUP($B145,program1516,25,FALSE)</f>
        <v>87154.8</v>
      </c>
      <c r="AS145" s="82">
        <f t="shared" ref="AS145:AS164" si="820">VLOOKUP($B145,program1516,26,FALSE)</f>
        <v>0</v>
      </c>
      <c r="AT145" s="82">
        <f t="shared" ref="AT145:AT164" si="821">VLOOKUP($B145,program1516,27,FALSE)</f>
        <v>8225840.6400000006</v>
      </c>
      <c r="AU145" s="82">
        <f t="shared" ref="AU145:AU164" si="822">VLOOKUP($B145,program1516,28,FALSE)</f>
        <v>814233.75</v>
      </c>
      <c r="AV145" s="82">
        <f t="shared" ref="AV145:AV164" si="823">VLOOKUP($B145,program1516,29,FALSE)</f>
        <v>329233.36</v>
      </c>
      <c r="AW145" s="82">
        <f t="shared" ref="AW145:AW164" si="824">VLOOKUP($B145,program1516,30,FALSE)</f>
        <v>4277779.6399999997</v>
      </c>
      <c r="AX145" s="82">
        <f t="shared" ref="AX145:AX164" si="825">VLOOKUP($B145,program1516,31,FALSE)</f>
        <v>0</v>
      </c>
      <c r="AY145" s="82">
        <f t="shared" ref="AY145:AY164" si="826">VLOOKUP($B145,program1516,32,FALSE)</f>
        <v>4268729.6700000009</v>
      </c>
      <c r="AZ145" s="82">
        <f t="shared" ref="AZ145:AZ164" si="827">VLOOKUP($B145,program1516,33,FALSE)</f>
        <v>445735.83999999997</v>
      </c>
      <c r="BA145" s="82">
        <f t="shared" ref="BA145:BA164" si="828">VLOOKUP($B145,program1516,34,FALSE)</f>
        <v>1023565.53</v>
      </c>
      <c r="BB145" s="82">
        <f t="shared" ref="BB145:BB164" si="829">VLOOKUP($B145,program1516,35,FALSE)</f>
        <v>24668034.390000001</v>
      </c>
      <c r="BC145" s="82">
        <f t="shared" ref="BC145:BC164" si="830">VLOOKUP($B145,program1516,36,FALSE)</f>
        <v>0</v>
      </c>
      <c r="BD145" s="82">
        <f t="shared" ref="BD145:BD164" si="831">VLOOKUP($B145,program1516,37,FALSE)</f>
        <v>79956.36</v>
      </c>
      <c r="BE145" s="82">
        <f t="shared" ref="BE145:BE164" si="832">VLOOKUP($B145,program1516,38,FALSE)</f>
        <v>0</v>
      </c>
      <c r="BF145" s="76">
        <f t="shared" ref="BF145:BF164" si="833">SUM(AP145:BE145)</f>
        <v>62080071.43</v>
      </c>
      <c r="BG145" s="77">
        <f t="shared" ref="BG145:BG165" si="834">BF145/E145</f>
        <v>8.7361947023079659E-2</v>
      </c>
      <c r="BH145" s="76">
        <f t="shared" ref="BH145:BH165" si="835">BF145/D145</f>
        <v>1195.9424967698224</v>
      </c>
      <c r="BI145" s="82">
        <f t="shared" ref="BI145:BI164" si="836">VLOOKUP($B145,program1516,39,FALSE)</f>
        <v>0</v>
      </c>
      <c r="BJ145" s="82">
        <f t="shared" ref="BJ145:BJ164" si="837">VLOOKUP($B145,program1516,40,FALSE)</f>
        <v>133360.6</v>
      </c>
      <c r="BK145" s="82">
        <f t="shared" ref="BK145:BK164" si="838">VLOOKUP($B145,program1516,41,FALSE)</f>
        <v>1151942.57</v>
      </c>
      <c r="BL145" s="82">
        <f t="shared" ref="BL145:BL164" si="839">VLOOKUP($B145,program1516,42,FALSE)</f>
        <v>122297.74</v>
      </c>
      <c r="BM145" s="82">
        <f t="shared" ref="BM145:BM164" si="840">VLOOKUP($B145,program1516,43,FALSE)</f>
        <v>0</v>
      </c>
      <c r="BN145" s="82">
        <f t="shared" ref="BN145:BN164" si="841">VLOOKUP($B145,program1516,44,FALSE)</f>
        <v>0</v>
      </c>
      <c r="BO145" s="82">
        <f t="shared" ref="BO145:BO164" si="842">VLOOKUP($B145,program1516,45,FALSE)</f>
        <v>33007248.569999997</v>
      </c>
      <c r="BP145" s="76">
        <f t="shared" ref="BP145:BP163" si="843">SUM(BI145:BO145)</f>
        <v>34414849.479999997</v>
      </c>
      <c r="BQ145" s="77">
        <f t="shared" ref="BQ145:BQ151" si="844">BP145/E145</f>
        <v>4.8430167488920046E-2</v>
      </c>
      <c r="BR145" s="76">
        <f t="shared" ref="BR145:BR151" si="845">BP145/D145</f>
        <v>662.98540038694694</v>
      </c>
      <c r="BS145" s="82">
        <f t="shared" ref="BS145:BS164" si="846">VLOOKUP($B145,program1516,46,FALSE)</f>
        <v>1092307.1500000001</v>
      </c>
      <c r="BT145" s="82">
        <f t="shared" ref="BT145:BT164" si="847">VLOOKUP($B145,program1516,47,FALSE)</f>
        <v>0</v>
      </c>
      <c r="BU145" s="82">
        <f t="shared" ref="BU145:BU164" si="848">VLOOKUP($B145,program1516,48,FALSE)</f>
        <v>263273.89999999997</v>
      </c>
      <c r="BV145" s="82">
        <f t="shared" ref="BV145:BV164" si="849">VLOOKUP($B145,program1516,49,FALSE)</f>
        <v>484678.10000000003</v>
      </c>
      <c r="BW145" s="76">
        <f t="shared" ref="BW145:BW163" si="850">SUM(BS145:BV145)</f>
        <v>1840259.1500000001</v>
      </c>
      <c r="BX145" s="77">
        <f t="shared" ref="BX145:BX165" si="851">BW145/E145</f>
        <v>2.5896977672185263E-3</v>
      </c>
      <c r="BY145" s="76">
        <f t="shared" ref="BY145:BY165" si="852">BW145/D145</f>
        <v>35.451700873703572</v>
      </c>
      <c r="BZ145" s="82">
        <v>101623322.39000002</v>
      </c>
      <c r="CA145" s="77">
        <f t="shared" ref="CA145:CA165" si="853">BZ145/E145</f>
        <v>0.14300903820568503</v>
      </c>
      <c r="CB145" s="76">
        <f t="shared" ref="CB145:CB165" si="854">BZ145/D145</f>
        <v>1957.7240668316867</v>
      </c>
      <c r="CC145" s="82">
        <v>13994887.42</v>
      </c>
      <c r="CD145" s="77">
        <f t="shared" ref="CD145:CD165" si="855">CC145/E145</f>
        <v>1.9694252683948692E-2</v>
      </c>
      <c r="CE145" s="76">
        <f t="shared" ref="CE145:CE165" si="856">CC145/D145</f>
        <v>269.60472527741382</v>
      </c>
      <c r="CF145" s="84">
        <v>33228956.539999995</v>
      </c>
      <c r="CG145" s="77">
        <f t="shared" ref="CG145:CG165" si="857">CF145/E145</f>
        <v>4.6761324109508937E-2</v>
      </c>
      <c r="CH145" s="85">
        <f t="shared" ref="CH145:CH165" si="858">CF145/D145</f>
        <v>640.13974749228976</v>
      </c>
    </row>
    <row r="146" spans="1:86" x14ac:dyDescent="0.2">
      <c r="A146" s="79"/>
      <c r="B146" s="70" t="s">
        <v>243</v>
      </c>
      <c r="C146" s="70" t="s">
        <v>244</v>
      </c>
      <c r="D146" s="80">
        <f t="shared" si="780"/>
        <v>22720.42</v>
      </c>
      <c r="E146" s="80">
        <f t="shared" si="781"/>
        <v>262934241.25</v>
      </c>
      <c r="F146" s="76">
        <f t="shared" si="782"/>
        <v>142929684</v>
      </c>
      <c r="G146" s="76">
        <f t="shared" si="783"/>
        <v>2101758.77</v>
      </c>
      <c r="H146" s="76">
        <f t="shared" si="784"/>
        <v>1009035.7599999999</v>
      </c>
      <c r="I146" s="76">
        <f t="shared" si="785"/>
        <v>146040478.53</v>
      </c>
      <c r="J146" s="77">
        <f t="shared" si="786"/>
        <v>0.55542586555375084</v>
      </c>
      <c r="K146" s="81">
        <f t="shared" si="787"/>
        <v>6427.7191411954536</v>
      </c>
      <c r="L146" s="82">
        <f t="shared" si="788"/>
        <v>0</v>
      </c>
      <c r="M146" s="82">
        <f t="shared" si="789"/>
        <v>0</v>
      </c>
      <c r="N146" s="82">
        <f t="shared" si="790"/>
        <v>0</v>
      </c>
      <c r="O146" s="82">
        <f t="shared" si="791"/>
        <v>0</v>
      </c>
      <c r="P146" s="82">
        <f t="shared" si="792"/>
        <v>522932.5</v>
      </c>
      <c r="Q146" s="82">
        <f t="shared" si="793"/>
        <v>0</v>
      </c>
      <c r="R146" s="76">
        <f t="shared" ref="R146:R162" si="859">SUM(L146:Q146)</f>
        <v>522932.5</v>
      </c>
      <c r="S146" s="77">
        <f t="shared" si="794"/>
        <v>1.9888337765136934E-3</v>
      </c>
      <c r="T146" s="96">
        <f t="shared" si="795"/>
        <v>23.015969775206621</v>
      </c>
      <c r="U146" s="82">
        <f t="shared" si="796"/>
        <v>27982015.449999996</v>
      </c>
      <c r="V146" s="82">
        <f t="shared" si="797"/>
        <v>934769.27</v>
      </c>
      <c r="W146" s="82">
        <f t="shared" si="798"/>
        <v>4783058.8999999994</v>
      </c>
      <c r="X146" s="82">
        <f t="shared" si="799"/>
        <v>0</v>
      </c>
      <c r="Y146" s="82">
        <f t="shared" si="800"/>
        <v>0</v>
      </c>
      <c r="Z146" s="82">
        <f t="shared" si="801"/>
        <v>0</v>
      </c>
      <c r="AA146" s="76">
        <f t="shared" si="802"/>
        <v>33699843.619999997</v>
      </c>
      <c r="AB146" s="77">
        <f t="shared" si="803"/>
        <v>0.12816833387614174</v>
      </c>
      <c r="AC146" s="76">
        <f t="shared" si="804"/>
        <v>1483.2403459090986</v>
      </c>
      <c r="AD146" s="82">
        <f t="shared" si="805"/>
        <v>6659525.8900000015</v>
      </c>
      <c r="AE146" s="82">
        <f t="shared" si="806"/>
        <v>688622.79</v>
      </c>
      <c r="AF146" s="82">
        <f t="shared" si="807"/>
        <v>146106</v>
      </c>
      <c r="AG146" s="82">
        <f t="shared" si="808"/>
        <v>0</v>
      </c>
      <c r="AH146" s="76">
        <f t="shared" si="809"/>
        <v>7494254.6800000016</v>
      </c>
      <c r="AI146" s="77">
        <f t="shared" si="810"/>
        <v>2.8502391489111545E-2</v>
      </c>
      <c r="AJ146" s="76">
        <f t="shared" si="811"/>
        <v>329.84666128531086</v>
      </c>
      <c r="AK146" s="82">
        <f t="shared" si="812"/>
        <v>0</v>
      </c>
      <c r="AL146" s="82">
        <f t="shared" si="813"/>
        <v>0</v>
      </c>
      <c r="AM146" s="76"/>
      <c r="AN146" s="77">
        <f t="shared" si="815"/>
        <v>0</v>
      </c>
      <c r="AO146" s="76">
        <f t="shared" si="816"/>
        <v>0</v>
      </c>
      <c r="AP146" s="82">
        <f t="shared" si="817"/>
        <v>5634504.370000001</v>
      </c>
      <c r="AQ146" s="82">
        <f t="shared" si="818"/>
        <v>526459.54</v>
      </c>
      <c r="AR146" s="82">
        <f t="shared" si="819"/>
        <v>0</v>
      </c>
      <c r="AS146" s="82">
        <f t="shared" si="820"/>
        <v>0</v>
      </c>
      <c r="AT146" s="82">
        <f t="shared" si="821"/>
        <v>7134145.7299999986</v>
      </c>
      <c r="AU146" s="82">
        <f t="shared" si="822"/>
        <v>0</v>
      </c>
      <c r="AV146" s="82">
        <f t="shared" si="823"/>
        <v>0</v>
      </c>
      <c r="AW146" s="82">
        <f t="shared" si="824"/>
        <v>3668653.6199999996</v>
      </c>
      <c r="AX146" s="82">
        <f t="shared" si="825"/>
        <v>0</v>
      </c>
      <c r="AY146" s="82">
        <f t="shared" si="826"/>
        <v>896303.51</v>
      </c>
      <c r="AZ146" s="82">
        <f t="shared" si="827"/>
        <v>0</v>
      </c>
      <c r="BA146" s="82">
        <f t="shared" si="828"/>
        <v>496723.32000000007</v>
      </c>
      <c r="BB146" s="82">
        <f t="shared" si="829"/>
        <v>5308540.32</v>
      </c>
      <c r="BC146" s="82">
        <f t="shared" si="830"/>
        <v>0</v>
      </c>
      <c r="BD146" s="82">
        <f t="shared" si="831"/>
        <v>67488.899999999994</v>
      </c>
      <c r="BE146" s="82">
        <f t="shared" si="832"/>
        <v>0</v>
      </c>
      <c r="BF146" s="76">
        <f t="shared" si="833"/>
        <v>23732819.310000002</v>
      </c>
      <c r="BG146" s="77">
        <f t="shared" si="834"/>
        <v>9.0261425051272215E-2</v>
      </c>
      <c r="BH146" s="76">
        <f t="shared" si="835"/>
        <v>1044.5590050712092</v>
      </c>
      <c r="BI146" s="82">
        <f t="shared" si="836"/>
        <v>281828.39999999997</v>
      </c>
      <c r="BJ146" s="82">
        <f t="shared" si="837"/>
        <v>68462.819999999992</v>
      </c>
      <c r="BK146" s="82">
        <f t="shared" si="838"/>
        <v>194005.37</v>
      </c>
      <c r="BL146" s="82">
        <f t="shared" si="839"/>
        <v>0</v>
      </c>
      <c r="BM146" s="82">
        <f t="shared" si="840"/>
        <v>0</v>
      </c>
      <c r="BN146" s="82">
        <f t="shared" si="841"/>
        <v>3311.51</v>
      </c>
      <c r="BO146" s="82">
        <f t="shared" si="842"/>
        <v>1297952.6300000001</v>
      </c>
      <c r="BP146" s="76">
        <f t="shared" si="843"/>
        <v>1845560.73</v>
      </c>
      <c r="BQ146" s="77">
        <f t="shared" si="844"/>
        <v>7.0190961862788576E-3</v>
      </c>
      <c r="BR146" s="76">
        <f t="shared" si="845"/>
        <v>81.22916433763109</v>
      </c>
      <c r="BS146" s="82">
        <f t="shared" si="846"/>
        <v>0</v>
      </c>
      <c r="BT146" s="82">
        <f t="shared" si="847"/>
        <v>0</v>
      </c>
      <c r="BU146" s="82">
        <f t="shared" si="848"/>
        <v>63212.549999999996</v>
      </c>
      <c r="BV146" s="82">
        <f t="shared" si="849"/>
        <v>447973.16</v>
      </c>
      <c r="BW146" s="76">
        <f t="shared" si="850"/>
        <v>511185.70999999996</v>
      </c>
      <c r="BX146" s="77">
        <f t="shared" si="851"/>
        <v>1.9441580053240783E-3</v>
      </c>
      <c r="BY146" s="76">
        <f t="shared" si="852"/>
        <v>22.498955124949276</v>
      </c>
      <c r="BZ146" s="82">
        <v>31611999.930000003</v>
      </c>
      <c r="CA146" s="77">
        <f t="shared" si="853"/>
        <v>0.12022777930982012</v>
      </c>
      <c r="CB146" s="76">
        <f t="shared" si="854"/>
        <v>1391.3475160230316</v>
      </c>
      <c r="CC146" s="82">
        <v>9130001.0799999982</v>
      </c>
      <c r="CD146" s="77">
        <f t="shared" si="855"/>
        <v>3.472351503781175E-2</v>
      </c>
      <c r="CE146" s="76">
        <f t="shared" si="856"/>
        <v>401.84121068184476</v>
      </c>
      <c r="CF146" s="84">
        <v>8345165.1600000001</v>
      </c>
      <c r="CG146" s="77">
        <f t="shared" si="857"/>
        <v>3.1738601713975127E-2</v>
      </c>
      <c r="CH146" s="85">
        <f t="shared" si="858"/>
        <v>367.29801473740366</v>
      </c>
    </row>
    <row r="147" spans="1:86" x14ac:dyDescent="0.2">
      <c r="A147" s="79"/>
      <c r="B147" s="70" t="s">
        <v>245</v>
      </c>
      <c r="C147" s="70" t="s">
        <v>246</v>
      </c>
      <c r="D147" s="80">
        <f t="shared" si="780"/>
        <v>4033.6099999999997</v>
      </c>
      <c r="E147" s="80">
        <f t="shared" si="781"/>
        <v>47201587.619999997</v>
      </c>
      <c r="F147" s="76">
        <f t="shared" si="782"/>
        <v>24813984.850000001</v>
      </c>
      <c r="G147" s="76">
        <f t="shared" si="783"/>
        <v>0</v>
      </c>
      <c r="H147" s="76">
        <f t="shared" si="784"/>
        <v>46060</v>
      </c>
      <c r="I147" s="76">
        <f t="shared" si="785"/>
        <v>24860044.850000001</v>
      </c>
      <c r="J147" s="77">
        <f t="shared" si="786"/>
        <v>0.5266781501109179</v>
      </c>
      <c r="K147" s="81">
        <f t="shared" si="787"/>
        <v>6163.2247168169461</v>
      </c>
      <c r="L147" s="82">
        <f t="shared" si="788"/>
        <v>0</v>
      </c>
      <c r="M147" s="82">
        <f t="shared" si="789"/>
        <v>0</v>
      </c>
      <c r="N147" s="82">
        <f t="shared" si="790"/>
        <v>0</v>
      </c>
      <c r="O147" s="82">
        <f t="shared" si="791"/>
        <v>0</v>
      </c>
      <c r="P147" s="82">
        <f t="shared" si="792"/>
        <v>0</v>
      </c>
      <c r="Q147" s="82">
        <f t="shared" si="793"/>
        <v>0</v>
      </c>
      <c r="R147" s="76"/>
      <c r="S147" s="77">
        <f t="shared" si="794"/>
        <v>0</v>
      </c>
      <c r="T147" s="96">
        <f t="shared" si="795"/>
        <v>0</v>
      </c>
      <c r="U147" s="82">
        <f t="shared" si="796"/>
        <v>5237325.26</v>
      </c>
      <c r="V147" s="82">
        <f t="shared" si="797"/>
        <v>130715.63</v>
      </c>
      <c r="W147" s="82">
        <f t="shared" si="798"/>
        <v>1128229.2299999995</v>
      </c>
      <c r="X147" s="82">
        <f t="shared" si="799"/>
        <v>0</v>
      </c>
      <c r="Y147" s="82">
        <f t="shared" si="800"/>
        <v>0</v>
      </c>
      <c r="Z147" s="82">
        <f t="shared" si="801"/>
        <v>0</v>
      </c>
      <c r="AA147" s="76">
        <f t="shared" si="802"/>
        <v>6496270.1199999992</v>
      </c>
      <c r="AB147" s="77">
        <f t="shared" si="803"/>
        <v>0.13762821226054345</v>
      </c>
      <c r="AC147" s="76">
        <f t="shared" si="804"/>
        <v>1610.5350095819872</v>
      </c>
      <c r="AD147" s="82">
        <f t="shared" si="805"/>
        <v>1579996.22</v>
      </c>
      <c r="AE147" s="82">
        <f t="shared" si="806"/>
        <v>127629.10000000002</v>
      </c>
      <c r="AF147" s="82">
        <f t="shared" si="807"/>
        <v>24096</v>
      </c>
      <c r="AG147" s="82">
        <f t="shared" si="808"/>
        <v>0</v>
      </c>
      <c r="AH147" s="76">
        <f t="shared" si="809"/>
        <v>1731721.32</v>
      </c>
      <c r="AI147" s="77">
        <f t="shared" si="810"/>
        <v>3.668777698626062E-2</v>
      </c>
      <c r="AJ147" s="76">
        <f t="shared" si="811"/>
        <v>429.322943963348</v>
      </c>
      <c r="AK147" s="82">
        <f t="shared" si="812"/>
        <v>0</v>
      </c>
      <c r="AL147" s="82">
        <f t="shared" si="813"/>
        <v>0</v>
      </c>
      <c r="AM147" s="76"/>
      <c r="AN147" s="77">
        <f t="shared" si="815"/>
        <v>0</v>
      </c>
      <c r="AO147" s="76">
        <f t="shared" si="816"/>
        <v>0</v>
      </c>
      <c r="AP147" s="82">
        <f t="shared" si="817"/>
        <v>502463.54999999993</v>
      </c>
      <c r="AQ147" s="82">
        <f t="shared" si="818"/>
        <v>121416.05999999998</v>
      </c>
      <c r="AR147" s="82">
        <f t="shared" si="819"/>
        <v>0</v>
      </c>
      <c r="AS147" s="82">
        <f t="shared" si="820"/>
        <v>0</v>
      </c>
      <c r="AT147" s="82">
        <f t="shared" si="821"/>
        <v>700164.43</v>
      </c>
      <c r="AU147" s="82">
        <f t="shared" si="822"/>
        <v>0</v>
      </c>
      <c r="AV147" s="82">
        <f t="shared" si="823"/>
        <v>0</v>
      </c>
      <c r="AW147" s="82">
        <f t="shared" si="824"/>
        <v>536490</v>
      </c>
      <c r="AX147" s="82">
        <f t="shared" si="825"/>
        <v>0</v>
      </c>
      <c r="AY147" s="82">
        <f t="shared" si="826"/>
        <v>0</v>
      </c>
      <c r="AZ147" s="82">
        <f t="shared" si="827"/>
        <v>0</v>
      </c>
      <c r="BA147" s="82">
        <f t="shared" si="828"/>
        <v>23620.66</v>
      </c>
      <c r="BB147" s="82">
        <f t="shared" si="829"/>
        <v>229498.03000000003</v>
      </c>
      <c r="BC147" s="82">
        <f t="shared" si="830"/>
        <v>0</v>
      </c>
      <c r="BD147" s="82">
        <f t="shared" si="831"/>
        <v>16622.98</v>
      </c>
      <c r="BE147" s="82">
        <f t="shared" si="832"/>
        <v>61593.270000000004</v>
      </c>
      <c r="BF147" s="76">
        <f t="shared" si="833"/>
        <v>2191868.98</v>
      </c>
      <c r="BG147" s="77">
        <f t="shared" si="834"/>
        <v>4.6436340185118545E-2</v>
      </c>
      <c r="BH147" s="76">
        <f t="shared" si="835"/>
        <v>543.40131544695703</v>
      </c>
      <c r="BI147" s="82">
        <f t="shared" si="836"/>
        <v>0</v>
      </c>
      <c r="BJ147" s="82">
        <f t="shared" si="837"/>
        <v>0</v>
      </c>
      <c r="BK147" s="82">
        <f t="shared" si="838"/>
        <v>74603.510000000009</v>
      </c>
      <c r="BL147" s="82">
        <f t="shared" si="839"/>
        <v>0</v>
      </c>
      <c r="BM147" s="82">
        <f t="shared" si="840"/>
        <v>0</v>
      </c>
      <c r="BN147" s="82">
        <f t="shared" si="841"/>
        <v>0</v>
      </c>
      <c r="BO147" s="82">
        <f t="shared" si="842"/>
        <v>88666.450000000012</v>
      </c>
      <c r="BP147" s="76">
        <f t="shared" si="843"/>
        <v>163269.96000000002</v>
      </c>
      <c r="BQ147" s="77">
        <f t="shared" si="844"/>
        <v>3.4589929752875553E-3</v>
      </c>
      <c r="BR147" s="76">
        <f t="shared" si="845"/>
        <v>40.477378824427753</v>
      </c>
      <c r="BS147" s="82">
        <f t="shared" si="846"/>
        <v>0</v>
      </c>
      <c r="BT147" s="82">
        <f t="shared" si="847"/>
        <v>0</v>
      </c>
      <c r="BU147" s="82">
        <f t="shared" si="848"/>
        <v>0</v>
      </c>
      <c r="BV147" s="82">
        <f t="shared" si="849"/>
        <v>28282.1</v>
      </c>
      <c r="BW147" s="76">
        <f t="shared" si="850"/>
        <v>28282.1</v>
      </c>
      <c r="BX147" s="77">
        <f t="shared" si="851"/>
        <v>5.9917687997461475E-4</v>
      </c>
      <c r="BY147" s="76">
        <f t="shared" si="852"/>
        <v>7.0116099474168303</v>
      </c>
      <c r="BZ147" s="82">
        <v>7719015.5999999968</v>
      </c>
      <c r="CA147" s="77">
        <f t="shared" si="853"/>
        <v>0.16353296550409541</v>
      </c>
      <c r="CB147" s="76">
        <f t="shared" si="854"/>
        <v>1913.6742520967564</v>
      </c>
      <c r="CC147" s="82">
        <v>1920136.02</v>
      </c>
      <c r="CD147" s="77">
        <f t="shared" si="855"/>
        <v>4.0679479585691111E-2</v>
      </c>
      <c r="CE147" s="76">
        <f t="shared" si="856"/>
        <v>476.03412823748459</v>
      </c>
      <c r="CF147" s="84">
        <v>2090978.67</v>
      </c>
      <c r="CG147" s="77">
        <f t="shared" si="857"/>
        <v>4.4298905512110825E-2</v>
      </c>
      <c r="CH147" s="85">
        <f t="shared" si="858"/>
        <v>518.38890472802279</v>
      </c>
    </row>
    <row r="148" spans="1:86" x14ac:dyDescent="0.2">
      <c r="A148" s="79"/>
      <c r="B148" s="70" t="s">
        <v>247</v>
      </c>
      <c r="C148" s="70" t="s">
        <v>248</v>
      </c>
      <c r="D148" s="80">
        <f t="shared" si="780"/>
        <v>4286.3500000000004</v>
      </c>
      <c r="E148" s="80">
        <f t="shared" si="781"/>
        <v>50608353.079999998</v>
      </c>
      <c r="F148" s="76">
        <f t="shared" si="782"/>
        <v>30006861.610000011</v>
      </c>
      <c r="G148" s="76">
        <f t="shared" si="783"/>
        <v>32298</v>
      </c>
      <c r="H148" s="76">
        <f t="shared" si="784"/>
        <v>0</v>
      </c>
      <c r="I148" s="76">
        <f t="shared" si="785"/>
        <v>30039159.610000011</v>
      </c>
      <c r="J148" s="77">
        <f t="shared" si="786"/>
        <v>0.59356129535602764</v>
      </c>
      <c r="K148" s="81">
        <f t="shared" si="787"/>
        <v>7008.0977078400056</v>
      </c>
      <c r="L148" s="82">
        <f t="shared" si="788"/>
        <v>0</v>
      </c>
      <c r="M148" s="82">
        <f t="shared" si="789"/>
        <v>0</v>
      </c>
      <c r="N148" s="82">
        <f t="shared" si="790"/>
        <v>0</v>
      </c>
      <c r="O148" s="82">
        <f t="shared" si="791"/>
        <v>0</v>
      </c>
      <c r="P148" s="82">
        <f t="shared" si="792"/>
        <v>0</v>
      </c>
      <c r="Q148" s="82">
        <f t="shared" si="793"/>
        <v>0</v>
      </c>
      <c r="R148" s="76"/>
      <c r="S148" s="77">
        <f t="shared" si="794"/>
        <v>0</v>
      </c>
      <c r="T148" s="96">
        <f t="shared" si="795"/>
        <v>0</v>
      </c>
      <c r="U148" s="82">
        <f t="shared" si="796"/>
        <v>5409626.9300000006</v>
      </c>
      <c r="V148" s="82">
        <f t="shared" si="797"/>
        <v>94362.33</v>
      </c>
      <c r="W148" s="82">
        <f t="shared" si="798"/>
        <v>1070323.58</v>
      </c>
      <c r="X148" s="82">
        <f t="shared" si="799"/>
        <v>0</v>
      </c>
      <c r="Y148" s="82">
        <f t="shared" si="800"/>
        <v>0</v>
      </c>
      <c r="Z148" s="82">
        <f t="shared" si="801"/>
        <v>0</v>
      </c>
      <c r="AA148" s="76">
        <f t="shared" si="802"/>
        <v>6574312.8400000008</v>
      </c>
      <c r="AB148" s="77">
        <f t="shared" si="803"/>
        <v>0.1299056863124462</v>
      </c>
      <c r="AC148" s="76">
        <f t="shared" si="804"/>
        <v>1533.7788188085435</v>
      </c>
      <c r="AD148" s="82">
        <f t="shared" si="805"/>
        <v>1073840.8799999999</v>
      </c>
      <c r="AE148" s="82">
        <f t="shared" si="806"/>
        <v>0</v>
      </c>
      <c r="AF148" s="82">
        <f t="shared" si="807"/>
        <v>13250.35</v>
      </c>
      <c r="AG148" s="82">
        <f t="shared" si="808"/>
        <v>0</v>
      </c>
      <c r="AH148" s="76">
        <f t="shared" si="809"/>
        <v>1087091.23</v>
      </c>
      <c r="AI148" s="77">
        <f t="shared" si="810"/>
        <v>2.1480470393525006E-2</v>
      </c>
      <c r="AJ148" s="76">
        <f t="shared" si="811"/>
        <v>253.61700047826236</v>
      </c>
      <c r="AK148" s="82">
        <f t="shared" si="812"/>
        <v>0</v>
      </c>
      <c r="AL148" s="82">
        <f t="shared" si="813"/>
        <v>0</v>
      </c>
      <c r="AM148" s="76"/>
      <c r="AN148" s="77">
        <f t="shared" si="815"/>
        <v>0</v>
      </c>
      <c r="AO148" s="76">
        <f t="shared" si="816"/>
        <v>0</v>
      </c>
      <c r="AP148" s="82">
        <f t="shared" si="817"/>
        <v>101055.34</v>
      </c>
      <c r="AQ148" s="82">
        <f t="shared" si="818"/>
        <v>38562.1</v>
      </c>
      <c r="AR148" s="82">
        <f t="shared" si="819"/>
        <v>0</v>
      </c>
      <c r="AS148" s="82">
        <f t="shared" si="820"/>
        <v>0</v>
      </c>
      <c r="AT148" s="82">
        <f t="shared" si="821"/>
        <v>118931.51</v>
      </c>
      <c r="AU148" s="82">
        <f t="shared" si="822"/>
        <v>0</v>
      </c>
      <c r="AV148" s="82">
        <f t="shared" si="823"/>
        <v>0</v>
      </c>
      <c r="AW148" s="82">
        <f t="shared" si="824"/>
        <v>309947.77999999997</v>
      </c>
      <c r="AX148" s="82">
        <f t="shared" si="825"/>
        <v>0</v>
      </c>
      <c r="AY148" s="82">
        <f t="shared" si="826"/>
        <v>0</v>
      </c>
      <c r="AZ148" s="82">
        <f t="shared" si="827"/>
        <v>0</v>
      </c>
      <c r="BA148" s="82">
        <f t="shared" si="828"/>
        <v>20868.32</v>
      </c>
      <c r="BB148" s="82">
        <f t="shared" si="829"/>
        <v>221144.22000000003</v>
      </c>
      <c r="BC148" s="82">
        <f t="shared" si="830"/>
        <v>0</v>
      </c>
      <c r="BD148" s="82">
        <f t="shared" si="831"/>
        <v>0</v>
      </c>
      <c r="BE148" s="82">
        <f t="shared" si="832"/>
        <v>0</v>
      </c>
      <c r="BF148" s="76">
        <f t="shared" si="833"/>
        <v>810509.27</v>
      </c>
      <c r="BG148" s="77">
        <f t="shared" si="834"/>
        <v>1.6015325942710958E-2</v>
      </c>
      <c r="BH148" s="76">
        <f t="shared" si="835"/>
        <v>189.09078120078854</v>
      </c>
      <c r="BI148" s="82">
        <f t="shared" si="836"/>
        <v>0</v>
      </c>
      <c r="BJ148" s="82">
        <f t="shared" si="837"/>
        <v>88503.180000000008</v>
      </c>
      <c r="BK148" s="82">
        <f t="shared" si="838"/>
        <v>42825.380000000005</v>
      </c>
      <c r="BL148" s="82">
        <f t="shared" si="839"/>
        <v>0</v>
      </c>
      <c r="BM148" s="82">
        <f t="shared" si="840"/>
        <v>0</v>
      </c>
      <c r="BN148" s="82">
        <f t="shared" si="841"/>
        <v>0</v>
      </c>
      <c r="BO148" s="82">
        <f t="shared" si="842"/>
        <v>420153.03</v>
      </c>
      <c r="BP148" s="76">
        <f t="shared" si="843"/>
        <v>551481.59000000008</v>
      </c>
      <c r="BQ148" s="77">
        <f t="shared" si="844"/>
        <v>1.0897046760803228E-2</v>
      </c>
      <c r="BR148" s="76">
        <f t="shared" si="845"/>
        <v>128.65995310695581</v>
      </c>
      <c r="BS148" s="82">
        <f t="shared" si="846"/>
        <v>0</v>
      </c>
      <c r="BT148" s="82">
        <f t="shared" si="847"/>
        <v>0</v>
      </c>
      <c r="BU148" s="82">
        <f t="shared" si="848"/>
        <v>0</v>
      </c>
      <c r="BV148" s="82">
        <f t="shared" si="849"/>
        <v>277300.65000000002</v>
      </c>
      <c r="BW148" s="76">
        <f t="shared" si="850"/>
        <v>277300.65000000002</v>
      </c>
      <c r="BX148" s="77">
        <f t="shared" si="851"/>
        <v>5.4793454661852441E-3</v>
      </c>
      <c r="BY148" s="76">
        <f t="shared" si="852"/>
        <v>64.693888739836922</v>
      </c>
      <c r="BZ148" s="82">
        <v>7709550.9900000021</v>
      </c>
      <c r="CA148" s="77">
        <f t="shared" si="853"/>
        <v>0.15233751981245075</v>
      </c>
      <c r="CB148" s="76">
        <f t="shared" si="854"/>
        <v>1798.6284344488904</v>
      </c>
      <c r="CC148" s="82">
        <v>1583900.87</v>
      </c>
      <c r="CD148" s="77">
        <f t="shared" si="855"/>
        <v>3.1297222169949346E-2</v>
      </c>
      <c r="CE148" s="76">
        <f t="shared" si="856"/>
        <v>369.5220572281778</v>
      </c>
      <c r="CF148" s="84">
        <v>1975046.0299999998</v>
      </c>
      <c r="CG148" s="77">
        <f t="shared" si="857"/>
        <v>3.9026087785901921E-2</v>
      </c>
      <c r="CH148" s="85">
        <f t="shared" si="858"/>
        <v>460.77572526741858</v>
      </c>
    </row>
    <row r="149" spans="1:86" x14ac:dyDescent="0.2">
      <c r="A149" s="79"/>
      <c r="B149" s="70" t="s">
        <v>249</v>
      </c>
      <c r="C149" s="70" t="s">
        <v>250</v>
      </c>
      <c r="D149" s="80">
        <f t="shared" si="780"/>
        <v>19844.010000000002</v>
      </c>
      <c r="E149" s="80">
        <f t="shared" si="781"/>
        <v>242907863.87</v>
      </c>
      <c r="F149" s="76">
        <f t="shared" si="782"/>
        <v>123862847.74999999</v>
      </c>
      <c r="G149" s="76">
        <f t="shared" si="783"/>
        <v>284536.68</v>
      </c>
      <c r="H149" s="76">
        <f t="shared" si="784"/>
        <v>2252803.7600000002</v>
      </c>
      <c r="I149" s="76">
        <f t="shared" si="785"/>
        <v>126400188.19</v>
      </c>
      <c r="J149" s="77">
        <f t="shared" si="786"/>
        <v>0.52036268474884428</v>
      </c>
      <c r="K149" s="81">
        <f t="shared" si="787"/>
        <v>6369.6898051351509</v>
      </c>
      <c r="L149" s="82">
        <f t="shared" si="788"/>
        <v>0</v>
      </c>
      <c r="M149" s="82">
        <f t="shared" si="789"/>
        <v>0</v>
      </c>
      <c r="N149" s="82">
        <f t="shared" si="790"/>
        <v>0</v>
      </c>
      <c r="O149" s="82">
        <f t="shared" si="791"/>
        <v>0</v>
      </c>
      <c r="P149" s="82">
        <f t="shared" si="792"/>
        <v>1444896.67</v>
      </c>
      <c r="Q149" s="82">
        <f t="shared" si="793"/>
        <v>0</v>
      </c>
      <c r="R149" s="76">
        <f t="shared" si="859"/>
        <v>1444896.67</v>
      </c>
      <c r="S149" s="77">
        <f t="shared" si="794"/>
        <v>5.9483322070350226E-3</v>
      </c>
      <c r="T149" s="96">
        <f t="shared" si="795"/>
        <v>72.812736437846979</v>
      </c>
      <c r="U149" s="82">
        <f t="shared" si="796"/>
        <v>23872448.75</v>
      </c>
      <c r="V149" s="82">
        <f t="shared" si="797"/>
        <v>653133.81000000006</v>
      </c>
      <c r="W149" s="82">
        <f t="shared" si="798"/>
        <v>5486954.7199999997</v>
      </c>
      <c r="X149" s="82">
        <f t="shared" si="799"/>
        <v>0</v>
      </c>
      <c r="Y149" s="82">
        <f t="shared" si="800"/>
        <v>0</v>
      </c>
      <c r="Z149" s="82">
        <f t="shared" si="801"/>
        <v>0</v>
      </c>
      <c r="AA149" s="76">
        <f t="shared" si="802"/>
        <v>30012537.279999997</v>
      </c>
      <c r="AB149" s="77">
        <f t="shared" si="803"/>
        <v>0.12355523119688779</v>
      </c>
      <c r="AC149" s="76">
        <f t="shared" si="804"/>
        <v>1512.4230072450071</v>
      </c>
      <c r="AD149" s="82">
        <f t="shared" si="805"/>
        <v>5001606.3099999996</v>
      </c>
      <c r="AE149" s="82">
        <f t="shared" si="806"/>
        <v>819732.46999999986</v>
      </c>
      <c r="AF149" s="82">
        <f t="shared" si="807"/>
        <v>130203.31</v>
      </c>
      <c r="AG149" s="82">
        <f t="shared" si="808"/>
        <v>0</v>
      </c>
      <c r="AH149" s="76">
        <f t="shared" si="809"/>
        <v>5951542.0899999989</v>
      </c>
      <c r="AI149" s="77">
        <f t="shared" si="810"/>
        <v>2.4501232669787747E-2</v>
      </c>
      <c r="AJ149" s="76">
        <f t="shared" si="811"/>
        <v>299.91630169507062</v>
      </c>
      <c r="AK149" s="82">
        <f t="shared" si="812"/>
        <v>3443087.5100000002</v>
      </c>
      <c r="AL149" s="82">
        <f t="shared" si="813"/>
        <v>69051</v>
      </c>
      <c r="AM149" s="76">
        <f t="shared" si="814"/>
        <v>3512138.5100000002</v>
      </c>
      <c r="AN149" s="77">
        <f t="shared" si="815"/>
        <v>1.4458727082955349E-2</v>
      </c>
      <c r="AO149" s="76">
        <f t="shared" si="816"/>
        <v>176.98733824463906</v>
      </c>
      <c r="AP149" s="82">
        <f t="shared" si="817"/>
        <v>7501846.6999999983</v>
      </c>
      <c r="AQ149" s="82">
        <f t="shared" si="818"/>
        <v>649834.66</v>
      </c>
      <c r="AR149" s="82">
        <f t="shared" si="819"/>
        <v>0</v>
      </c>
      <c r="AS149" s="82">
        <f t="shared" si="820"/>
        <v>0</v>
      </c>
      <c r="AT149" s="82">
        <f t="shared" si="821"/>
        <v>6029439.5999999987</v>
      </c>
      <c r="AU149" s="82">
        <f t="shared" si="822"/>
        <v>0</v>
      </c>
      <c r="AV149" s="82">
        <f t="shared" si="823"/>
        <v>0</v>
      </c>
      <c r="AW149" s="82">
        <f t="shared" si="824"/>
        <v>2142835.2600000002</v>
      </c>
      <c r="AX149" s="82">
        <f t="shared" si="825"/>
        <v>0</v>
      </c>
      <c r="AY149" s="82">
        <f t="shared" si="826"/>
        <v>409851.44</v>
      </c>
      <c r="AZ149" s="82">
        <f t="shared" si="827"/>
        <v>0</v>
      </c>
      <c r="BA149" s="82">
        <f t="shared" si="828"/>
        <v>707863.41</v>
      </c>
      <c r="BB149" s="82">
        <f t="shared" si="829"/>
        <v>4902102.7</v>
      </c>
      <c r="BC149" s="82">
        <f t="shared" si="830"/>
        <v>0</v>
      </c>
      <c r="BD149" s="82">
        <f t="shared" si="831"/>
        <v>68093.319999999992</v>
      </c>
      <c r="BE149" s="82">
        <f t="shared" si="832"/>
        <v>1659576.02</v>
      </c>
      <c r="BF149" s="76">
        <f t="shared" si="833"/>
        <v>24071443.109999996</v>
      </c>
      <c r="BG149" s="77">
        <f t="shared" si="834"/>
        <v>9.9097010391078183E-2</v>
      </c>
      <c r="BH149" s="76">
        <f t="shared" si="835"/>
        <v>1213.0332080058413</v>
      </c>
      <c r="BI149" s="82">
        <f t="shared" si="836"/>
        <v>0</v>
      </c>
      <c r="BJ149" s="82">
        <f t="shared" si="837"/>
        <v>15548.21</v>
      </c>
      <c r="BK149" s="82">
        <f t="shared" si="838"/>
        <v>176932.93999999997</v>
      </c>
      <c r="BL149" s="82">
        <f t="shared" si="839"/>
        <v>0</v>
      </c>
      <c r="BM149" s="82">
        <f t="shared" si="840"/>
        <v>0</v>
      </c>
      <c r="BN149" s="82">
        <f t="shared" si="841"/>
        <v>105537.82999999999</v>
      </c>
      <c r="BO149" s="82">
        <f t="shared" si="842"/>
        <v>1812391.2800000003</v>
      </c>
      <c r="BP149" s="76">
        <f t="shared" si="843"/>
        <v>2110410.2600000002</v>
      </c>
      <c r="BQ149" s="77">
        <f t="shared" si="844"/>
        <v>8.6881100775290446E-3</v>
      </c>
      <c r="BR149" s="76">
        <f t="shared" si="845"/>
        <v>106.34998974501626</v>
      </c>
      <c r="BS149" s="82">
        <f t="shared" si="846"/>
        <v>0</v>
      </c>
      <c r="BT149" s="82">
        <f t="shared" si="847"/>
        <v>0</v>
      </c>
      <c r="BU149" s="82">
        <f t="shared" si="848"/>
        <v>185110.83</v>
      </c>
      <c r="BV149" s="82">
        <f t="shared" si="849"/>
        <v>1391221.5099999995</v>
      </c>
      <c r="BW149" s="76">
        <f t="shared" si="850"/>
        <v>1576332.3399999996</v>
      </c>
      <c r="BX149" s="77">
        <f t="shared" si="851"/>
        <v>6.4894248991610448E-3</v>
      </c>
      <c r="BY149" s="76">
        <f t="shared" si="852"/>
        <v>79.436179481868805</v>
      </c>
      <c r="BZ149" s="82">
        <v>32584583.969999999</v>
      </c>
      <c r="CA149" s="77">
        <f t="shared" si="853"/>
        <v>0.13414380024945874</v>
      </c>
      <c r="CB149" s="76">
        <f t="shared" si="854"/>
        <v>1642.0362603123056</v>
      </c>
      <c r="CC149" s="82">
        <v>8588652.8200000003</v>
      </c>
      <c r="CD149" s="77">
        <f t="shared" si="855"/>
        <v>3.5357656533493272E-2</v>
      </c>
      <c r="CE149" s="76">
        <f t="shared" si="856"/>
        <v>432.80832956645355</v>
      </c>
      <c r="CF149" s="84">
        <v>6655138.6300000008</v>
      </c>
      <c r="CG149" s="77">
        <f t="shared" si="857"/>
        <v>2.7397789943769433E-2</v>
      </c>
      <c r="CH149" s="85">
        <f t="shared" si="858"/>
        <v>335.3726706446933</v>
      </c>
    </row>
    <row r="150" spans="1:86" x14ac:dyDescent="0.2">
      <c r="A150" s="79"/>
      <c r="B150" s="70" t="s">
        <v>251</v>
      </c>
      <c r="C150" s="70" t="s">
        <v>252</v>
      </c>
      <c r="D150" s="80">
        <f t="shared" si="780"/>
        <v>1537.4899999999996</v>
      </c>
      <c r="E150" s="80">
        <f t="shared" si="781"/>
        <v>19091444.23</v>
      </c>
      <c r="F150" s="76">
        <f t="shared" si="782"/>
        <v>10010175.340000002</v>
      </c>
      <c r="G150" s="76">
        <f t="shared" si="783"/>
        <v>384819.06</v>
      </c>
      <c r="H150" s="76">
        <f t="shared" si="784"/>
        <v>0</v>
      </c>
      <c r="I150" s="76">
        <f t="shared" si="785"/>
        <v>10394994.400000002</v>
      </c>
      <c r="J150" s="77">
        <f t="shared" si="786"/>
        <v>0.54448444417135655</v>
      </c>
      <c r="K150" s="81">
        <f t="shared" si="787"/>
        <v>6761.0159415671033</v>
      </c>
      <c r="L150" s="82">
        <f t="shared" si="788"/>
        <v>0</v>
      </c>
      <c r="M150" s="82">
        <f t="shared" si="789"/>
        <v>0</v>
      </c>
      <c r="N150" s="82">
        <f t="shared" si="790"/>
        <v>0</v>
      </c>
      <c r="O150" s="82">
        <f t="shared" si="791"/>
        <v>0</v>
      </c>
      <c r="P150" s="82">
        <f t="shared" si="792"/>
        <v>0</v>
      </c>
      <c r="Q150" s="82">
        <f t="shared" si="793"/>
        <v>0</v>
      </c>
      <c r="R150" s="76"/>
      <c r="S150" s="77">
        <f t="shared" si="794"/>
        <v>0</v>
      </c>
      <c r="T150" s="96">
        <f t="shared" si="795"/>
        <v>0</v>
      </c>
      <c r="U150" s="82">
        <f t="shared" si="796"/>
        <v>1538032.3399999996</v>
      </c>
      <c r="V150" s="82">
        <f t="shared" si="797"/>
        <v>23088</v>
      </c>
      <c r="W150" s="82">
        <f t="shared" si="798"/>
        <v>280294.76</v>
      </c>
      <c r="X150" s="82">
        <f t="shared" si="799"/>
        <v>0</v>
      </c>
      <c r="Y150" s="82">
        <f t="shared" si="800"/>
        <v>0</v>
      </c>
      <c r="Z150" s="82">
        <f t="shared" si="801"/>
        <v>0</v>
      </c>
      <c r="AA150" s="76">
        <f t="shared" si="802"/>
        <v>1841415.0999999996</v>
      </c>
      <c r="AB150" s="77">
        <f t="shared" si="803"/>
        <v>9.6452373001013114E-2</v>
      </c>
      <c r="AC150" s="76">
        <f t="shared" si="804"/>
        <v>1197.6761474871382</v>
      </c>
      <c r="AD150" s="82">
        <f t="shared" si="805"/>
        <v>474167.11000000004</v>
      </c>
      <c r="AE150" s="82">
        <f t="shared" si="806"/>
        <v>18653.190000000002</v>
      </c>
      <c r="AF150" s="82">
        <f t="shared" si="807"/>
        <v>9063.2199999999993</v>
      </c>
      <c r="AG150" s="82">
        <f t="shared" si="808"/>
        <v>0</v>
      </c>
      <c r="AH150" s="76">
        <f t="shared" si="809"/>
        <v>501883.52</v>
      </c>
      <c r="AI150" s="77">
        <f t="shared" si="810"/>
        <v>2.6288399869264369E-2</v>
      </c>
      <c r="AJ150" s="76">
        <f t="shared" si="811"/>
        <v>326.43042881579726</v>
      </c>
      <c r="AK150" s="82">
        <f t="shared" si="812"/>
        <v>0</v>
      </c>
      <c r="AL150" s="82">
        <f t="shared" si="813"/>
        <v>0</v>
      </c>
      <c r="AM150" s="76"/>
      <c r="AN150" s="77">
        <f t="shared" si="815"/>
        <v>0</v>
      </c>
      <c r="AO150" s="76">
        <f t="shared" si="816"/>
        <v>0</v>
      </c>
      <c r="AP150" s="82">
        <f t="shared" si="817"/>
        <v>165235.84999999998</v>
      </c>
      <c r="AQ150" s="82">
        <f t="shared" si="818"/>
        <v>37718.82</v>
      </c>
      <c r="AR150" s="82">
        <f t="shared" si="819"/>
        <v>0</v>
      </c>
      <c r="AS150" s="82">
        <f t="shared" si="820"/>
        <v>0</v>
      </c>
      <c r="AT150" s="82">
        <f t="shared" si="821"/>
        <v>178297.7</v>
      </c>
      <c r="AU150" s="82">
        <f t="shared" si="822"/>
        <v>0</v>
      </c>
      <c r="AV150" s="82">
        <f t="shared" si="823"/>
        <v>0</v>
      </c>
      <c r="AW150" s="82">
        <f t="shared" si="824"/>
        <v>201835.27000000002</v>
      </c>
      <c r="AX150" s="82">
        <f t="shared" si="825"/>
        <v>0</v>
      </c>
      <c r="AY150" s="82">
        <f t="shared" si="826"/>
        <v>0</v>
      </c>
      <c r="AZ150" s="82">
        <f t="shared" si="827"/>
        <v>0</v>
      </c>
      <c r="BA150" s="82">
        <f t="shared" si="828"/>
        <v>2045</v>
      </c>
      <c r="BB150" s="82">
        <f t="shared" si="829"/>
        <v>50801.57</v>
      </c>
      <c r="BC150" s="82">
        <f t="shared" si="830"/>
        <v>0</v>
      </c>
      <c r="BD150" s="82">
        <f t="shared" si="831"/>
        <v>0</v>
      </c>
      <c r="BE150" s="82">
        <f t="shared" si="832"/>
        <v>0</v>
      </c>
      <c r="BF150" s="76">
        <f t="shared" si="833"/>
        <v>635934.21</v>
      </c>
      <c r="BG150" s="77">
        <f t="shared" si="834"/>
        <v>3.3309905858285083E-2</v>
      </c>
      <c r="BH150" s="76">
        <f t="shared" si="835"/>
        <v>413.61843654267682</v>
      </c>
      <c r="BI150" s="82">
        <f t="shared" si="836"/>
        <v>35565.069999999992</v>
      </c>
      <c r="BJ150" s="82">
        <f t="shared" si="837"/>
        <v>6199.44</v>
      </c>
      <c r="BK150" s="82">
        <f t="shared" si="838"/>
        <v>12888.009999999998</v>
      </c>
      <c r="BL150" s="82">
        <f t="shared" si="839"/>
        <v>0</v>
      </c>
      <c r="BM150" s="82">
        <f t="shared" si="840"/>
        <v>0</v>
      </c>
      <c r="BN150" s="82">
        <f t="shared" si="841"/>
        <v>0</v>
      </c>
      <c r="BO150" s="82">
        <f t="shared" si="842"/>
        <v>261169.99000000002</v>
      </c>
      <c r="BP150" s="76">
        <f t="shared" si="843"/>
        <v>315822.51</v>
      </c>
      <c r="BQ150" s="77">
        <f t="shared" si="844"/>
        <v>1.6542620149381963E-2</v>
      </c>
      <c r="BR150" s="76">
        <f t="shared" si="845"/>
        <v>205.41435066244341</v>
      </c>
      <c r="BS150" s="82">
        <f t="shared" si="846"/>
        <v>0</v>
      </c>
      <c r="BT150" s="82">
        <f t="shared" si="847"/>
        <v>0</v>
      </c>
      <c r="BU150" s="82">
        <f t="shared" si="848"/>
        <v>12985.29</v>
      </c>
      <c r="BV150" s="82">
        <f t="shared" si="849"/>
        <v>19265.189999999999</v>
      </c>
      <c r="BW150" s="76">
        <f t="shared" si="850"/>
        <v>32250.48</v>
      </c>
      <c r="BX150" s="77">
        <f t="shared" si="851"/>
        <v>1.6892635052366595E-3</v>
      </c>
      <c r="BY150" s="76">
        <f t="shared" si="852"/>
        <v>20.976058380867524</v>
      </c>
      <c r="BZ150" s="82">
        <v>4076830.1999999997</v>
      </c>
      <c r="CA150" s="77">
        <f t="shared" si="853"/>
        <v>0.21354226274792409</v>
      </c>
      <c r="CB150" s="76">
        <f t="shared" si="854"/>
        <v>2651.6141243195084</v>
      </c>
      <c r="CC150" s="82">
        <v>540594.05000000005</v>
      </c>
      <c r="CD150" s="77">
        <f t="shared" si="855"/>
        <v>2.831603746093336E-2</v>
      </c>
      <c r="CE150" s="76">
        <f t="shared" si="856"/>
        <v>351.60817306128831</v>
      </c>
      <c r="CF150" s="84">
        <v>751719.76</v>
      </c>
      <c r="CG150" s="77">
        <f t="shared" si="857"/>
        <v>3.9374693236604863E-2</v>
      </c>
      <c r="CH150" s="85">
        <f t="shared" si="858"/>
        <v>488.92660114862548</v>
      </c>
    </row>
    <row r="151" spans="1:86" x14ac:dyDescent="0.2">
      <c r="A151" s="79"/>
      <c r="B151" s="70" t="s">
        <v>253</v>
      </c>
      <c r="C151" s="70" t="s">
        <v>254</v>
      </c>
      <c r="D151" s="80">
        <f t="shared" si="780"/>
        <v>15737.800000000001</v>
      </c>
      <c r="E151" s="80">
        <f t="shared" si="781"/>
        <v>182475120.61000001</v>
      </c>
      <c r="F151" s="76">
        <f t="shared" si="782"/>
        <v>95833878.809999987</v>
      </c>
      <c r="G151" s="76">
        <f t="shared" si="783"/>
        <v>723331.56000000017</v>
      </c>
      <c r="H151" s="76">
        <f t="shared" si="784"/>
        <v>262357.81</v>
      </c>
      <c r="I151" s="76">
        <f t="shared" si="785"/>
        <v>96819568.179999992</v>
      </c>
      <c r="J151" s="77">
        <f t="shared" si="786"/>
        <v>0.53059051478546648</v>
      </c>
      <c r="K151" s="81">
        <f t="shared" si="787"/>
        <v>6152.0395595318269</v>
      </c>
      <c r="L151" s="82">
        <f t="shared" si="788"/>
        <v>0</v>
      </c>
      <c r="M151" s="82">
        <f t="shared" si="789"/>
        <v>0</v>
      </c>
      <c r="N151" s="82">
        <f t="shared" si="790"/>
        <v>0</v>
      </c>
      <c r="O151" s="82">
        <f t="shared" si="791"/>
        <v>0</v>
      </c>
      <c r="P151" s="82">
        <f t="shared" si="792"/>
        <v>695341.87999999977</v>
      </c>
      <c r="Q151" s="82">
        <f t="shared" si="793"/>
        <v>0</v>
      </c>
      <c r="R151" s="76">
        <f t="shared" si="859"/>
        <v>695341.87999999977</v>
      </c>
      <c r="S151" s="77">
        <f t="shared" si="794"/>
        <v>3.8106119764465774E-3</v>
      </c>
      <c r="T151" s="96">
        <f t="shared" si="795"/>
        <v>44.182915019888405</v>
      </c>
      <c r="U151" s="82">
        <f t="shared" si="796"/>
        <v>24781157.160000004</v>
      </c>
      <c r="V151" s="82">
        <f t="shared" si="797"/>
        <v>632093.09</v>
      </c>
      <c r="W151" s="82">
        <f t="shared" si="798"/>
        <v>3097061.51</v>
      </c>
      <c r="X151" s="82">
        <f t="shared" si="799"/>
        <v>0</v>
      </c>
      <c r="Y151" s="82">
        <f t="shared" si="800"/>
        <v>0</v>
      </c>
      <c r="Z151" s="82">
        <f t="shared" si="801"/>
        <v>0</v>
      </c>
      <c r="AA151" s="76">
        <f t="shared" si="802"/>
        <v>28510311.760000005</v>
      </c>
      <c r="AB151" s="77">
        <f t="shared" si="803"/>
        <v>0.15624218613853916</v>
      </c>
      <c r="AC151" s="76">
        <f t="shared" si="804"/>
        <v>1811.581781443404</v>
      </c>
      <c r="AD151" s="82">
        <f t="shared" si="805"/>
        <v>5131416.09</v>
      </c>
      <c r="AE151" s="82">
        <f t="shared" si="806"/>
        <v>896552.08999999985</v>
      </c>
      <c r="AF151" s="82">
        <f t="shared" si="807"/>
        <v>145897</v>
      </c>
      <c r="AG151" s="82">
        <f t="shared" si="808"/>
        <v>34762.67</v>
      </c>
      <c r="AH151" s="76">
        <f t="shared" si="809"/>
        <v>6208627.8499999996</v>
      </c>
      <c r="AI151" s="77">
        <f t="shared" si="810"/>
        <v>3.4024517036870802E-2</v>
      </c>
      <c r="AJ151" s="76">
        <f t="shared" si="811"/>
        <v>394.50417783934216</v>
      </c>
      <c r="AK151" s="82">
        <f t="shared" si="812"/>
        <v>0</v>
      </c>
      <c r="AL151" s="82">
        <f t="shared" si="813"/>
        <v>0</v>
      </c>
      <c r="AM151" s="76"/>
      <c r="AN151" s="77">
        <f t="shared" si="815"/>
        <v>0</v>
      </c>
      <c r="AO151" s="76">
        <f t="shared" si="816"/>
        <v>0</v>
      </c>
      <c r="AP151" s="82">
        <f t="shared" si="817"/>
        <v>3586250.1599999997</v>
      </c>
      <c r="AQ151" s="82">
        <f t="shared" si="818"/>
        <v>336415.45000000007</v>
      </c>
      <c r="AR151" s="82">
        <f t="shared" si="819"/>
        <v>14416.15</v>
      </c>
      <c r="AS151" s="82">
        <f t="shared" si="820"/>
        <v>0</v>
      </c>
      <c r="AT151" s="82">
        <f t="shared" si="821"/>
        <v>3680012.8500000006</v>
      </c>
      <c r="AU151" s="82">
        <f t="shared" si="822"/>
        <v>0</v>
      </c>
      <c r="AV151" s="82">
        <f t="shared" si="823"/>
        <v>0</v>
      </c>
      <c r="AW151" s="82">
        <f t="shared" si="824"/>
        <v>1349926.3599999999</v>
      </c>
      <c r="AX151" s="82">
        <f t="shared" si="825"/>
        <v>0</v>
      </c>
      <c r="AY151" s="82">
        <f t="shared" si="826"/>
        <v>819201.28</v>
      </c>
      <c r="AZ151" s="82">
        <f t="shared" si="827"/>
        <v>0</v>
      </c>
      <c r="BA151" s="82">
        <f t="shared" si="828"/>
        <v>316297.34000000003</v>
      </c>
      <c r="BB151" s="82">
        <f t="shared" si="829"/>
        <v>2542866.0300000003</v>
      </c>
      <c r="BC151" s="82">
        <f t="shared" si="830"/>
        <v>0</v>
      </c>
      <c r="BD151" s="82">
        <f t="shared" si="831"/>
        <v>59003.579999999994</v>
      </c>
      <c r="BE151" s="82">
        <f t="shared" si="832"/>
        <v>463296.13000000006</v>
      </c>
      <c r="BF151" s="76">
        <f t="shared" si="833"/>
        <v>13167685.330000002</v>
      </c>
      <c r="BG151" s="77">
        <f t="shared" si="834"/>
        <v>7.2161537890653049E-2</v>
      </c>
      <c r="BH151" s="76">
        <f t="shared" si="835"/>
        <v>836.69161699856409</v>
      </c>
      <c r="BI151" s="82">
        <f t="shared" si="836"/>
        <v>4.16</v>
      </c>
      <c r="BJ151" s="82">
        <f t="shared" si="837"/>
        <v>0</v>
      </c>
      <c r="BK151" s="82">
        <f t="shared" si="838"/>
        <v>114363.48000000001</v>
      </c>
      <c r="BL151" s="82">
        <f t="shared" si="839"/>
        <v>0</v>
      </c>
      <c r="BM151" s="82">
        <f t="shared" si="840"/>
        <v>0</v>
      </c>
      <c r="BN151" s="82">
        <f t="shared" si="841"/>
        <v>0</v>
      </c>
      <c r="BO151" s="82">
        <f t="shared" si="842"/>
        <v>60500.100000000006</v>
      </c>
      <c r="BP151" s="76">
        <f t="shared" si="843"/>
        <v>174867.74000000002</v>
      </c>
      <c r="BQ151" s="77">
        <f t="shared" si="844"/>
        <v>9.5831003928333286E-4</v>
      </c>
      <c r="BR151" s="76">
        <f t="shared" si="845"/>
        <v>11.111320514938557</v>
      </c>
      <c r="BS151" s="82">
        <f t="shared" si="846"/>
        <v>0</v>
      </c>
      <c r="BT151" s="82">
        <f t="shared" si="847"/>
        <v>0</v>
      </c>
      <c r="BU151" s="82">
        <f t="shared" si="848"/>
        <v>0</v>
      </c>
      <c r="BV151" s="82">
        <f t="shared" si="849"/>
        <v>1700989.6899999997</v>
      </c>
      <c r="BW151" s="76">
        <f t="shared" si="850"/>
        <v>1700989.6899999997</v>
      </c>
      <c r="BX151" s="77">
        <f t="shared" si="851"/>
        <v>9.3217622452514328E-3</v>
      </c>
      <c r="BY151" s="76">
        <f t="shared" si="852"/>
        <v>108.08306688355422</v>
      </c>
      <c r="BZ151" s="82">
        <v>22476312.549999993</v>
      </c>
      <c r="CA151" s="77">
        <f t="shared" si="853"/>
        <v>0.123174668825336</v>
      </c>
      <c r="CB151" s="76">
        <f t="shared" si="854"/>
        <v>1428.173731398289</v>
      </c>
      <c r="CC151" s="82">
        <v>5328010.96</v>
      </c>
      <c r="CD151" s="77">
        <f t="shared" si="855"/>
        <v>2.9198561108982293E-2</v>
      </c>
      <c r="CE151" s="76">
        <f t="shared" si="856"/>
        <v>338.54865101856672</v>
      </c>
      <c r="CF151" s="84">
        <v>7393404.6699999999</v>
      </c>
      <c r="CG151" s="77">
        <f t="shared" si="857"/>
        <v>4.0517329953170755E-2</v>
      </c>
      <c r="CH151" s="85">
        <f t="shared" si="858"/>
        <v>469.78641677998189</v>
      </c>
    </row>
    <row r="152" spans="1:86" x14ac:dyDescent="0.2">
      <c r="A152" s="79"/>
      <c r="B152" s="70" t="s">
        <v>255</v>
      </c>
      <c r="C152" s="70" t="s">
        <v>256</v>
      </c>
      <c r="D152" s="80">
        <f t="shared" si="780"/>
        <v>42.53</v>
      </c>
      <c r="E152" s="80">
        <f t="shared" si="781"/>
        <v>2108780.19</v>
      </c>
      <c r="F152" s="76">
        <f t="shared" si="782"/>
        <v>998849.78999999992</v>
      </c>
      <c r="G152" s="76">
        <f t="shared" si="783"/>
        <v>0</v>
      </c>
      <c r="H152" s="76">
        <f t="shared" si="784"/>
        <v>0</v>
      </c>
      <c r="I152" s="76">
        <f t="shared" si="785"/>
        <v>998849.78999999992</v>
      </c>
      <c r="J152" s="77">
        <f t="shared" si="786"/>
        <v>0.47366235453871558</v>
      </c>
      <c r="K152" s="81">
        <f t="shared" si="787"/>
        <v>23485.7698095462</v>
      </c>
      <c r="L152" s="82">
        <f t="shared" si="788"/>
        <v>0</v>
      </c>
      <c r="M152" s="82">
        <f t="shared" si="789"/>
        <v>0</v>
      </c>
      <c r="N152" s="82">
        <f t="shared" si="790"/>
        <v>0</v>
      </c>
      <c r="O152" s="82">
        <f t="shared" si="791"/>
        <v>0</v>
      </c>
      <c r="P152" s="82">
        <f t="shared" si="792"/>
        <v>0</v>
      </c>
      <c r="Q152" s="82">
        <f t="shared" si="793"/>
        <v>0</v>
      </c>
      <c r="R152" s="76"/>
      <c r="S152" s="77">
        <f t="shared" si="794"/>
        <v>0</v>
      </c>
      <c r="T152" s="96">
        <f t="shared" si="795"/>
        <v>0</v>
      </c>
      <c r="U152" s="82">
        <f t="shared" si="796"/>
        <v>192624.74</v>
      </c>
      <c r="V152" s="82">
        <f t="shared" si="797"/>
        <v>6985</v>
      </c>
      <c r="W152" s="82">
        <f t="shared" si="798"/>
        <v>16644.91</v>
      </c>
      <c r="X152" s="82">
        <f t="shared" si="799"/>
        <v>0</v>
      </c>
      <c r="Y152" s="82">
        <f t="shared" si="800"/>
        <v>0</v>
      </c>
      <c r="Z152" s="82">
        <f t="shared" si="801"/>
        <v>0</v>
      </c>
      <c r="AA152" s="76">
        <f t="shared" si="802"/>
        <v>216254.65</v>
      </c>
      <c r="AB152" s="77">
        <f t="shared" si="803"/>
        <v>0.10254964032073917</v>
      </c>
      <c r="AC152" s="76">
        <f t="shared" si="804"/>
        <v>5084.7554667293671</v>
      </c>
      <c r="AD152" s="82">
        <f t="shared" si="805"/>
        <v>76567.16</v>
      </c>
      <c r="AE152" s="82">
        <f t="shared" si="806"/>
        <v>0</v>
      </c>
      <c r="AF152" s="82">
        <f t="shared" si="807"/>
        <v>0</v>
      </c>
      <c r="AG152" s="82">
        <f t="shared" si="808"/>
        <v>0</v>
      </c>
      <c r="AH152" s="76">
        <f t="shared" si="809"/>
        <v>76567.16</v>
      </c>
      <c r="AI152" s="77">
        <f t="shared" si="810"/>
        <v>3.6308743966340089E-2</v>
      </c>
      <c r="AJ152" s="76">
        <f t="shared" si="811"/>
        <v>1800.3094286386081</v>
      </c>
      <c r="AK152" s="82">
        <f t="shared" si="812"/>
        <v>0</v>
      </c>
      <c r="AL152" s="82">
        <f t="shared" si="813"/>
        <v>0</v>
      </c>
      <c r="AM152" s="76"/>
      <c r="AN152" s="77">
        <f t="shared" si="815"/>
        <v>0</v>
      </c>
      <c r="AO152" s="76">
        <f t="shared" si="816"/>
        <v>0</v>
      </c>
      <c r="AP152" s="82">
        <f t="shared" si="817"/>
        <v>27801.199999999997</v>
      </c>
      <c r="AQ152" s="82">
        <f t="shared" si="818"/>
        <v>2983.94</v>
      </c>
      <c r="AR152" s="82">
        <f t="shared" si="819"/>
        <v>0</v>
      </c>
      <c r="AS152" s="82">
        <f t="shared" si="820"/>
        <v>0</v>
      </c>
      <c r="AT152" s="82">
        <f t="shared" si="821"/>
        <v>20890.800000000003</v>
      </c>
      <c r="AU152" s="82">
        <f t="shared" si="822"/>
        <v>0</v>
      </c>
      <c r="AV152" s="82">
        <f t="shared" si="823"/>
        <v>0</v>
      </c>
      <c r="AW152" s="82">
        <f t="shared" si="824"/>
        <v>0</v>
      </c>
      <c r="AX152" s="82">
        <f t="shared" si="825"/>
        <v>0</v>
      </c>
      <c r="AY152" s="82">
        <f t="shared" si="826"/>
        <v>0</v>
      </c>
      <c r="AZ152" s="82">
        <f t="shared" si="827"/>
        <v>0</v>
      </c>
      <c r="BA152" s="82">
        <f t="shared" si="828"/>
        <v>0</v>
      </c>
      <c r="BB152" s="82">
        <f t="shared" si="829"/>
        <v>0</v>
      </c>
      <c r="BC152" s="82">
        <f t="shared" si="830"/>
        <v>0</v>
      </c>
      <c r="BD152" s="82">
        <f t="shared" si="831"/>
        <v>0</v>
      </c>
      <c r="BE152" s="82">
        <f t="shared" si="832"/>
        <v>0</v>
      </c>
      <c r="BF152" s="76">
        <f t="shared" si="833"/>
        <v>51675.94</v>
      </c>
      <c r="BG152" s="77">
        <f t="shared" si="834"/>
        <v>2.450513346296183E-2</v>
      </c>
      <c r="BH152" s="76">
        <f t="shared" si="835"/>
        <v>1215.0467905008229</v>
      </c>
      <c r="BI152" s="82">
        <f t="shared" si="836"/>
        <v>0</v>
      </c>
      <c r="BJ152" s="82">
        <f t="shared" si="837"/>
        <v>0</v>
      </c>
      <c r="BK152" s="82">
        <f t="shared" si="838"/>
        <v>287.05</v>
      </c>
      <c r="BL152" s="82">
        <f t="shared" si="839"/>
        <v>0</v>
      </c>
      <c r="BM152" s="82">
        <f t="shared" si="840"/>
        <v>0</v>
      </c>
      <c r="BN152" s="82">
        <f t="shared" si="841"/>
        <v>0</v>
      </c>
      <c r="BO152" s="82">
        <f t="shared" si="842"/>
        <v>0</v>
      </c>
      <c r="BP152" s="76">
        <f t="shared" si="843"/>
        <v>287.05</v>
      </c>
      <c r="BR152" s="76"/>
      <c r="BS152" s="82">
        <f t="shared" si="846"/>
        <v>0</v>
      </c>
      <c r="BT152" s="82">
        <f t="shared" si="847"/>
        <v>0</v>
      </c>
      <c r="BU152" s="82">
        <f t="shared" si="848"/>
        <v>0</v>
      </c>
      <c r="BV152" s="82">
        <f t="shared" si="849"/>
        <v>0</v>
      </c>
      <c r="BW152" s="76"/>
      <c r="BX152" s="77">
        <f t="shared" si="851"/>
        <v>0</v>
      </c>
      <c r="BY152" s="76">
        <f t="shared" si="852"/>
        <v>0</v>
      </c>
      <c r="BZ152" s="82">
        <v>615927.21</v>
      </c>
      <c r="CA152" s="77">
        <f t="shared" si="853"/>
        <v>0.29207748295473129</v>
      </c>
      <c r="CB152" s="76">
        <f t="shared" si="854"/>
        <v>14482.18222431225</v>
      </c>
      <c r="CC152" s="82">
        <v>91843.85</v>
      </c>
      <c r="CD152" s="77">
        <f t="shared" si="855"/>
        <v>4.3553069416874597E-2</v>
      </c>
      <c r="CE152" s="76">
        <f t="shared" si="856"/>
        <v>2159.5074065365625</v>
      </c>
      <c r="CF152" s="84">
        <v>57374.539999999994</v>
      </c>
      <c r="CG152" s="77">
        <f t="shared" si="857"/>
        <v>2.7207453992632583E-2</v>
      </c>
      <c r="CH152" s="85">
        <f t="shared" si="858"/>
        <v>1349.0369151187394</v>
      </c>
    </row>
    <row r="153" spans="1:86" x14ac:dyDescent="0.2">
      <c r="A153" s="79"/>
      <c r="B153" s="70" t="s">
        <v>257</v>
      </c>
      <c r="C153" s="70" t="s">
        <v>258</v>
      </c>
      <c r="D153" s="80">
        <f t="shared" si="780"/>
        <v>19654.280000000006</v>
      </c>
      <c r="E153" s="80">
        <f t="shared" si="781"/>
        <v>248573836.03999999</v>
      </c>
      <c r="F153" s="76">
        <f t="shared" si="782"/>
        <v>141649533</v>
      </c>
      <c r="G153" s="76">
        <f t="shared" si="783"/>
        <v>0</v>
      </c>
      <c r="H153" s="76">
        <f t="shared" si="784"/>
        <v>304243.24</v>
      </c>
      <c r="I153" s="76">
        <f t="shared" si="785"/>
        <v>141953776.24000001</v>
      </c>
      <c r="J153" s="77">
        <f t="shared" si="786"/>
        <v>0.57107287919536753</v>
      </c>
      <c r="K153" s="81">
        <f t="shared" si="787"/>
        <v>7222.5375969000115</v>
      </c>
      <c r="L153" s="82">
        <f t="shared" si="788"/>
        <v>0</v>
      </c>
      <c r="M153" s="82">
        <f t="shared" si="789"/>
        <v>0</v>
      </c>
      <c r="N153" s="82">
        <f t="shared" si="790"/>
        <v>0</v>
      </c>
      <c r="O153" s="82">
        <f t="shared" si="791"/>
        <v>0</v>
      </c>
      <c r="P153" s="82">
        <f t="shared" si="792"/>
        <v>0</v>
      </c>
      <c r="Q153" s="82">
        <f t="shared" si="793"/>
        <v>0</v>
      </c>
      <c r="R153" s="76"/>
      <c r="S153" s="77">
        <f t="shared" si="794"/>
        <v>0</v>
      </c>
      <c r="T153" s="96">
        <f t="shared" si="795"/>
        <v>0</v>
      </c>
      <c r="U153" s="82">
        <f t="shared" si="796"/>
        <v>27335273.770000007</v>
      </c>
      <c r="V153" s="82">
        <f t="shared" si="797"/>
        <v>816735.75</v>
      </c>
      <c r="W153" s="82">
        <f t="shared" si="798"/>
        <v>4092589.3</v>
      </c>
      <c r="X153" s="82">
        <f t="shared" si="799"/>
        <v>0</v>
      </c>
      <c r="Y153" s="82">
        <f t="shared" si="800"/>
        <v>0</v>
      </c>
      <c r="Z153" s="82">
        <f t="shared" si="801"/>
        <v>0</v>
      </c>
      <c r="AA153" s="76">
        <f t="shared" si="802"/>
        <v>32244598.820000008</v>
      </c>
      <c r="AB153" s="77">
        <f t="shared" si="803"/>
        <v>0.12971839407431149</v>
      </c>
      <c r="AC153" s="76">
        <f t="shared" si="804"/>
        <v>1640.5891653115757</v>
      </c>
      <c r="AD153" s="82">
        <f t="shared" si="805"/>
        <v>4264888.0399999991</v>
      </c>
      <c r="AE153" s="82">
        <f t="shared" si="806"/>
        <v>719190.90000000014</v>
      </c>
      <c r="AF153" s="82">
        <f t="shared" si="807"/>
        <v>71130.700000000012</v>
      </c>
      <c r="AG153" s="82">
        <f t="shared" si="808"/>
        <v>0</v>
      </c>
      <c r="AH153" s="76">
        <f t="shared" si="809"/>
        <v>5055209.6399999997</v>
      </c>
      <c r="AI153" s="77">
        <f t="shared" si="810"/>
        <v>2.0336853308996389E-2</v>
      </c>
      <c r="AJ153" s="76">
        <f t="shared" si="811"/>
        <v>257.20655450110604</v>
      </c>
      <c r="AK153" s="82">
        <f t="shared" si="812"/>
        <v>0</v>
      </c>
      <c r="AL153" s="82">
        <f t="shared" si="813"/>
        <v>0</v>
      </c>
      <c r="AM153" s="76"/>
      <c r="AN153" s="77">
        <f t="shared" si="815"/>
        <v>0</v>
      </c>
      <c r="AO153" s="76">
        <f t="shared" si="816"/>
        <v>0</v>
      </c>
      <c r="AP153" s="82">
        <f t="shared" si="817"/>
        <v>1573633.74</v>
      </c>
      <c r="AQ153" s="82">
        <f t="shared" si="818"/>
        <v>425523.66000000003</v>
      </c>
      <c r="AR153" s="82">
        <f t="shared" si="819"/>
        <v>0</v>
      </c>
      <c r="AS153" s="82">
        <f t="shared" si="820"/>
        <v>0</v>
      </c>
      <c r="AT153" s="82">
        <f t="shared" si="821"/>
        <v>1529247.9300000002</v>
      </c>
      <c r="AU153" s="82">
        <f t="shared" si="822"/>
        <v>0</v>
      </c>
      <c r="AV153" s="82">
        <f t="shared" si="823"/>
        <v>0</v>
      </c>
      <c r="AW153" s="82">
        <f t="shared" si="824"/>
        <v>2477336.9300000006</v>
      </c>
      <c r="AX153" s="82">
        <f t="shared" si="825"/>
        <v>0</v>
      </c>
      <c r="AY153" s="82">
        <f t="shared" si="826"/>
        <v>947557.06</v>
      </c>
      <c r="AZ153" s="82">
        <f t="shared" si="827"/>
        <v>0</v>
      </c>
      <c r="BA153" s="82">
        <f t="shared" si="828"/>
        <v>293363.66000000003</v>
      </c>
      <c r="BB153" s="82">
        <f t="shared" si="829"/>
        <v>2394626.4099999997</v>
      </c>
      <c r="BC153" s="82">
        <f t="shared" si="830"/>
        <v>0</v>
      </c>
      <c r="BD153" s="82">
        <f t="shared" si="831"/>
        <v>0</v>
      </c>
      <c r="BE153" s="82">
        <f t="shared" si="832"/>
        <v>35000</v>
      </c>
      <c r="BF153" s="76">
        <f t="shared" si="833"/>
        <v>9676289.3900000006</v>
      </c>
      <c r="BG153" s="77">
        <f t="shared" si="834"/>
        <v>3.8927223975587323E-2</v>
      </c>
      <c r="BH153" s="76">
        <f t="shared" si="835"/>
        <v>492.324795922313</v>
      </c>
      <c r="BI153" s="82">
        <f t="shared" si="836"/>
        <v>0</v>
      </c>
      <c r="BJ153" s="82">
        <f t="shared" si="837"/>
        <v>1062151.8999999999</v>
      </c>
      <c r="BK153" s="82">
        <f t="shared" si="838"/>
        <v>1014933.62</v>
      </c>
      <c r="BL153" s="82">
        <f t="shared" si="839"/>
        <v>0</v>
      </c>
      <c r="BM153" s="82">
        <f t="shared" si="840"/>
        <v>0</v>
      </c>
      <c r="BN153" s="82">
        <f t="shared" si="841"/>
        <v>0</v>
      </c>
      <c r="BO153" s="82">
        <f t="shared" si="842"/>
        <v>3153781.65</v>
      </c>
      <c r="BP153" s="76">
        <f t="shared" si="843"/>
        <v>5230867.17</v>
      </c>
      <c r="BQ153" s="77">
        <f t="shared" ref="BQ153:BQ165" si="860">BP153/E153</f>
        <v>2.1043514688964527E-2</v>
      </c>
      <c r="BR153" s="76">
        <f t="shared" ref="BR153:BR165" si="861">BP153/D153</f>
        <v>266.14392234159675</v>
      </c>
      <c r="BS153" s="82">
        <f t="shared" si="846"/>
        <v>0</v>
      </c>
      <c r="BT153" s="82">
        <f t="shared" si="847"/>
        <v>0</v>
      </c>
      <c r="BU153" s="82">
        <f t="shared" si="848"/>
        <v>8460149.6199999992</v>
      </c>
      <c r="BV153" s="82">
        <f t="shared" si="849"/>
        <v>963759.22999999986</v>
      </c>
      <c r="BW153" s="76">
        <f t="shared" si="850"/>
        <v>9423908.8499999996</v>
      </c>
      <c r="BX153" s="77">
        <f t="shared" si="851"/>
        <v>3.791190979763262E-2</v>
      </c>
      <c r="BY153" s="76">
        <f t="shared" si="852"/>
        <v>479.48379945742079</v>
      </c>
      <c r="BZ153" s="82">
        <v>32098302.169999991</v>
      </c>
      <c r="CA153" s="77">
        <f t="shared" si="853"/>
        <v>0.12912985003310967</v>
      </c>
      <c r="CB153" s="76">
        <f t="shared" si="854"/>
        <v>1633.1456644557816</v>
      </c>
      <c r="CC153" s="82">
        <v>6166619.21</v>
      </c>
      <c r="CD153" s="77">
        <f t="shared" si="855"/>
        <v>2.4807997930271632E-2</v>
      </c>
      <c r="CE153" s="76">
        <f t="shared" si="856"/>
        <v>313.75452115264454</v>
      </c>
      <c r="CF153" s="84">
        <v>6724264.549999998</v>
      </c>
      <c r="CG153" s="77">
        <f t="shared" si="857"/>
        <v>2.7051376995758891E-2</v>
      </c>
      <c r="CH153" s="85">
        <f t="shared" si="858"/>
        <v>342.12723895253328</v>
      </c>
    </row>
    <row r="154" spans="1:86" x14ac:dyDescent="0.2">
      <c r="A154" s="79"/>
      <c r="B154" s="70" t="s">
        <v>259</v>
      </c>
      <c r="C154" s="70" t="s">
        <v>260</v>
      </c>
      <c r="D154" s="80">
        <f t="shared" si="780"/>
        <v>2981.2899999999991</v>
      </c>
      <c r="E154" s="80">
        <f t="shared" si="781"/>
        <v>43805141.649999999</v>
      </c>
      <c r="F154" s="76">
        <f t="shared" si="782"/>
        <v>20740798.729999997</v>
      </c>
      <c r="G154" s="76">
        <f t="shared" si="783"/>
        <v>0</v>
      </c>
      <c r="H154" s="76">
        <f t="shared" si="784"/>
        <v>0</v>
      </c>
      <c r="I154" s="76">
        <f t="shared" si="785"/>
        <v>20740798.729999997</v>
      </c>
      <c r="J154" s="77">
        <f t="shared" si="786"/>
        <v>0.4734786362687175</v>
      </c>
      <c r="K154" s="81">
        <f t="shared" si="787"/>
        <v>6956.9879917753733</v>
      </c>
      <c r="L154" s="82">
        <f t="shared" si="788"/>
        <v>0</v>
      </c>
      <c r="M154" s="82">
        <f t="shared" si="789"/>
        <v>0</v>
      </c>
      <c r="N154" s="82">
        <f t="shared" si="790"/>
        <v>0</v>
      </c>
      <c r="O154" s="82">
        <f t="shared" si="791"/>
        <v>0</v>
      </c>
      <c r="P154" s="82">
        <f t="shared" si="792"/>
        <v>679451.98</v>
      </c>
      <c r="Q154" s="82">
        <f t="shared" si="793"/>
        <v>0</v>
      </c>
      <c r="R154" s="76">
        <f t="shared" si="859"/>
        <v>679451.98</v>
      </c>
      <c r="S154" s="77">
        <f t="shared" si="794"/>
        <v>1.5510781483798718E-2</v>
      </c>
      <c r="T154" s="96">
        <f t="shared" si="795"/>
        <v>227.90536311462495</v>
      </c>
      <c r="U154" s="82">
        <f t="shared" si="796"/>
        <v>3384863.32</v>
      </c>
      <c r="V154" s="82">
        <f t="shared" si="797"/>
        <v>101649.18</v>
      </c>
      <c r="W154" s="82">
        <f t="shared" si="798"/>
        <v>622279.81000000006</v>
      </c>
      <c r="X154" s="82">
        <f t="shared" si="799"/>
        <v>0</v>
      </c>
      <c r="Y154" s="82">
        <f t="shared" si="800"/>
        <v>0</v>
      </c>
      <c r="Z154" s="82">
        <f t="shared" si="801"/>
        <v>0</v>
      </c>
      <c r="AA154" s="76">
        <f t="shared" si="802"/>
        <v>4108792.31</v>
      </c>
      <c r="AB154" s="77">
        <f t="shared" si="803"/>
        <v>9.3797032842148118E-2</v>
      </c>
      <c r="AC154" s="76">
        <f t="shared" si="804"/>
        <v>1378.1927655478003</v>
      </c>
      <c r="AD154" s="82">
        <f t="shared" si="805"/>
        <v>370664.29999999993</v>
      </c>
      <c r="AE154" s="82">
        <f t="shared" si="806"/>
        <v>0</v>
      </c>
      <c r="AF154" s="82">
        <f t="shared" si="807"/>
        <v>33640.520000000004</v>
      </c>
      <c r="AG154" s="82">
        <f t="shared" si="808"/>
        <v>0</v>
      </c>
      <c r="AH154" s="76">
        <f t="shared" si="809"/>
        <v>404304.81999999995</v>
      </c>
      <c r="AI154" s="77">
        <f t="shared" si="810"/>
        <v>9.2296201945964943E-3</v>
      </c>
      <c r="AJ154" s="76">
        <f t="shared" si="811"/>
        <v>135.61405297706699</v>
      </c>
      <c r="AK154" s="82">
        <f t="shared" si="812"/>
        <v>0</v>
      </c>
      <c r="AL154" s="82">
        <f t="shared" si="813"/>
        <v>0</v>
      </c>
      <c r="AM154" s="76"/>
      <c r="AN154" s="77">
        <f t="shared" si="815"/>
        <v>0</v>
      </c>
      <c r="AO154" s="76">
        <f t="shared" si="816"/>
        <v>0</v>
      </c>
      <c r="AP154" s="82">
        <f t="shared" si="817"/>
        <v>2068598.1099999999</v>
      </c>
      <c r="AQ154" s="82">
        <f t="shared" si="818"/>
        <v>133060.78</v>
      </c>
      <c r="AR154" s="82">
        <f t="shared" si="819"/>
        <v>0</v>
      </c>
      <c r="AS154" s="82">
        <f t="shared" si="820"/>
        <v>0</v>
      </c>
      <c r="AT154" s="82">
        <f t="shared" si="821"/>
        <v>1402270.5599999998</v>
      </c>
      <c r="AU154" s="82">
        <f t="shared" si="822"/>
        <v>0</v>
      </c>
      <c r="AV154" s="82">
        <f t="shared" si="823"/>
        <v>0</v>
      </c>
      <c r="AW154" s="82">
        <f t="shared" si="824"/>
        <v>1064239.67</v>
      </c>
      <c r="AX154" s="82">
        <f t="shared" si="825"/>
        <v>0</v>
      </c>
      <c r="AY154" s="82">
        <f t="shared" si="826"/>
        <v>250001.65</v>
      </c>
      <c r="AZ154" s="82">
        <f t="shared" si="827"/>
        <v>0</v>
      </c>
      <c r="BA154" s="82">
        <f t="shared" si="828"/>
        <v>254362.12999999998</v>
      </c>
      <c r="BB154" s="82">
        <f t="shared" si="829"/>
        <v>1169427.7499999998</v>
      </c>
      <c r="BC154" s="82">
        <f t="shared" si="830"/>
        <v>0</v>
      </c>
      <c r="BD154" s="82">
        <f t="shared" si="831"/>
        <v>0</v>
      </c>
      <c r="BE154" s="82">
        <f t="shared" si="832"/>
        <v>28836.47</v>
      </c>
      <c r="BF154" s="76">
        <f t="shared" si="833"/>
        <v>6370797.1199999992</v>
      </c>
      <c r="BG154" s="77">
        <f t="shared" si="834"/>
        <v>0.14543491654249677</v>
      </c>
      <c r="BH154" s="76">
        <f t="shared" si="835"/>
        <v>2136.9263372566911</v>
      </c>
      <c r="BI154" s="82">
        <f t="shared" si="836"/>
        <v>0</v>
      </c>
      <c r="BJ154" s="82">
        <f t="shared" si="837"/>
        <v>0</v>
      </c>
      <c r="BK154" s="82">
        <f t="shared" si="838"/>
        <v>19173.21</v>
      </c>
      <c r="BL154" s="82">
        <f t="shared" si="839"/>
        <v>0</v>
      </c>
      <c r="BM154" s="82">
        <f t="shared" si="840"/>
        <v>0</v>
      </c>
      <c r="BN154" s="82">
        <f t="shared" si="841"/>
        <v>0</v>
      </c>
      <c r="BO154" s="82">
        <f t="shared" si="842"/>
        <v>32607.97</v>
      </c>
      <c r="BP154" s="76">
        <f t="shared" si="843"/>
        <v>51781.18</v>
      </c>
      <c r="BQ154" s="77">
        <f t="shared" si="860"/>
        <v>1.1820799579585425E-3</v>
      </c>
      <c r="BR154" s="76">
        <f t="shared" si="861"/>
        <v>17.368716226868241</v>
      </c>
      <c r="BS154" s="82">
        <f t="shared" si="846"/>
        <v>0</v>
      </c>
      <c r="BT154" s="82">
        <f t="shared" si="847"/>
        <v>0</v>
      </c>
      <c r="BU154" s="82">
        <f t="shared" si="848"/>
        <v>0</v>
      </c>
      <c r="BV154" s="82">
        <f t="shared" si="849"/>
        <v>158080.04</v>
      </c>
      <c r="BW154" s="76">
        <f t="shared" si="850"/>
        <v>158080.04</v>
      </c>
      <c r="BX154" s="77">
        <f t="shared" si="851"/>
        <v>3.6087097095370314E-3</v>
      </c>
      <c r="BY154" s="76">
        <f t="shared" si="852"/>
        <v>53.024039929024035</v>
      </c>
      <c r="BZ154" s="82">
        <v>8028445.4500000011</v>
      </c>
      <c r="CA154" s="77">
        <f t="shared" si="853"/>
        <v>0.18327632665011601</v>
      </c>
      <c r="CB154" s="76">
        <f t="shared" si="854"/>
        <v>2692.9434741336818</v>
      </c>
      <c r="CC154" s="82">
        <v>1760896.82</v>
      </c>
      <c r="CD154" s="77">
        <f t="shared" si="855"/>
        <v>4.019840488291173E-2</v>
      </c>
      <c r="CE154" s="76">
        <f t="shared" si="856"/>
        <v>590.64928940156801</v>
      </c>
      <c r="CF154" s="84">
        <v>1501793.2000000002</v>
      </c>
      <c r="CG154" s="77">
        <f t="shared" si="857"/>
        <v>3.4283491467719071E-2</v>
      </c>
      <c r="CH154" s="85">
        <f t="shared" si="858"/>
        <v>503.73938798305454</v>
      </c>
    </row>
    <row r="155" spans="1:86" x14ac:dyDescent="0.2">
      <c r="A155" s="79"/>
      <c r="B155" s="70" t="s">
        <v>261</v>
      </c>
      <c r="C155" s="70" t="s">
        <v>262</v>
      </c>
      <c r="D155" s="80">
        <f t="shared" si="780"/>
        <v>3159.6400000000003</v>
      </c>
      <c r="E155" s="80">
        <f t="shared" si="781"/>
        <v>35272899.68</v>
      </c>
      <c r="F155" s="76">
        <f t="shared" si="782"/>
        <v>21169286.480000008</v>
      </c>
      <c r="G155" s="76">
        <f t="shared" si="783"/>
        <v>612415.05000000016</v>
      </c>
      <c r="H155" s="76">
        <f t="shared" si="784"/>
        <v>0</v>
      </c>
      <c r="I155" s="76">
        <f t="shared" si="785"/>
        <v>21781701.530000009</v>
      </c>
      <c r="J155" s="77">
        <f t="shared" si="786"/>
        <v>0.61751944772349965</v>
      </c>
      <c r="K155" s="81">
        <f t="shared" si="787"/>
        <v>6893.7288836702937</v>
      </c>
      <c r="L155" s="82">
        <f t="shared" si="788"/>
        <v>0</v>
      </c>
      <c r="M155" s="82">
        <f t="shared" si="789"/>
        <v>0</v>
      </c>
      <c r="N155" s="82">
        <f t="shared" si="790"/>
        <v>0</v>
      </c>
      <c r="O155" s="82">
        <f t="shared" si="791"/>
        <v>0</v>
      </c>
      <c r="P155" s="82">
        <f t="shared" si="792"/>
        <v>0</v>
      </c>
      <c r="Q155" s="82">
        <f t="shared" si="793"/>
        <v>0</v>
      </c>
      <c r="R155" s="76"/>
      <c r="S155" s="77">
        <f t="shared" si="794"/>
        <v>0</v>
      </c>
      <c r="T155" s="96">
        <f t="shared" si="795"/>
        <v>0</v>
      </c>
      <c r="U155" s="82">
        <f t="shared" si="796"/>
        <v>2320555.9899999998</v>
      </c>
      <c r="V155" s="82">
        <f t="shared" si="797"/>
        <v>208698.16999999998</v>
      </c>
      <c r="W155" s="82">
        <f t="shared" si="798"/>
        <v>615890.30000000005</v>
      </c>
      <c r="X155" s="82">
        <f t="shared" si="799"/>
        <v>0</v>
      </c>
      <c r="Y155" s="82">
        <f t="shared" si="800"/>
        <v>0</v>
      </c>
      <c r="Z155" s="82">
        <f t="shared" si="801"/>
        <v>0</v>
      </c>
      <c r="AA155" s="76">
        <f t="shared" si="802"/>
        <v>3145144.46</v>
      </c>
      <c r="AB155" s="77">
        <f t="shared" si="803"/>
        <v>8.9166030820633679E-2</v>
      </c>
      <c r="AC155" s="76">
        <f t="shared" si="804"/>
        <v>995.41228114595322</v>
      </c>
      <c r="AD155" s="82">
        <f t="shared" si="805"/>
        <v>1022641.0400000002</v>
      </c>
      <c r="AE155" s="82">
        <f t="shared" si="806"/>
        <v>91769.099999999991</v>
      </c>
      <c r="AF155" s="82">
        <f t="shared" si="807"/>
        <v>16836.310000000001</v>
      </c>
      <c r="AG155" s="82">
        <f t="shared" si="808"/>
        <v>0</v>
      </c>
      <c r="AH155" s="76">
        <f t="shared" si="809"/>
        <v>1131246.4500000002</v>
      </c>
      <c r="AI155" s="77">
        <f t="shared" si="810"/>
        <v>3.2071263215182319E-2</v>
      </c>
      <c r="AJ155" s="76">
        <f t="shared" si="811"/>
        <v>358.03017115873962</v>
      </c>
      <c r="AK155" s="82">
        <f t="shared" si="812"/>
        <v>0</v>
      </c>
      <c r="AL155" s="82">
        <f t="shared" si="813"/>
        <v>0</v>
      </c>
      <c r="AM155" s="76"/>
      <c r="AN155" s="77">
        <f t="shared" si="815"/>
        <v>0</v>
      </c>
      <c r="AO155" s="76">
        <f t="shared" si="816"/>
        <v>0</v>
      </c>
      <c r="AP155" s="82">
        <f t="shared" si="817"/>
        <v>282894.66000000003</v>
      </c>
      <c r="AQ155" s="82">
        <f t="shared" si="818"/>
        <v>46391.22</v>
      </c>
      <c r="AR155" s="82">
        <f t="shared" si="819"/>
        <v>0</v>
      </c>
      <c r="AS155" s="82">
        <f t="shared" si="820"/>
        <v>0</v>
      </c>
      <c r="AT155" s="82">
        <f t="shared" si="821"/>
        <v>249549.03999999998</v>
      </c>
      <c r="AU155" s="82">
        <f t="shared" si="822"/>
        <v>0</v>
      </c>
      <c r="AV155" s="82">
        <f t="shared" si="823"/>
        <v>0</v>
      </c>
      <c r="AW155" s="82">
        <f t="shared" si="824"/>
        <v>191360.12000000002</v>
      </c>
      <c r="AX155" s="82">
        <f t="shared" si="825"/>
        <v>0</v>
      </c>
      <c r="AY155" s="82">
        <f t="shared" si="826"/>
        <v>0</v>
      </c>
      <c r="AZ155" s="82">
        <f t="shared" si="827"/>
        <v>0</v>
      </c>
      <c r="BA155" s="82">
        <f t="shared" si="828"/>
        <v>25793.74</v>
      </c>
      <c r="BB155" s="82">
        <f t="shared" si="829"/>
        <v>135768.34</v>
      </c>
      <c r="BC155" s="82">
        <f t="shared" si="830"/>
        <v>0</v>
      </c>
      <c r="BD155" s="82">
        <f t="shared" si="831"/>
        <v>0</v>
      </c>
      <c r="BE155" s="82">
        <f t="shared" si="832"/>
        <v>0</v>
      </c>
      <c r="BF155" s="76">
        <f t="shared" si="833"/>
        <v>931757.11999999988</v>
      </c>
      <c r="BG155" s="77">
        <f t="shared" si="834"/>
        <v>2.6415665523759398E-2</v>
      </c>
      <c r="BH155" s="76">
        <f t="shared" si="835"/>
        <v>294.89344355686086</v>
      </c>
      <c r="BI155" s="82">
        <f t="shared" si="836"/>
        <v>0</v>
      </c>
      <c r="BJ155" s="82">
        <f t="shared" si="837"/>
        <v>17305.34</v>
      </c>
      <c r="BK155" s="82">
        <f t="shared" si="838"/>
        <v>30432.28</v>
      </c>
      <c r="BL155" s="82">
        <f t="shared" si="839"/>
        <v>0</v>
      </c>
      <c r="BM155" s="82">
        <f t="shared" si="840"/>
        <v>0</v>
      </c>
      <c r="BN155" s="82">
        <f t="shared" si="841"/>
        <v>0</v>
      </c>
      <c r="BO155" s="82">
        <f t="shared" si="842"/>
        <v>233861.1</v>
      </c>
      <c r="BP155" s="76">
        <f t="shared" si="843"/>
        <v>281598.71999999997</v>
      </c>
      <c r="BQ155" s="77">
        <f t="shared" si="860"/>
        <v>7.9834298442911563E-3</v>
      </c>
      <c r="BR155" s="76">
        <f t="shared" si="861"/>
        <v>89.123672317099405</v>
      </c>
      <c r="BS155" s="82">
        <f t="shared" si="846"/>
        <v>0</v>
      </c>
      <c r="BT155" s="82">
        <f t="shared" si="847"/>
        <v>0</v>
      </c>
      <c r="BU155" s="82">
        <f t="shared" si="848"/>
        <v>276318.13</v>
      </c>
      <c r="BV155" s="82">
        <f t="shared" si="849"/>
        <v>43155.97</v>
      </c>
      <c r="BW155" s="76">
        <f t="shared" si="850"/>
        <v>319474.09999999998</v>
      </c>
      <c r="BX155" s="77">
        <f t="shared" si="851"/>
        <v>9.0572111422170427E-3</v>
      </c>
      <c r="BY155" s="76">
        <f t="shared" si="852"/>
        <v>101.11091769948473</v>
      </c>
      <c r="BZ155" s="82">
        <v>5015272.5700000012</v>
      </c>
      <c r="CA155" s="77">
        <f t="shared" si="853"/>
        <v>0.14218486757536689</v>
      </c>
      <c r="CB155" s="76">
        <f t="shared" si="854"/>
        <v>1587.2924035649633</v>
      </c>
      <c r="CC155" s="82">
        <v>866798.52</v>
      </c>
      <c r="CD155" s="77">
        <f t="shared" si="855"/>
        <v>2.4574064731385872E-2</v>
      </c>
      <c r="CE155" s="76">
        <f t="shared" si="856"/>
        <v>274.33458242078211</v>
      </c>
      <c r="CF155" s="84">
        <v>1799906.2099999997</v>
      </c>
      <c r="CG155" s="77">
        <f t="shared" si="857"/>
        <v>5.102801942366423E-2</v>
      </c>
      <c r="CH155" s="85">
        <f t="shared" si="858"/>
        <v>569.65547024344528</v>
      </c>
    </row>
    <row r="156" spans="1:86" x14ac:dyDescent="0.2">
      <c r="A156" s="79"/>
      <c r="B156" s="70" t="s">
        <v>263</v>
      </c>
      <c r="C156" s="70" t="s">
        <v>264</v>
      </c>
      <c r="D156" s="80">
        <f t="shared" si="780"/>
        <v>15752.660000000002</v>
      </c>
      <c r="E156" s="80">
        <f t="shared" si="781"/>
        <v>184701714.09</v>
      </c>
      <c r="F156" s="76">
        <f t="shared" si="782"/>
        <v>105443590.47000003</v>
      </c>
      <c r="G156" s="76">
        <f t="shared" si="783"/>
        <v>258516.24</v>
      </c>
      <c r="H156" s="76">
        <f t="shared" si="784"/>
        <v>0</v>
      </c>
      <c r="I156" s="76">
        <f t="shared" si="785"/>
        <v>105702106.71000002</v>
      </c>
      <c r="J156" s="77">
        <f t="shared" si="786"/>
        <v>0.57228546703413008</v>
      </c>
      <c r="K156" s="81">
        <f t="shared" si="787"/>
        <v>6710.1116071825336</v>
      </c>
      <c r="L156" s="82">
        <f t="shared" si="788"/>
        <v>0</v>
      </c>
      <c r="M156" s="82">
        <f t="shared" si="789"/>
        <v>0</v>
      </c>
      <c r="N156" s="82">
        <f t="shared" si="790"/>
        <v>0</v>
      </c>
      <c r="O156" s="82">
        <f t="shared" si="791"/>
        <v>0</v>
      </c>
      <c r="P156" s="82">
        <f t="shared" si="792"/>
        <v>943862.85000000009</v>
      </c>
      <c r="Q156" s="82">
        <f t="shared" si="793"/>
        <v>0</v>
      </c>
      <c r="R156" s="76">
        <f t="shared" si="859"/>
        <v>943862.85000000009</v>
      </c>
      <c r="S156" s="77">
        <f t="shared" si="794"/>
        <v>5.1102008156788522E-3</v>
      </c>
      <c r="T156" s="96">
        <f t="shared" si="795"/>
        <v>59.917680569503815</v>
      </c>
      <c r="U156" s="82">
        <f t="shared" si="796"/>
        <v>19360435.520000003</v>
      </c>
      <c r="V156" s="82">
        <f t="shared" si="797"/>
        <v>681276.95</v>
      </c>
      <c r="W156" s="82">
        <f t="shared" si="798"/>
        <v>3308553.4799999995</v>
      </c>
      <c r="X156" s="82">
        <f t="shared" si="799"/>
        <v>0</v>
      </c>
      <c r="Y156" s="82">
        <f t="shared" si="800"/>
        <v>0</v>
      </c>
      <c r="Z156" s="82">
        <f t="shared" si="801"/>
        <v>0</v>
      </c>
      <c r="AA156" s="76">
        <f t="shared" si="802"/>
        <v>23350265.950000003</v>
      </c>
      <c r="AB156" s="77">
        <f t="shared" si="803"/>
        <v>0.12642149026631161</v>
      </c>
      <c r="AC156" s="76">
        <f t="shared" si="804"/>
        <v>1482.3062232029386</v>
      </c>
      <c r="AD156" s="82">
        <f t="shared" si="805"/>
        <v>5752682.5900000008</v>
      </c>
      <c r="AE156" s="82">
        <f t="shared" si="806"/>
        <v>747359.17</v>
      </c>
      <c r="AF156" s="82">
        <f t="shared" si="807"/>
        <v>129665.09000000001</v>
      </c>
      <c r="AG156" s="82">
        <f t="shared" si="808"/>
        <v>0</v>
      </c>
      <c r="AH156" s="76">
        <f t="shared" si="809"/>
        <v>6629706.8500000006</v>
      </c>
      <c r="AI156" s="77">
        <f t="shared" si="810"/>
        <v>3.5894127364565383E-2</v>
      </c>
      <c r="AJ156" s="76">
        <f t="shared" si="811"/>
        <v>420.86268922201077</v>
      </c>
      <c r="AK156" s="82">
        <f t="shared" si="812"/>
        <v>0</v>
      </c>
      <c r="AL156" s="82">
        <f t="shared" si="813"/>
        <v>0</v>
      </c>
      <c r="AM156" s="76"/>
      <c r="AN156" s="77">
        <f t="shared" si="815"/>
        <v>0</v>
      </c>
      <c r="AO156" s="76">
        <f t="shared" si="816"/>
        <v>0</v>
      </c>
      <c r="AP156" s="82">
        <f t="shared" si="817"/>
        <v>3965464.64</v>
      </c>
      <c r="AQ156" s="82">
        <f t="shared" si="818"/>
        <v>334538.23</v>
      </c>
      <c r="AR156" s="82">
        <f t="shared" si="819"/>
        <v>0</v>
      </c>
      <c r="AS156" s="82">
        <f t="shared" si="820"/>
        <v>0</v>
      </c>
      <c r="AT156" s="82">
        <f t="shared" si="821"/>
        <v>3893337.51</v>
      </c>
      <c r="AU156" s="82">
        <f t="shared" si="822"/>
        <v>0</v>
      </c>
      <c r="AV156" s="82">
        <f t="shared" si="823"/>
        <v>0</v>
      </c>
      <c r="AW156" s="82">
        <f t="shared" si="824"/>
        <v>1217144.01</v>
      </c>
      <c r="AX156" s="82">
        <f t="shared" si="825"/>
        <v>0</v>
      </c>
      <c r="AY156" s="82">
        <f t="shared" si="826"/>
        <v>618540.53999999992</v>
      </c>
      <c r="AZ156" s="82">
        <f t="shared" si="827"/>
        <v>0</v>
      </c>
      <c r="BA156" s="82">
        <f t="shared" si="828"/>
        <v>343079.86000000004</v>
      </c>
      <c r="BB156" s="82">
        <f t="shared" si="829"/>
        <v>2714853.4899999993</v>
      </c>
      <c r="BC156" s="82">
        <f t="shared" si="830"/>
        <v>0</v>
      </c>
      <c r="BD156" s="82">
        <f t="shared" si="831"/>
        <v>50936.22</v>
      </c>
      <c r="BE156" s="82">
        <f t="shared" si="832"/>
        <v>214604.75999999995</v>
      </c>
      <c r="BF156" s="76">
        <f t="shared" si="833"/>
        <v>13352499.259999998</v>
      </c>
      <c r="BG156" s="77">
        <f t="shared" si="834"/>
        <v>7.2292232510055093E-2</v>
      </c>
      <c r="BH156" s="76">
        <f t="shared" si="835"/>
        <v>847.63457473214021</v>
      </c>
      <c r="BI156" s="82">
        <f t="shared" si="836"/>
        <v>0</v>
      </c>
      <c r="BJ156" s="82">
        <f t="shared" si="837"/>
        <v>21891.37</v>
      </c>
      <c r="BK156" s="82">
        <f t="shared" si="838"/>
        <v>140121.67000000001</v>
      </c>
      <c r="BL156" s="82">
        <f t="shared" si="839"/>
        <v>0</v>
      </c>
      <c r="BM156" s="82">
        <f t="shared" si="840"/>
        <v>0</v>
      </c>
      <c r="BN156" s="82">
        <f t="shared" si="841"/>
        <v>0</v>
      </c>
      <c r="BO156" s="82">
        <f t="shared" si="842"/>
        <v>975434.40999999992</v>
      </c>
      <c r="BP156" s="76">
        <f t="shared" si="843"/>
        <v>1137447.45</v>
      </c>
      <c r="BQ156" s="77">
        <f t="shared" si="860"/>
        <v>6.1582939584727053E-3</v>
      </c>
      <c r="BR156" s="76">
        <f t="shared" si="861"/>
        <v>72.206690806505051</v>
      </c>
      <c r="BS156" s="82">
        <f t="shared" si="846"/>
        <v>0</v>
      </c>
      <c r="BT156" s="82">
        <f t="shared" si="847"/>
        <v>0</v>
      </c>
      <c r="BU156" s="82">
        <f t="shared" si="848"/>
        <v>0</v>
      </c>
      <c r="BV156" s="82">
        <f t="shared" si="849"/>
        <v>1044885.07</v>
      </c>
      <c r="BW156" s="76">
        <f t="shared" si="850"/>
        <v>1044885.07</v>
      </c>
      <c r="BX156" s="77">
        <f t="shared" si="851"/>
        <v>5.6571487446557024E-3</v>
      </c>
      <c r="BY156" s="76">
        <f t="shared" si="852"/>
        <v>66.330706686997615</v>
      </c>
      <c r="BZ156" s="82">
        <v>19532367.819999997</v>
      </c>
      <c r="CA156" s="77">
        <f t="shared" si="853"/>
        <v>0.1057508746804722</v>
      </c>
      <c r="CB156" s="76">
        <f t="shared" si="854"/>
        <v>1239.9409255325763</v>
      </c>
      <c r="CC156" s="82">
        <v>6130034.790000001</v>
      </c>
      <c r="CD156" s="77">
        <f t="shared" si="855"/>
        <v>3.3188835416075271E-2</v>
      </c>
      <c r="CE156" s="76">
        <f t="shared" si="856"/>
        <v>389.14283619401425</v>
      </c>
      <c r="CF156" s="84">
        <v>6878537.3399999989</v>
      </c>
      <c r="CG156" s="77">
        <f t="shared" si="857"/>
        <v>3.7241329209583181E-2</v>
      </c>
      <c r="CH156" s="85">
        <f t="shared" si="858"/>
        <v>436.6587827071744</v>
      </c>
    </row>
    <row r="157" spans="1:86" x14ac:dyDescent="0.2">
      <c r="A157" s="79"/>
      <c r="B157" s="70" t="s">
        <v>265</v>
      </c>
      <c r="C157" s="70" t="s">
        <v>266</v>
      </c>
      <c r="D157" s="80">
        <f t="shared" si="780"/>
        <v>7829.7900000000009</v>
      </c>
      <c r="E157" s="80">
        <f t="shared" si="781"/>
        <v>79334474.370000005</v>
      </c>
      <c r="F157" s="76">
        <f t="shared" si="782"/>
        <v>47036319.000000015</v>
      </c>
      <c r="G157" s="76">
        <f t="shared" si="783"/>
        <v>0</v>
      </c>
      <c r="H157" s="76">
        <f t="shared" si="784"/>
        <v>0</v>
      </c>
      <c r="I157" s="76">
        <f t="shared" si="785"/>
        <v>47036319.000000015</v>
      </c>
      <c r="J157" s="77">
        <f t="shared" si="786"/>
        <v>0.59288624993760086</v>
      </c>
      <c r="K157" s="81">
        <f t="shared" si="787"/>
        <v>6007.3538370760916</v>
      </c>
      <c r="L157" s="82">
        <f t="shared" si="788"/>
        <v>0</v>
      </c>
      <c r="M157" s="82">
        <f t="shared" si="789"/>
        <v>0</v>
      </c>
      <c r="N157" s="82">
        <f t="shared" si="790"/>
        <v>0</v>
      </c>
      <c r="O157" s="82">
        <f t="shared" si="791"/>
        <v>0</v>
      </c>
      <c r="P157" s="82">
        <f t="shared" si="792"/>
        <v>0</v>
      </c>
      <c r="Q157" s="82">
        <f t="shared" si="793"/>
        <v>0</v>
      </c>
      <c r="R157" s="76"/>
      <c r="S157" s="77">
        <f t="shared" si="794"/>
        <v>0</v>
      </c>
      <c r="T157" s="96">
        <f t="shared" si="795"/>
        <v>0</v>
      </c>
      <c r="U157" s="82">
        <f t="shared" si="796"/>
        <v>8676195.9699999988</v>
      </c>
      <c r="V157" s="82">
        <f t="shared" si="797"/>
        <v>329270.59999999998</v>
      </c>
      <c r="W157" s="82">
        <f t="shared" si="798"/>
        <v>3395919.45</v>
      </c>
      <c r="X157" s="82">
        <f t="shared" si="799"/>
        <v>0</v>
      </c>
      <c r="Y157" s="82">
        <f t="shared" si="800"/>
        <v>0</v>
      </c>
      <c r="Z157" s="82">
        <f t="shared" si="801"/>
        <v>0</v>
      </c>
      <c r="AA157" s="76">
        <f t="shared" si="802"/>
        <v>12401386.02</v>
      </c>
      <c r="AB157" s="77">
        <f t="shared" si="803"/>
        <v>0.15631774355953293</v>
      </c>
      <c r="AC157" s="76">
        <f t="shared" si="804"/>
        <v>1583.8721115125691</v>
      </c>
      <c r="AD157" s="82">
        <f t="shared" si="805"/>
        <v>1860681.97</v>
      </c>
      <c r="AE157" s="82">
        <f t="shared" si="806"/>
        <v>128748.42</v>
      </c>
      <c r="AF157" s="82">
        <f t="shared" si="807"/>
        <v>26064</v>
      </c>
      <c r="AG157" s="82">
        <f t="shared" si="808"/>
        <v>0</v>
      </c>
      <c r="AH157" s="76">
        <f t="shared" si="809"/>
        <v>2015494.39</v>
      </c>
      <c r="AI157" s="77">
        <f t="shared" si="810"/>
        <v>2.5405026074794928E-2</v>
      </c>
      <c r="AJ157" s="76">
        <f t="shared" si="811"/>
        <v>257.41359474519749</v>
      </c>
      <c r="AK157" s="82">
        <f t="shared" si="812"/>
        <v>0</v>
      </c>
      <c r="AL157" s="82">
        <f t="shared" si="813"/>
        <v>0</v>
      </c>
      <c r="AM157" s="76"/>
      <c r="AN157" s="77">
        <f t="shared" si="815"/>
        <v>0</v>
      </c>
      <c r="AO157" s="76">
        <f t="shared" si="816"/>
        <v>0</v>
      </c>
      <c r="AP157" s="82">
        <f t="shared" si="817"/>
        <v>359865.33</v>
      </c>
      <c r="AQ157" s="82">
        <f t="shared" si="818"/>
        <v>110832.79</v>
      </c>
      <c r="AR157" s="82">
        <f t="shared" si="819"/>
        <v>0</v>
      </c>
      <c r="AS157" s="82">
        <f t="shared" si="820"/>
        <v>0</v>
      </c>
      <c r="AT157" s="82">
        <f t="shared" si="821"/>
        <v>593323.68000000005</v>
      </c>
      <c r="AU157" s="82">
        <f t="shared" si="822"/>
        <v>0</v>
      </c>
      <c r="AV157" s="82">
        <f t="shared" si="823"/>
        <v>0</v>
      </c>
      <c r="AW157" s="82">
        <f t="shared" si="824"/>
        <v>362898.92000000004</v>
      </c>
      <c r="AX157" s="82">
        <f t="shared" si="825"/>
        <v>0</v>
      </c>
      <c r="AY157" s="82">
        <f t="shared" si="826"/>
        <v>0</v>
      </c>
      <c r="AZ157" s="82">
        <f t="shared" si="827"/>
        <v>0</v>
      </c>
      <c r="BA157" s="82">
        <f t="shared" si="828"/>
        <v>20966.449999999997</v>
      </c>
      <c r="BB157" s="82">
        <f t="shared" si="829"/>
        <v>378325.97</v>
      </c>
      <c r="BC157" s="82">
        <f t="shared" si="830"/>
        <v>0</v>
      </c>
      <c r="BD157" s="82">
        <f t="shared" si="831"/>
        <v>0</v>
      </c>
      <c r="BE157" s="82">
        <f t="shared" si="832"/>
        <v>78857.48</v>
      </c>
      <c r="BF157" s="76">
        <f t="shared" si="833"/>
        <v>1905070.62</v>
      </c>
      <c r="BG157" s="77">
        <f t="shared" si="834"/>
        <v>2.4013149833389386E-2</v>
      </c>
      <c r="BH157" s="76">
        <f t="shared" si="835"/>
        <v>243.31056388485513</v>
      </c>
      <c r="BI157" s="82">
        <f t="shared" si="836"/>
        <v>0</v>
      </c>
      <c r="BJ157" s="82">
        <f t="shared" si="837"/>
        <v>15435.69</v>
      </c>
      <c r="BK157" s="82">
        <f t="shared" si="838"/>
        <v>79919.61</v>
      </c>
      <c r="BL157" s="82">
        <f t="shared" si="839"/>
        <v>0</v>
      </c>
      <c r="BM157" s="82">
        <f t="shared" si="840"/>
        <v>0</v>
      </c>
      <c r="BN157" s="82">
        <f t="shared" si="841"/>
        <v>0</v>
      </c>
      <c r="BO157" s="82">
        <f t="shared" si="842"/>
        <v>588922.28</v>
      </c>
      <c r="BP157" s="76">
        <f t="shared" si="843"/>
        <v>684277.58000000007</v>
      </c>
      <c r="BQ157" s="77">
        <f t="shared" si="860"/>
        <v>8.6252235920624785E-3</v>
      </c>
      <c r="BR157" s="76">
        <f t="shared" si="861"/>
        <v>87.394116572730553</v>
      </c>
      <c r="BS157" s="82">
        <f t="shared" si="846"/>
        <v>0</v>
      </c>
      <c r="BT157" s="82">
        <f t="shared" si="847"/>
        <v>57950.659999999996</v>
      </c>
      <c r="BU157" s="82">
        <f t="shared" si="848"/>
        <v>694848.15000000014</v>
      </c>
      <c r="BV157" s="82">
        <f t="shared" si="849"/>
        <v>55717.16</v>
      </c>
      <c r="BW157" s="76">
        <f t="shared" si="850"/>
        <v>808515.9700000002</v>
      </c>
      <c r="BX157" s="77">
        <f t="shared" si="851"/>
        <v>1.0191231194515067E-2</v>
      </c>
      <c r="BY157" s="76">
        <f t="shared" si="852"/>
        <v>103.26151403805213</v>
      </c>
      <c r="BZ157" s="82">
        <v>9361045.1399999987</v>
      </c>
      <c r="CA157" s="77">
        <f t="shared" si="853"/>
        <v>0.11799467021539678</v>
      </c>
      <c r="CB157" s="76">
        <f t="shared" si="854"/>
        <v>1195.5678428157073</v>
      </c>
      <c r="CC157" s="82">
        <v>1463198.3299999998</v>
      </c>
      <c r="CD157" s="77">
        <f t="shared" si="855"/>
        <v>1.8443411160398413E-2</v>
      </c>
      <c r="CE157" s="76">
        <f t="shared" si="856"/>
        <v>186.87580765256791</v>
      </c>
      <c r="CF157" s="84">
        <v>3659167.32</v>
      </c>
      <c r="CG157" s="77">
        <f t="shared" si="857"/>
        <v>4.6123294432309218E-2</v>
      </c>
      <c r="CH157" s="85">
        <f t="shared" si="858"/>
        <v>467.33913936389092</v>
      </c>
    </row>
    <row r="158" spans="1:86" x14ac:dyDescent="0.2">
      <c r="A158" s="79"/>
      <c r="B158" s="70" t="s">
        <v>267</v>
      </c>
      <c r="C158" s="70" t="s">
        <v>268</v>
      </c>
      <c r="D158" s="80">
        <f t="shared" si="780"/>
        <v>6643.17</v>
      </c>
      <c r="E158" s="80">
        <f t="shared" si="781"/>
        <v>69414073.329999998</v>
      </c>
      <c r="F158" s="76">
        <f t="shared" si="782"/>
        <v>38524322.739999995</v>
      </c>
      <c r="G158" s="76">
        <f t="shared" si="783"/>
        <v>427005.3</v>
      </c>
      <c r="H158" s="76">
        <f t="shared" si="784"/>
        <v>24990</v>
      </c>
      <c r="I158" s="76">
        <f t="shared" si="785"/>
        <v>38976318.039999992</v>
      </c>
      <c r="J158" s="77">
        <f t="shared" si="786"/>
        <v>0.56150455044906367</v>
      </c>
      <c r="K158" s="81">
        <f t="shared" si="787"/>
        <v>5867.126392972029</v>
      </c>
      <c r="L158" s="82">
        <f t="shared" si="788"/>
        <v>0</v>
      </c>
      <c r="M158" s="82">
        <f t="shared" si="789"/>
        <v>0</v>
      </c>
      <c r="N158" s="82">
        <f t="shared" si="790"/>
        <v>0</v>
      </c>
      <c r="O158" s="82">
        <f t="shared" si="791"/>
        <v>0</v>
      </c>
      <c r="P158" s="82">
        <f t="shared" si="792"/>
        <v>0</v>
      </c>
      <c r="Q158" s="82">
        <f t="shared" si="793"/>
        <v>0</v>
      </c>
      <c r="R158" s="76"/>
      <c r="S158" s="77">
        <f t="shared" si="794"/>
        <v>0</v>
      </c>
      <c r="T158" s="96">
        <f t="shared" si="795"/>
        <v>0</v>
      </c>
      <c r="U158" s="82">
        <f t="shared" si="796"/>
        <v>7307986.5199999986</v>
      </c>
      <c r="V158" s="82">
        <f t="shared" si="797"/>
        <v>316207.5</v>
      </c>
      <c r="W158" s="82">
        <f t="shared" si="798"/>
        <v>1083372.48</v>
      </c>
      <c r="X158" s="82">
        <f t="shared" si="799"/>
        <v>0</v>
      </c>
      <c r="Y158" s="82">
        <f t="shared" si="800"/>
        <v>0</v>
      </c>
      <c r="Z158" s="82">
        <f t="shared" si="801"/>
        <v>0</v>
      </c>
      <c r="AA158" s="76">
        <f t="shared" si="802"/>
        <v>8707566.4999999981</v>
      </c>
      <c r="AB158" s="77">
        <f t="shared" si="803"/>
        <v>0.12544381970790761</v>
      </c>
      <c r="AC158" s="76">
        <f t="shared" si="804"/>
        <v>1310.7547300460469</v>
      </c>
      <c r="AD158" s="82">
        <f t="shared" si="805"/>
        <v>1747425.0599999998</v>
      </c>
      <c r="AE158" s="82">
        <f t="shared" si="806"/>
        <v>132905.73000000001</v>
      </c>
      <c r="AF158" s="82">
        <f t="shared" si="807"/>
        <v>24797.809999999998</v>
      </c>
      <c r="AG158" s="82">
        <f t="shared" si="808"/>
        <v>0</v>
      </c>
      <c r="AH158" s="76">
        <f t="shared" si="809"/>
        <v>1905128.5999999999</v>
      </c>
      <c r="AI158" s="77">
        <f t="shared" si="810"/>
        <v>2.7445855121379606E-2</v>
      </c>
      <c r="AJ158" s="76">
        <f t="shared" si="811"/>
        <v>286.78004627308945</v>
      </c>
      <c r="AK158" s="82">
        <f t="shared" si="812"/>
        <v>0</v>
      </c>
      <c r="AL158" s="82">
        <f t="shared" si="813"/>
        <v>0</v>
      </c>
      <c r="AM158" s="76"/>
      <c r="AN158" s="77">
        <f t="shared" si="815"/>
        <v>0</v>
      </c>
      <c r="AO158" s="76">
        <f t="shared" si="816"/>
        <v>0</v>
      </c>
      <c r="AP158" s="82">
        <f t="shared" si="817"/>
        <v>462811.51</v>
      </c>
      <c r="AQ158" s="82">
        <f t="shared" si="818"/>
        <v>96671.039999999994</v>
      </c>
      <c r="AR158" s="82">
        <f t="shared" si="819"/>
        <v>0</v>
      </c>
      <c r="AS158" s="82">
        <f t="shared" si="820"/>
        <v>0</v>
      </c>
      <c r="AT158" s="82">
        <f t="shared" si="821"/>
        <v>349972.16</v>
      </c>
      <c r="AU158" s="82">
        <f t="shared" si="822"/>
        <v>0</v>
      </c>
      <c r="AV158" s="82">
        <f t="shared" si="823"/>
        <v>0</v>
      </c>
      <c r="AW158" s="82">
        <f t="shared" si="824"/>
        <v>301299.47000000009</v>
      </c>
      <c r="AX158" s="82">
        <f t="shared" si="825"/>
        <v>0</v>
      </c>
      <c r="AY158" s="82">
        <f t="shared" si="826"/>
        <v>0</v>
      </c>
      <c r="AZ158" s="82">
        <f t="shared" si="827"/>
        <v>0</v>
      </c>
      <c r="BA158" s="82">
        <f t="shared" si="828"/>
        <v>19465.969999999998</v>
      </c>
      <c r="BB158" s="82">
        <f t="shared" si="829"/>
        <v>230603.92000000004</v>
      </c>
      <c r="BC158" s="82">
        <f t="shared" si="830"/>
        <v>0</v>
      </c>
      <c r="BD158" s="82">
        <f t="shared" si="831"/>
        <v>0</v>
      </c>
      <c r="BE158" s="82">
        <f t="shared" si="832"/>
        <v>0</v>
      </c>
      <c r="BF158" s="76">
        <f t="shared" si="833"/>
        <v>1460824.0700000003</v>
      </c>
      <c r="BG158" s="77">
        <f t="shared" si="834"/>
        <v>2.1045070544342313E-2</v>
      </c>
      <c r="BH158" s="76">
        <f t="shared" si="835"/>
        <v>219.89864326819881</v>
      </c>
      <c r="BI158" s="82">
        <f t="shared" si="836"/>
        <v>61044.5</v>
      </c>
      <c r="BJ158" s="82">
        <f t="shared" si="837"/>
        <v>47867.079999999994</v>
      </c>
      <c r="BK158" s="82">
        <f t="shared" si="838"/>
        <v>220079.78</v>
      </c>
      <c r="BL158" s="82">
        <f t="shared" si="839"/>
        <v>0</v>
      </c>
      <c r="BM158" s="82">
        <f t="shared" si="840"/>
        <v>0</v>
      </c>
      <c r="BN158" s="82">
        <f t="shared" si="841"/>
        <v>0</v>
      </c>
      <c r="BO158" s="82">
        <f t="shared" si="842"/>
        <v>1264724.8299999998</v>
      </c>
      <c r="BP158" s="76">
        <f t="shared" si="843"/>
        <v>1593716.19</v>
      </c>
      <c r="BQ158" s="77">
        <f t="shared" si="860"/>
        <v>2.2959554360444272E-2</v>
      </c>
      <c r="BR158" s="76">
        <f t="shared" si="861"/>
        <v>239.90296650544843</v>
      </c>
      <c r="BS158" s="82">
        <f t="shared" si="846"/>
        <v>0</v>
      </c>
      <c r="BT158" s="82">
        <f t="shared" si="847"/>
        <v>0</v>
      </c>
      <c r="BU158" s="82">
        <f t="shared" si="848"/>
        <v>50378.89</v>
      </c>
      <c r="BV158" s="82">
        <f t="shared" si="849"/>
        <v>304344.92000000004</v>
      </c>
      <c r="BW158" s="76">
        <f t="shared" si="850"/>
        <v>354723.81000000006</v>
      </c>
      <c r="BX158" s="77">
        <f t="shared" si="851"/>
        <v>5.1102578048346911E-3</v>
      </c>
      <c r="BY158" s="76">
        <f t="shared" si="852"/>
        <v>53.396768410261977</v>
      </c>
      <c r="BZ158" s="82">
        <v>11765719.879999999</v>
      </c>
      <c r="CA158" s="77">
        <f t="shared" si="853"/>
        <v>0.16950049630519212</v>
      </c>
      <c r="CB158" s="76">
        <f t="shared" si="854"/>
        <v>1771.1002247421034</v>
      </c>
      <c r="CC158" s="82">
        <v>1720334.7699999998</v>
      </c>
      <c r="CD158" s="77">
        <f t="shared" si="855"/>
        <v>2.47836596740461E-2</v>
      </c>
      <c r="CE158" s="76">
        <f t="shared" si="856"/>
        <v>258.96293034801153</v>
      </c>
      <c r="CF158" s="84">
        <v>2929741.4699999997</v>
      </c>
      <c r="CG158" s="77">
        <f t="shared" si="857"/>
        <v>4.2206736032789446E-2</v>
      </c>
      <c r="CH158" s="85">
        <f t="shared" si="858"/>
        <v>441.01557991139765</v>
      </c>
    </row>
    <row r="159" spans="1:86" x14ac:dyDescent="0.2">
      <c r="A159" s="79"/>
      <c r="B159" s="70" t="s">
        <v>269</v>
      </c>
      <c r="C159" s="70" t="s">
        <v>270</v>
      </c>
      <c r="D159" s="80">
        <f t="shared" si="780"/>
        <v>19309.539999999997</v>
      </c>
      <c r="E159" s="80">
        <f t="shared" si="781"/>
        <v>207405161.94</v>
      </c>
      <c r="F159" s="76">
        <f t="shared" si="782"/>
        <v>127998545.42</v>
      </c>
      <c r="G159" s="76">
        <f t="shared" si="783"/>
        <v>891.08</v>
      </c>
      <c r="H159" s="76">
        <f t="shared" si="784"/>
        <v>0</v>
      </c>
      <c r="I159" s="76">
        <f t="shared" si="785"/>
        <v>127999436.5</v>
      </c>
      <c r="J159" s="77">
        <f t="shared" si="786"/>
        <v>0.61714682172196278</v>
      </c>
      <c r="K159" s="81">
        <f t="shared" si="787"/>
        <v>6628.8185270078948</v>
      </c>
      <c r="L159" s="82">
        <f t="shared" si="788"/>
        <v>0</v>
      </c>
      <c r="M159" s="82">
        <f t="shared" si="789"/>
        <v>0</v>
      </c>
      <c r="N159" s="82">
        <f t="shared" si="790"/>
        <v>0</v>
      </c>
      <c r="O159" s="82">
        <f t="shared" si="791"/>
        <v>0</v>
      </c>
      <c r="P159" s="82">
        <f t="shared" si="792"/>
        <v>0</v>
      </c>
      <c r="Q159" s="82">
        <f t="shared" si="793"/>
        <v>0</v>
      </c>
      <c r="R159" s="76"/>
      <c r="S159" s="77">
        <f t="shared" si="794"/>
        <v>0</v>
      </c>
      <c r="T159" s="96">
        <f t="shared" si="795"/>
        <v>0</v>
      </c>
      <c r="U159" s="82">
        <f t="shared" si="796"/>
        <v>14892709.730000002</v>
      </c>
      <c r="V159" s="82">
        <f t="shared" si="797"/>
        <v>564419.59</v>
      </c>
      <c r="W159" s="82">
        <f t="shared" si="798"/>
        <v>3549443.98</v>
      </c>
      <c r="X159" s="82">
        <f t="shared" si="799"/>
        <v>0</v>
      </c>
      <c r="Y159" s="82">
        <f t="shared" si="800"/>
        <v>0</v>
      </c>
      <c r="Z159" s="82">
        <f t="shared" si="801"/>
        <v>0</v>
      </c>
      <c r="AA159" s="76">
        <f t="shared" si="802"/>
        <v>19006573.300000001</v>
      </c>
      <c r="AB159" s="77">
        <f t="shared" si="803"/>
        <v>9.1639827679401681E-2</v>
      </c>
      <c r="AC159" s="76">
        <f t="shared" si="804"/>
        <v>984.30999909889124</v>
      </c>
      <c r="AD159" s="82">
        <f t="shared" si="805"/>
        <v>4588576.07</v>
      </c>
      <c r="AE159" s="82">
        <f t="shared" si="806"/>
        <v>386102.35999999993</v>
      </c>
      <c r="AF159" s="82">
        <f t="shared" si="807"/>
        <v>86315.45</v>
      </c>
      <c r="AG159" s="82">
        <f t="shared" si="808"/>
        <v>0</v>
      </c>
      <c r="AH159" s="76">
        <f t="shared" si="809"/>
        <v>5060993.8800000008</v>
      </c>
      <c r="AI159" s="77">
        <f t="shared" si="810"/>
        <v>2.440148467213217E-2</v>
      </c>
      <c r="AJ159" s="76">
        <f t="shared" si="811"/>
        <v>262.0981069461003</v>
      </c>
      <c r="AK159" s="82">
        <f t="shared" si="812"/>
        <v>0</v>
      </c>
      <c r="AL159" s="82">
        <f t="shared" si="813"/>
        <v>0</v>
      </c>
      <c r="AM159" s="76"/>
      <c r="AN159" s="77">
        <f t="shared" si="815"/>
        <v>0</v>
      </c>
      <c r="AO159" s="76">
        <f t="shared" si="816"/>
        <v>0</v>
      </c>
      <c r="AP159" s="82">
        <f t="shared" si="817"/>
        <v>613107.44999999995</v>
      </c>
      <c r="AQ159" s="82">
        <f t="shared" si="818"/>
        <v>310732.18</v>
      </c>
      <c r="AR159" s="82">
        <f t="shared" si="819"/>
        <v>0</v>
      </c>
      <c r="AS159" s="82">
        <f t="shared" si="820"/>
        <v>0</v>
      </c>
      <c r="AT159" s="82">
        <f t="shared" si="821"/>
        <v>904473</v>
      </c>
      <c r="AU159" s="82">
        <f t="shared" si="822"/>
        <v>1622560.3599999999</v>
      </c>
      <c r="AV159" s="82">
        <f t="shared" si="823"/>
        <v>292604.08</v>
      </c>
      <c r="AW159" s="82">
        <f t="shared" si="824"/>
        <v>1272788.18</v>
      </c>
      <c r="AX159" s="82">
        <f t="shared" si="825"/>
        <v>0</v>
      </c>
      <c r="AY159" s="82">
        <f t="shared" si="826"/>
        <v>157163.04</v>
      </c>
      <c r="AZ159" s="82">
        <f t="shared" si="827"/>
        <v>0</v>
      </c>
      <c r="BA159" s="82">
        <f t="shared" si="828"/>
        <v>182320.99000000002</v>
      </c>
      <c r="BB159" s="82">
        <f t="shared" si="829"/>
        <v>1336881.5499999998</v>
      </c>
      <c r="BC159" s="82">
        <f t="shared" si="830"/>
        <v>0</v>
      </c>
      <c r="BD159" s="82">
        <f t="shared" si="831"/>
        <v>0</v>
      </c>
      <c r="BE159" s="82">
        <f t="shared" si="832"/>
        <v>241700.69</v>
      </c>
      <c r="BF159" s="76">
        <f t="shared" si="833"/>
        <v>6934331.5200000005</v>
      </c>
      <c r="BG159" s="77">
        <f t="shared" si="834"/>
        <v>3.343374608008081E-2</v>
      </c>
      <c r="BH159" s="76">
        <f t="shared" si="835"/>
        <v>359.11427822723903</v>
      </c>
      <c r="BI159" s="82">
        <f t="shared" si="836"/>
        <v>89071.83</v>
      </c>
      <c r="BJ159" s="82">
        <f t="shared" si="837"/>
        <v>173690.37</v>
      </c>
      <c r="BK159" s="82">
        <f t="shared" si="838"/>
        <v>296230.59000000003</v>
      </c>
      <c r="BL159" s="82">
        <f t="shared" si="839"/>
        <v>0</v>
      </c>
      <c r="BM159" s="82">
        <f t="shared" si="840"/>
        <v>0</v>
      </c>
      <c r="BN159" s="82">
        <f t="shared" si="841"/>
        <v>0</v>
      </c>
      <c r="BO159" s="82">
        <f t="shared" si="842"/>
        <v>4490944.1899999995</v>
      </c>
      <c r="BP159" s="76">
        <f t="shared" si="843"/>
        <v>5049936.9799999995</v>
      </c>
      <c r="BQ159" s="77">
        <f t="shared" si="860"/>
        <v>2.4348174041400619E-2</v>
      </c>
      <c r="BR159" s="76">
        <f t="shared" si="861"/>
        <v>261.52549361610892</v>
      </c>
      <c r="BS159" s="82">
        <f t="shared" si="846"/>
        <v>0</v>
      </c>
      <c r="BT159" s="82">
        <f t="shared" si="847"/>
        <v>0</v>
      </c>
      <c r="BU159" s="82">
        <f t="shared" si="848"/>
        <v>8374585.870000001</v>
      </c>
      <c r="BV159" s="82">
        <f t="shared" si="849"/>
        <v>0</v>
      </c>
      <c r="BW159" s="76">
        <f t="shared" si="850"/>
        <v>8374585.870000001</v>
      </c>
      <c r="BX159" s="77">
        <f t="shared" si="851"/>
        <v>4.0377904733261534E-2</v>
      </c>
      <c r="BY159" s="76">
        <f t="shared" si="852"/>
        <v>433.70198720425253</v>
      </c>
      <c r="BZ159" s="82">
        <v>23658422.27</v>
      </c>
      <c r="CA159" s="77">
        <f t="shared" si="853"/>
        <v>0.1140686280356133</v>
      </c>
      <c r="CB159" s="76">
        <f t="shared" si="854"/>
        <v>1225.2193615176748</v>
      </c>
      <c r="CC159" s="82">
        <v>4314529.08</v>
      </c>
      <c r="CD159" s="77">
        <f t="shared" si="855"/>
        <v>2.0802418993063176E-2</v>
      </c>
      <c r="CE159" s="76">
        <f t="shared" si="856"/>
        <v>223.44028288607603</v>
      </c>
      <c r="CF159" s="84">
        <v>7006352.54</v>
      </c>
      <c r="CG159" s="77">
        <f t="shared" si="857"/>
        <v>3.3780994043083941E-2</v>
      </c>
      <c r="CH159" s="85">
        <f t="shared" si="858"/>
        <v>362.84409364490301</v>
      </c>
    </row>
    <row r="160" spans="1:86" x14ac:dyDescent="0.2">
      <c r="A160" s="79"/>
      <c r="B160" s="100" t="s">
        <v>271</v>
      </c>
      <c r="C160" s="70" t="s">
        <v>272</v>
      </c>
      <c r="D160" s="80">
        <f t="shared" si="780"/>
        <v>9343.32</v>
      </c>
      <c r="E160" s="80">
        <f t="shared" si="781"/>
        <v>107937900.84</v>
      </c>
      <c r="F160" s="76">
        <f t="shared" si="782"/>
        <v>60971703.81000001</v>
      </c>
      <c r="G160" s="76">
        <f t="shared" si="783"/>
        <v>515559.79</v>
      </c>
      <c r="H160" s="76">
        <f t="shared" si="784"/>
        <v>0</v>
      </c>
      <c r="I160" s="76">
        <f t="shared" si="785"/>
        <v>61487263.600000009</v>
      </c>
      <c r="J160" s="77">
        <f t="shared" si="786"/>
        <v>0.56965406146951714</v>
      </c>
      <c r="K160" s="81">
        <f t="shared" si="787"/>
        <v>6580.8795588720077</v>
      </c>
      <c r="L160" s="82">
        <f t="shared" si="788"/>
        <v>0</v>
      </c>
      <c r="M160" s="82">
        <f t="shared" si="789"/>
        <v>0</v>
      </c>
      <c r="N160" s="82">
        <f t="shared" si="790"/>
        <v>0</v>
      </c>
      <c r="O160" s="82">
        <f t="shared" si="791"/>
        <v>0</v>
      </c>
      <c r="P160" s="82">
        <f t="shared" si="792"/>
        <v>0</v>
      </c>
      <c r="Q160" s="82">
        <f t="shared" si="793"/>
        <v>0</v>
      </c>
      <c r="R160" s="76"/>
      <c r="S160" s="77">
        <f t="shared" si="794"/>
        <v>0</v>
      </c>
      <c r="T160" s="96">
        <f t="shared" si="795"/>
        <v>0</v>
      </c>
      <c r="U160" s="82">
        <f t="shared" si="796"/>
        <v>12985734.449999999</v>
      </c>
      <c r="V160" s="82">
        <f t="shared" si="797"/>
        <v>496573.92</v>
      </c>
      <c r="W160" s="82">
        <f t="shared" si="798"/>
        <v>2323644.71</v>
      </c>
      <c r="X160" s="82">
        <f t="shared" si="799"/>
        <v>0</v>
      </c>
      <c r="Y160" s="82">
        <f t="shared" si="800"/>
        <v>559346.10000000009</v>
      </c>
      <c r="Z160" s="82">
        <f t="shared" si="801"/>
        <v>0</v>
      </c>
      <c r="AA160" s="76">
        <f t="shared" si="802"/>
        <v>16365299.179999998</v>
      </c>
      <c r="AB160" s="77">
        <f t="shared" si="803"/>
        <v>0.15161772697672557</v>
      </c>
      <c r="AC160" s="76">
        <f t="shared" si="804"/>
        <v>1751.5507528373209</v>
      </c>
      <c r="AD160" s="82">
        <f t="shared" si="805"/>
        <v>1863966.0300000005</v>
      </c>
      <c r="AE160" s="82">
        <f t="shared" si="806"/>
        <v>344297.99000000005</v>
      </c>
      <c r="AF160" s="82">
        <f t="shared" si="807"/>
        <v>42982.25</v>
      </c>
      <c r="AG160" s="82">
        <f t="shared" si="808"/>
        <v>0</v>
      </c>
      <c r="AH160" s="76">
        <f t="shared" si="809"/>
        <v>2251246.2700000005</v>
      </c>
      <c r="AI160" s="77">
        <f t="shared" si="810"/>
        <v>2.085686540575862E-2</v>
      </c>
      <c r="AJ160" s="76">
        <f t="shared" si="811"/>
        <v>240.94714405586029</v>
      </c>
      <c r="AK160" s="82">
        <f t="shared" si="812"/>
        <v>0</v>
      </c>
      <c r="AL160" s="82">
        <f t="shared" si="813"/>
        <v>0</v>
      </c>
      <c r="AM160" s="76"/>
      <c r="AN160" s="77">
        <f t="shared" si="815"/>
        <v>0</v>
      </c>
      <c r="AO160" s="76">
        <f t="shared" si="816"/>
        <v>0</v>
      </c>
      <c r="AP160" s="82">
        <f t="shared" si="817"/>
        <v>850936.3899999999</v>
      </c>
      <c r="AQ160" s="82">
        <f t="shared" si="818"/>
        <v>236858.52</v>
      </c>
      <c r="AR160" s="82">
        <f t="shared" si="819"/>
        <v>0</v>
      </c>
      <c r="AS160" s="82">
        <f t="shared" si="820"/>
        <v>0</v>
      </c>
      <c r="AT160" s="82">
        <f t="shared" si="821"/>
        <v>1160188.9099999999</v>
      </c>
      <c r="AU160" s="82">
        <f t="shared" si="822"/>
        <v>0</v>
      </c>
      <c r="AV160" s="82">
        <f t="shared" si="823"/>
        <v>0</v>
      </c>
      <c r="AW160" s="82">
        <f t="shared" si="824"/>
        <v>685434.94000000006</v>
      </c>
      <c r="AX160" s="82">
        <f t="shared" si="825"/>
        <v>0</v>
      </c>
      <c r="AY160" s="82">
        <f t="shared" si="826"/>
        <v>473233.30999999994</v>
      </c>
      <c r="AZ160" s="82">
        <f t="shared" si="827"/>
        <v>0</v>
      </c>
      <c r="BA160" s="82">
        <f t="shared" si="828"/>
        <v>107236.48999999999</v>
      </c>
      <c r="BB160" s="82">
        <f t="shared" si="829"/>
        <v>786840.79999999993</v>
      </c>
      <c r="BC160" s="82">
        <f t="shared" si="830"/>
        <v>0</v>
      </c>
      <c r="BD160" s="82">
        <f t="shared" si="831"/>
        <v>0</v>
      </c>
      <c r="BE160" s="82">
        <f t="shared" si="832"/>
        <v>0</v>
      </c>
      <c r="BF160" s="76">
        <f t="shared" si="833"/>
        <v>4300729.3599999994</v>
      </c>
      <c r="BG160" s="77">
        <f t="shared" si="834"/>
        <v>3.9844478413334307E-2</v>
      </c>
      <c r="BH160" s="76">
        <f t="shared" si="835"/>
        <v>460.29991052431035</v>
      </c>
      <c r="BI160" s="82">
        <f t="shared" si="836"/>
        <v>0</v>
      </c>
      <c r="BJ160" s="82">
        <f t="shared" si="837"/>
        <v>81823.929999999993</v>
      </c>
      <c r="BK160" s="82">
        <f t="shared" si="838"/>
        <v>81206.010000000024</v>
      </c>
      <c r="BL160" s="82">
        <f t="shared" si="839"/>
        <v>0</v>
      </c>
      <c r="BM160" s="82">
        <f t="shared" si="840"/>
        <v>0</v>
      </c>
      <c r="BN160" s="82">
        <f t="shared" si="841"/>
        <v>0</v>
      </c>
      <c r="BO160" s="82">
        <f t="shared" si="842"/>
        <v>604594.20000000007</v>
      </c>
      <c r="BP160" s="76">
        <f t="shared" si="843"/>
        <v>767624.14000000013</v>
      </c>
      <c r="BQ160" s="77">
        <f t="shared" si="860"/>
        <v>7.1117201096756117E-3</v>
      </c>
      <c r="BR160" s="76">
        <f t="shared" si="861"/>
        <v>82.157535008968992</v>
      </c>
      <c r="BS160" s="82">
        <f t="shared" si="846"/>
        <v>7309.13</v>
      </c>
      <c r="BT160" s="82">
        <f t="shared" si="847"/>
        <v>0</v>
      </c>
      <c r="BU160" s="82">
        <f t="shared" si="848"/>
        <v>3699093.72</v>
      </c>
      <c r="BV160" s="82">
        <f t="shared" si="849"/>
        <v>495451.91000000003</v>
      </c>
      <c r="BW160" s="76">
        <f t="shared" si="850"/>
        <v>4201854.76</v>
      </c>
      <c r="BX160" s="77">
        <f t="shared" si="851"/>
        <v>3.8928446146349938E-2</v>
      </c>
      <c r="BY160" s="76">
        <f t="shared" si="852"/>
        <v>449.71752653232471</v>
      </c>
      <c r="BZ160" s="82">
        <v>12590374.629999997</v>
      </c>
      <c r="CA160" s="77">
        <f t="shared" si="853"/>
        <v>0.11664461261538832</v>
      </c>
      <c r="CB160" s="76">
        <f t="shared" si="854"/>
        <v>1347.5268566205586</v>
      </c>
      <c r="CC160" s="82">
        <v>2378361.5699999998</v>
      </c>
      <c r="CD160" s="77">
        <f t="shared" si="855"/>
        <v>2.203453607575272E-2</v>
      </c>
      <c r="CE160" s="76">
        <f t="shared" si="856"/>
        <v>254.55208319954789</v>
      </c>
      <c r="CF160" s="84">
        <v>3595147.33</v>
      </c>
      <c r="CG160" s="77">
        <f t="shared" si="857"/>
        <v>3.3307552787497773E-2</v>
      </c>
      <c r="CH160" s="85">
        <f t="shared" si="858"/>
        <v>384.78263936159738</v>
      </c>
    </row>
    <row r="161" spans="1:86" x14ac:dyDescent="0.2">
      <c r="A161" s="79"/>
      <c r="B161" s="70" t="s">
        <v>273</v>
      </c>
      <c r="C161" s="70" t="s">
        <v>274</v>
      </c>
      <c r="D161" s="80">
        <f t="shared" si="780"/>
        <v>27515.849999999995</v>
      </c>
      <c r="E161" s="80">
        <f t="shared" si="781"/>
        <v>288241774.16000003</v>
      </c>
      <c r="F161" s="76">
        <f t="shared" si="782"/>
        <v>175118058.09000003</v>
      </c>
      <c r="G161" s="76">
        <f t="shared" si="783"/>
        <v>551157.16</v>
      </c>
      <c r="H161" s="76">
        <f t="shared" si="784"/>
        <v>0</v>
      </c>
      <c r="I161" s="76">
        <f t="shared" si="785"/>
        <v>175669215.25000003</v>
      </c>
      <c r="J161" s="77">
        <f t="shared" si="786"/>
        <v>0.60945092279541646</v>
      </c>
      <c r="K161" s="81">
        <f t="shared" si="787"/>
        <v>6384.2917900046723</v>
      </c>
      <c r="L161" s="82">
        <f t="shared" si="788"/>
        <v>0</v>
      </c>
      <c r="M161" s="82">
        <f t="shared" si="789"/>
        <v>0</v>
      </c>
      <c r="N161" s="82">
        <f t="shared" si="790"/>
        <v>0</v>
      </c>
      <c r="O161" s="82">
        <f t="shared" si="791"/>
        <v>0</v>
      </c>
      <c r="P161" s="82">
        <f t="shared" si="792"/>
        <v>0</v>
      </c>
      <c r="Q161" s="82">
        <f t="shared" si="793"/>
        <v>0</v>
      </c>
      <c r="R161" s="76"/>
      <c r="S161" s="77">
        <f t="shared" si="794"/>
        <v>0</v>
      </c>
      <c r="T161" s="96">
        <f t="shared" si="795"/>
        <v>0</v>
      </c>
      <c r="U161" s="82">
        <f t="shared" si="796"/>
        <v>31187333.140000004</v>
      </c>
      <c r="V161" s="82">
        <f t="shared" si="797"/>
        <v>1497107.73</v>
      </c>
      <c r="W161" s="82">
        <f t="shared" si="798"/>
        <v>5879164</v>
      </c>
      <c r="X161" s="82">
        <f t="shared" si="799"/>
        <v>0</v>
      </c>
      <c r="Y161" s="82">
        <f t="shared" si="800"/>
        <v>0</v>
      </c>
      <c r="Z161" s="82">
        <f t="shared" si="801"/>
        <v>0</v>
      </c>
      <c r="AA161" s="76">
        <f t="shared" si="802"/>
        <v>38563604.870000005</v>
      </c>
      <c r="AB161" s="77">
        <f t="shared" si="803"/>
        <v>0.13378909071172226</v>
      </c>
      <c r="AC161" s="76">
        <f t="shared" si="804"/>
        <v>1401.5051277718119</v>
      </c>
      <c r="AD161" s="82">
        <f t="shared" si="805"/>
        <v>5366094.8199999984</v>
      </c>
      <c r="AE161" s="82">
        <f t="shared" si="806"/>
        <v>1135873.5399999998</v>
      </c>
      <c r="AF161" s="82">
        <f t="shared" si="807"/>
        <v>94578</v>
      </c>
      <c r="AG161" s="82">
        <f t="shared" si="808"/>
        <v>0</v>
      </c>
      <c r="AH161" s="76">
        <f t="shared" si="809"/>
        <v>6596546.3599999985</v>
      </c>
      <c r="AI161" s="77">
        <f t="shared" si="810"/>
        <v>2.2885462661419519E-2</v>
      </c>
      <c r="AJ161" s="76">
        <f t="shared" si="811"/>
        <v>239.73623784109884</v>
      </c>
      <c r="AK161" s="82">
        <f t="shared" si="812"/>
        <v>2149573.42</v>
      </c>
      <c r="AL161" s="82">
        <f t="shared" si="813"/>
        <v>25743</v>
      </c>
      <c r="AM161" s="76">
        <f t="shared" si="814"/>
        <v>2175316.42</v>
      </c>
      <c r="AN161" s="77">
        <f t="shared" si="815"/>
        <v>7.54684648448113E-3</v>
      </c>
      <c r="AO161" s="76">
        <f t="shared" si="816"/>
        <v>79.056849779309033</v>
      </c>
      <c r="AP161" s="82">
        <f t="shared" si="817"/>
        <v>1480452.9000000004</v>
      </c>
      <c r="AQ161" s="82">
        <f t="shared" si="818"/>
        <v>463258</v>
      </c>
      <c r="AR161" s="82">
        <f t="shared" si="819"/>
        <v>0</v>
      </c>
      <c r="AS161" s="82">
        <f t="shared" si="820"/>
        <v>0</v>
      </c>
      <c r="AT161" s="82">
        <f t="shared" si="821"/>
        <v>1630702.73</v>
      </c>
      <c r="AU161" s="82">
        <f t="shared" si="822"/>
        <v>0</v>
      </c>
      <c r="AV161" s="82">
        <f t="shared" si="823"/>
        <v>0</v>
      </c>
      <c r="AW161" s="82">
        <f t="shared" si="824"/>
        <v>1512600.1300000001</v>
      </c>
      <c r="AX161" s="82">
        <f t="shared" si="825"/>
        <v>0</v>
      </c>
      <c r="AY161" s="82">
        <f t="shared" si="826"/>
        <v>612769.15</v>
      </c>
      <c r="AZ161" s="82">
        <f t="shared" si="827"/>
        <v>0</v>
      </c>
      <c r="BA161" s="82">
        <f t="shared" si="828"/>
        <v>306584.36000000004</v>
      </c>
      <c r="BB161" s="82">
        <f t="shared" si="829"/>
        <v>3869038.9999999995</v>
      </c>
      <c r="BC161" s="82">
        <f t="shared" si="830"/>
        <v>0</v>
      </c>
      <c r="BD161" s="82">
        <f t="shared" si="831"/>
        <v>68955</v>
      </c>
      <c r="BE161" s="82">
        <f t="shared" si="832"/>
        <v>369015.57000000007</v>
      </c>
      <c r="BF161" s="76">
        <f t="shared" si="833"/>
        <v>10313376.840000002</v>
      </c>
      <c r="BG161" s="77">
        <f t="shared" si="834"/>
        <v>3.5780298917654989E-2</v>
      </c>
      <c r="BH161" s="76">
        <f t="shared" si="835"/>
        <v>374.81585486183434</v>
      </c>
      <c r="BI161" s="82">
        <f t="shared" si="836"/>
        <v>0</v>
      </c>
      <c r="BJ161" s="82">
        <f t="shared" si="837"/>
        <v>174409.61</v>
      </c>
      <c r="BK161" s="82">
        <f t="shared" si="838"/>
        <v>681377.43</v>
      </c>
      <c r="BL161" s="82">
        <f t="shared" si="839"/>
        <v>0</v>
      </c>
      <c r="BM161" s="82">
        <f t="shared" si="840"/>
        <v>0</v>
      </c>
      <c r="BN161" s="82">
        <f t="shared" si="841"/>
        <v>0</v>
      </c>
      <c r="BO161" s="82">
        <f t="shared" si="842"/>
        <v>4836793.3999999994</v>
      </c>
      <c r="BP161" s="76">
        <f t="shared" si="843"/>
        <v>5692580.4399999995</v>
      </c>
      <c r="BQ161" s="77">
        <f t="shared" si="860"/>
        <v>1.9749324873500489E-2</v>
      </c>
      <c r="BR161" s="76">
        <f t="shared" si="861"/>
        <v>206.88368485800004</v>
      </c>
      <c r="BS161" s="82">
        <f t="shared" si="846"/>
        <v>0</v>
      </c>
      <c r="BT161" s="82">
        <f t="shared" si="847"/>
        <v>0</v>
      </c>
      <c r="BU161" s="82">
        <f t="shared" si="848"/>
        <v>1053761.1300000001</v>
      </c>
      <c r="BV161" s="82">
        <f t="shared" si="849"/>
        <v>977005.7200000002</v>
      </c>
      <c r="BW161" s="76">
        <f t="shared" si="850"/>
        <v>2030766.8500000003</v>
      </c>
      <c r="BX161" s="77">
        <f t="shared" si="851"/>
        <v>7.0453592506433248E-3</v>
      </c>
      <c r="BY161" s="76">
        <f t="shared" si="852"/>
        <v>73.8035296020294</v>
      </c>
      <c r="BZ161" s="82">
        <v>30523739.219999991</v>
      </c>
      <c r="CA161" s="77">
        <f t="shared" si="853"/>
        <v>0.10589630635237687</v>
      </c>
      <c r="CB161" s="76">
        <f t="shared" si="854"/>
        <v>1109.3147847513342</v>
      </c>
      <c r="CC161" s="82">
        <v>7774093.2799999993</v>
      </c>
      <c r="CD161" s="77">
        <f t="shared" si="855"/>
        <v>2.6970737682473048E-2</v>
      </c>
      <c r="CE161" s="76">
        <f t="shared" si="856"/>
        <v>282.53146023110321</v>
      </c>
      <c r="CF161" s="84">
        <v>8902534.6299999971</v>
      </c>
      <c r="CG161" s="77">
        <f t="shared" si="857"/>
        <v>3.0885650270311937E-2</v>
      </c>
      <c r="CH161" s="85">
        <f t="shared" si="858"/>
        <v>323.54205412516779</v>
      </c>
    </row>
    <row r="162" spans="1:86" x14ac:dyDescent="0.2">
      <c r="A162" s="79"/>
      <c r="B162" s="70" t="s">
        <v>275</v>
      </c>
      <c r="C162" s="70" t="s">
        <v>276</v>
      </c>
      <c r="D162" s="80">
        <f t="shared" si="780"/>
        <v>27484.86</v>
      </c>
      <c r="E162" s="80">
        <f t="shared" si="781"/>
        <v>325746079.02999997</v>
      </c>
      <c r="F162" s="76">
        <f t="shared" si="782"/>
        <v>189309503.46999994</v>
      </c>
      <c r="G162" s="76">
        <f t="shared" si="783"/>
        <v>378923.77</v>
      </c>
      <c r="H162" s="76">
        <f t="shared" si="784"/>
        <v>2681900.94</v>
      </c>
      <c r="I162" s="76">
        <f t="shared" si="785"/>
        <v>192370328.17999995</v>
      </c>
      <c r="J162" s="77">
        <f t="shared" si="786"/>
        <v>0.59055301218923761</v>
      </c>
      <c r="K162" s="81">
        <f t="shared" si="787"/>
        <v>6999.1380047051334</v>
      </c>
      <c r="L162" s="82">
        <f t="shared" si="788"/>
        <v>0</v>
      </c>
      <c r="M162" s="82">
        <f t="shared" si="789"/>
        <v>0</v>
      </c>
      <c r="N162" s="82">
        <f t="shared" si="790"/>
        <v>0</v>
      </c>
      <c r="O162" s="82">
        <f t="shared" si="791"/>
        <v>0</v>
      </c>
      <c r="P162" s="82">
        <f t="shared" si="792"/>
        <v>1167680.6500000001</v>
      </c>
      <c r="Q162" s="82">
        <f t="shared" si="793"/>
        <v>0</v>
      </c>
      <c r="R162" s="76">
        <f t="shared" si="859"/>
        <v>1167680.6500000001</v>
      </c>
      <c r="S162" s="77">
        <f t="shared" si="794"/>
        <v>3.5846345517867653E-3</v>
      </c>
      <c r="T162" s="96">
        <f t="shared" si="795"/>
        <v>42.484504196128348</v>
      </c>
      <c r="U162" s="82">
        <f t="shared" si="796"/>
        <v>33814299.61999999</v>
      </c>
      <c r="V162" s="82">
        <f t="shared" si="797"/>
        <v>973563.91</v>
      </c>
      <c r="W162" s="82">
        <f t="shared" si="798"/>
        <v>5474471.9999999991</v>
      </c>
      <c r="X162" s="82">
        <f t="shared" si="799"/>
        <v>0</v>
      </c>
      <c r="Y162" s="82">
        <f t="shared" si="800"/>
        <v>0</v>
      </c>
      <c r="Z162" s="82">
        <f t="shared" si="801"/>
        <v>0</v>
      </c>
      <c r="AA162" s="76">
        <f t="shared" si="802"/>
        <v>40262335.529999986</v>
      </c>
      <c r="AB162" s="77">
        <f t="shared" si="803"/>
        <v>0.12360036888208248</v>
      </c>
      <c r="AC162" s="76">
        <f t="shared" si="804"/>
        <v>1464.8914176750395</v>
      </c>
      <c r="AD162" s="82">
        <f t="shared" si="805"/>
        <v>8100234.6300000008</v>
      </c>
      <c r="AE162" s="82">
        <f t="shared" si="806"/>
        <v>226269.78999999998</v>
      </c>
      <c r="AF162" s="82">
        <f t="shared" si="807"/>
        <v>196488</v>
      </c>
      <c r="AG162" s="82">
        <f t="shared" si="808"/>
        <v>37779.839999999997</v>
      </c>
      <c r="AH162" s="76">
        <f t="shared" si="809"/>
        <v>8560772.2600000016</v>
      </c>
      <c r="AI162" s="77">
        <f t="shared" si="810"/>
        <v>2.6280507459958059E-2</v>
      </c>
      <c r="AJ162" s="76">
        <f t="shared" si="811"/>
        <v>311.47228910753051</v>
      </c>
      <c r="AK162" s="82">
        <f t="shared" si="812"/>
        <v>0</v>
      </c>
      <c r="AL162" s="82">
        <f t="shared" si="813"/>
        <v>0</v>
      </c>
      <c r="AM162" s="76"/>
      <c r="AN162" s="77">
        <f t="shared" si="815"/>
        <v>0</v>
      </c>
      <c r="AO162" s="76">
        <f t="shared" si="816"/>
        <v>0</v>
      </c>
      <c r="AP162" s="82">
        <f t="shared" si="817"/>
        <v>6697516.580000001</v>
      </c>
      <c r="AQ162" s="82">
        <f t="shared" si="818"/>
        <v>644910.11</v>
      </c>
      <c r="AR162" s="82">
        <f t="shared" si="819"/>
        <v>0</v>
      </c>
      <c r="AS162" s="82">
        <f t="shared" si="820"/>
        <v>0</v>
      </c>
      <c r="AT162" s="82">
        <f t="shared" si="821"/>
        <v>6217042.9400000004</v>
      </c>
      <c r="AU162" s="82">
        <f t="shared" si="822"/>
        <v>0</v>
      </c>
      <c r="AV162" s="82">
        <f t="shared" si="823"/>
        <v>0</v>
      </c>
      <c r="AW162" s="82">
        <f t="shared" si="824"/>
        <v>2218015.7000000002</v>
      </c>
      <c r="AX162" s="82">
        <f t="shared" si="825"/>
        <v>110138.81999999999</v>
      </c>
      <c r="AY162" s="82">
        <f t="shared" si="826"/>
        <v>0</v>
      </c>
      <c r="AZ162" s="82">
        <f t="shared" si="827"/>
        <v>0</v>
      </c>
      <c r="BA162" s="82">
        <f t="shared" si="828"/>
        <v>561105.38</v>
      </c>
      <c r="BB162" s="82">
        <f t="shared" si="829"/>
        <v>4821460.2899999991</v>
      </c>
      <c r="BC162" s="82">
        <f t="shared" si="830"/>
        <v>0</v>
      </c>
      <c r="BD162" s="82">
        <f t="shared" si="831"/>
        <v>71617</v>
      </c>
      <c r="BE162" s="82">
        <f t="shared" si="832"/>
        <v>343937.93999999994</v>
      </c>
      <c r="BF162" s="76">
        <f t="shared" si="833"/>
        <v>21685744.760000002</v>
      </c>
      <c r="BG162" s="77">
        <f t="shared" si="834"/>
        <v>6.6572542713561958E-2</v>
      </c>
      <c r="BH162" s="76">
        <f t="shared" si="835"/>
        <v>789.0069209011798</v>
      </c>
      <c r="BI162" s="82">
        <f t="shared" si="836"/>
        <v>0</v>
      </c>
      <c r="BJ162" s="82">
        <f t="shared" si="837"/>
        <v>0</v>
      </c>
      <c r="BK162" s="82">
        <f t="shared" si="838"/>
        <v>261882.18</v>
      </c>
      <c r="BL162" s="82">
        <f t="shared" si="839"/>
        <v>0</v>
      </c>
      <c r="BM162" s="82">
        <f t="shared" si="840"/>
        <v>0</v>
      </c>
      <c r="BN162" s="82">
        <f t="shared" si="841"/>
        <v>0</v>
      </c>
      <c r="BO162" s="82">
        <f t="shared" si="842"/>
        <v>320033.49000000005</v>
      </c>
      <c r="BP162" s="76">
        <f t="shared" si="843"/>
        <v>581915.67000000004</v>
      </c>
      <c r="BQ162" s="77">
        <f t="shared" si="860"/>
        <v>1.7864088241148341E-3</v>
      </c>
      <c r="BR162" s="76">
        <f t="shared" si="861"/>
        <v>21.172226091018839</v>
      </c>
      <c r="BS162" s="82">
        <f t="shared" si="846"/>
        <v>0</v>
      </c>
      <c r="BT162" s="82">
        <f t="shared" si="847"/>
        <v>0</v>
      </c>
      <c r="BU162" s="82">
        <f t="shared" si="848"/>
        <v>0</v>
      </c>
      <c r="BV162" s="82">
        <f t="shared" si="849"/>
        <v>410751.00999999995</v>
      </c>
      <c r="BW162" s="76">
        <f t="shared" si="850"/>
        <v>410751.00999999995</v>
      </c>
      <c r="BX162" s="77">
        <f t="shared" si="851"/>
        <v>1.2609545791713776E-3</v>
      </c>
      <c r="BY162" s="76">
        <f t="shared" si="852"/>
        <v>14.944628060685044</v>
      </c>
      <c r="BZ162" s="82">
        <v>41975767.730000012</v>
      </c>
      <c r="CA162" s="77">
        <f t="shared" si="853"/>
        <v>0.12886039290171841</v>
      </c>
      <c r="CB162" s="76">
        <f t="shared" si="854"/>
        <v>1527.2323646545774</v>
      </c>
      <c r="CC162" s="82">
        <v>10401596.559999999</v>
      </c>
      <c r="CD162" s="77">
        <f t="shared" si="855"/>
        <v>3.1931609402555697E-2</v>
      </c>
      <c r="CE162" s="76">
        <f t="shared" si="856"/>
        <v>378.44822786072035</v>
      </c>
      <c r="CF162" s="84">
        <v>8329186.6799999997</v>
      </c>
      <c r="CG162" s="77">
        <f t="shared" si="857"/>
        <v>2.5569568495812694E-2</v>
      </c>
      <c r="CH162" s="85">
        <f t="shared" si="858"/>
        <v>303.04635643041297</v>
      </c>
    </row>
    <row r="163" spans="1:86" x14ac:dyDescent="0.2">
      <c r="A163" s="79"/>
      <c r="B163" s="70" t="s">
        <v>277</v>
      </c>
      <c r="C163" s="70" t="s">
        <v>278</v>
      </c>
      <c r="D163" s="80">
        <f t="shared" si="780"/>
        <v>20672.560000000001</v>
      </c>
      <c r="E163" s="80">
        <f t="shared" si="781"/>
        <v>224393820.65000001</v>
      </c>
      <c r="F163" s="76">
        <f t="shared" si="782"/>
        <v>128794025.76000001</v>
      </c>
      <c r="G163" s="76">
        <f t="shared" si="783"/>
        <v>1027096.75</v>
      </c>
      <c r="H163" s="76">
        <f t="shared" si="784"/>
        <v>138232.31</v>
      </c>
      <c r="I163" s="76">
        <f t="shared" si="785"/>
        <v>129959354.82000001</v>
      </c>
      <c r="J163" s="77">
        <f t="shared" si="786"/>
        <v>0.57915745827379583</v>
      </c>
      <c r="K163" s="81">
        <f t="shared" si="787"/>
        <v>6286.5631939150253</v>
      </c>
      <c r="L163" s="82">
        <f t="shared" si="788"/>
        <v>0</v>
      </c>
      <c r="M163" s="82">
        <f t="shared" si="789"/>
        <v>0</v>
      </c>
      <c r="N163" s="82">
        <f t="shared" si="790"/>
        <v>0</v>
      </c>
      <c r="O163" s="82">
        <f t="shared" si="791"/>
        <v>0</v>
      </c>
      <c r="P163" s="82">
        <f t="shared" si="792"/>
        <v>0</v>
      </c>
      <c r="Q163" s="82">
        <f t="shared" si="793"/>
        <v>0</v>
      </c>
      <c r="R163" s="76"/>
      <c r="S163" s="77">
        <f t="shared" si="794"/>
        <v>0</v>
      </c>
      <c r="T163" s="96">
        <f t="shared" si="795"/>
        <v>0</v>
      </c>
      <c r="U163" s="82">
        <f t="shared" si="796"/>
        <v>30495455.57</v>
      </c>
      <c r="V163" s="82">
        <f t="shared" si="797"/>
        <v>972473.46000000008</v>
      </c>
      <c r="W163" s="82">
        <f t="shared" si="798"/>
        <v>4861205</v>
      </c>
      <c r="X163" s="82">
        <f t="shared" si="799"/>
        <v>0</v>
      </c>
      <c r="Y163" s="82">
        <f t="shared" si="800"/>
        <v>0</v>
      </c>
      <c r="Z163" s="82">
        <f t="shared" si="801"/>
        <v>0</v>
      </c>
      <c r="AA163" s="76">
        <f t="shared" si="802"/>
        <v>36329134.030000001</v>
      </c>
      <c r="AB163" s="77">
        <f t="shared" si="803"/>
        <v>0.16189899492225612</v>
      </c>
      <c r="AC163" s="76">
        <f t="shared" si="804"/>
        <v>1757.3601929320801</v>
      </c>
      <c r="AD163" s="82">
        <f t="shared" si="805"/>
        <v>4221484.8100000005</v>
      </c>
      <c r="AE163" s="82">
        <f t="shared" si="806"/>
        <v>952625.93</v>
      </c>
      <c r="AF163" s="82">
        <f t="shared" si="807"/>
        <v>74932.19</v>
      </c>
      <c r="AG163" s="82">
        <f t="shared" si="808"/>
        <v>0</v>
      </c>
      <c r="AH163" s="76">
        <f t="shared" si="809"/>
        <v>5249042.9300000006</v>
      </c>
      <c r="AI163" s="77">
        <f t="shared" si="810"/>
        <v>2.3392101060515546E-2</v>
      </c>
      <c r="AJ163" s="76">
        <f t="shared" si="811"/>
        <v>253.91354191256431</v>
      </c>
      <c r="AK163" s="82">
        <f t="shared" si="812"/>
        <v>0</v>
      </c>
      <c r="AL163" s="82">
        <f t="shared" si="813"/>
        <v>0</v>
      </c>
      <c r="AM163" s="76"/>
      <c r="AN163" s="77">
        <f t="shared" si="815"/>
        <v>0</v>
      </c>
      <c r="AO163" s="76">
        <f t="shared" si="816"/>
        <v>0</v>
      </c>
      <c r="AP163" s="82">
        <f t="shared" si="817"/>
        <v>1492668.8499999999</v>
      </c>
      <c r="AQ163" s="82">
        <f t="shared" si="818"/>
        <v>324802.55</v>
      </c>
      <c r="AR163" s="82">
        <f t="shared" si="819"/>
        <v>0</v>
      </c>
      <c r="AS163" s="82">
        <f t="shared" si="820"/>
        <v>0</v>
      </c>
      <c r="AT163" s="82">
        <f t="shared" si="821"/>
        <v>1681205.5</v>
      </c>
      <c r="AU163" s="82">
        <f t="shared" si="822"/>
        <v>192126.64</v>
      </c>
      <c r="AV163" s="82">
        <f t="shared" si="823"/>
        <v>8559.19</v>
      </c>
      <c r="AW163" s="82">
        <f t="shared" si="824"/>
        <v>1000407.69</v>
      </c>
      <c r="AX163" s="82">
        <f t="shared" si="825"/>
        <v>0</v>
      </c>
      <c r="AY163" s="82">
        <f t="shared" si="826"/>
        <v>0</v>
      </c>
      <c r="AZ163" s="82">
        <f t="shared" si="827"/>
        <v>0</v>
      </c>
      <c r="BA163" s="82">
        <f t="shared" si="828"/>
        <v>192889.65000000005</v>
      </c>
      <c r="BB163" s="82">
        <f t="shared" si="829"/>
        <v>1534794.79</v>
      </c>
      <c r="BC163" s="82">
        <f t="shared" si="830"/>
        <v>0</v>
      </c>
      <c r="BD163" s="82">
        <f t="shared" si="831"/>
        <v>0</v>
      </c>
      <c r="BE163" s="82">
        <f t="shared" si="832"/>
        <v>0</v>
      </c>
      <c r="BF163" s="76">
        <f t="shared" si="833"/>
        <v>6427454.8600000003</v>
      </c>
      <c r="BG163" s="77">
        <f t="shared" si="834"/>
        <v>2.8643635735519084E-2</v>
      </c>
      <c r="BH163" s="76">
        <f t="shared" si="835"/>
        <v>310.91721876729343</v>
      </c>
      <c r="BI163" s="82">
        <f t="shared" si="836"/>
        <v>0</v>
      </c>
      <c r="BJ163" s="82">
        <f t="shared" si="837"/>
        <v>96120.74</v>
      </c>
      <c r="BK163" s="82">
        <f t="shared" si="838"/>
        <v>333541.5</v>
      </c>
      <c r="BL163" s="82">
        <f t="shared" si="839"/>
        <v>0</v>
      </c>
      <c r="BM163" s="82">
        <f t="shared" si="840"/>
        <v>0</v>
      </c>
      <c r="BN163" s="82">
        <f t="shared" si="841"/>
        <v>0</v>
      </c>
      <c r="BO163" s="82">
        <f t="shared" si="842"/>
        <v>4420494.2499999991</v>
      </c>
      <c r="BP163" s="76">
        <f t="shared" si="843"/>
        <v>4850156.4899999993</v>
      </c>
      <c r="BQ163" s="77">
        <f t="shared" si="860"/>
        <v>2.1614483304177385E-2</v>
      </c>
      <c r="BR163" s="76">
        <f t="shared" si="861"/>
        <v>234.61808745506116</v>
      </c>
      <c r="BS163" s="82">
        <f t="shared" si="846"/>
        <v>0</v>
      </c>
      <c r="BT163" s="82">
        <f t="shared" si="847"/>
        <v>1205.8400000000001</v>
      </c>
      <c r="BU163" s="82">
        <f t="shared" si="848"/>
        <v>0</v>
      </c>
      <c r="BV163" s="82">
        <f t="shared" si="849"/>
        <v>708175.77</v>
      </c>
      <c r="BW163" s="76">
        <f t="shared" si="850"/>
        <v>709381.61</v>
      </c>
      <c r="BX163" s="77">
        <f t="shared" si="851"/>
        <v>3.161324175260884E-3</v>
      </c>
      <c r="BY163" s="76">
        <f t="shared" si="852"/>
        <v>34.31513126579388</v>
      </c>
      <c r="BZ163" s="82">
        <v>26954296.929999996</v>
      </c>
      <c r="CA163" s="77">
        <f t="shared" si="853"/>
        <v>0.12012049552844938</v>
      </c>
      <c r="CB163" s="76">
        <f t="shared" si="854"/>
        <v>1303.8683612479535</v>
      </c>
      <c r="CC163" s="82">
        <v>5965945.29</v>
      </c>
      <c r="CD163" s="77">
        <f t="shared" si="855"/>
        <v>2.6586941087408236E-2</v>
      </c>
      <c r="CE163" s="76">
        <f t="shared" si="856"/>
        <v>288.59247669374281</v>
      </c>
      <c r="CF163" s="84">
        <v>7949053.6900000004</v>
      </c>
      <c r="CG163" s="77">
        <f t="shared" si="857"/>
        <v>3.5424565912617521E-2</v>
      </c>
      <c r="CH163" s="85">
        <f t="shared" si="858"/>
        <v>384.52197937749366</v>
      </c>
    </row>
    <row r="164" spans="1:86" x14ac:dyDescent="0.2">
      <c r="A164" s="79"/>
      <c r="B164" s="101" t="s">
        <v>279</v>
      </c>
      <c r="C164" s="102" t="s">
        <v>280</v>
      </c>
      <c r="D164" s="80">
        <f t="shared" si="780"/>
        <v>416.69</v>
      </c>
      <c r="E164" s="80">
        <f t="shared" si="781"/>
        <v>2945734.98</v>
      </c>
      <c r="F164" s="76">
        <f t="shared" si="782"/>
        <v>2618728.8800000004</v>
      </c>
      <c r="G164" s="76">
        <f t="shared" si="783"/>
        <v>0</v>
      </c>
      <c r="H164" s="76">
        <f t="shared" si="784"/>
        <v>0</v>
      </c>
      <c r="I164" s="76">
        <f t="shared" si="785"/>
        <v>2618728.8800000004</v>
      </c>
      <c r="J164" s="77">
        <f t="shared" si="786"/>
        <v>0.88898997967563276</v>
      </c>
      <c r="K164" s="81">
        <f t="shared" si="787"/>
        <v>6284.5973745470264</v>
      </c>
      <c r="L164" s="82">
        <f t="shared" si="788"/>
        <v>0</v>
      </c>
      <c r="M164" s="82">
        <f t="shared" si="789"/>
        <v>0</v>
      </c>
      <c r="N164" s="82">
        <f t="shared" si="790"/>
        <v>0</v>
      </c>
      <c r="O164" s="82">
        <f t="shared" si="791"/>
        <v>0</v>
      </c>
      <c r="P164" s="82">
        <f t="shared" si="792"/>
        <v>0</v>
      </c>
      <c r="Q164" s="82">
        <f t="shared" si="793"/>
        <v>0</v>
      </c>
      <c r="R164" s="76"/>
      <c r="S164" s="77">
        <f t="shared" si="794"/>
        <v>0</v>
      </c>
      <c r="T164" s="96">
        <f t="shared" si="795"/>
        <v>0</v>
      </c>
      <c r="U164" s="82">
        <f t="shared" si="796"/>
        <v>0</v>
      </c>
      <c r="V164" s="82">
        <f t="shared" si="797"/>
        <v>0</v>
      </c>
      <c r="W164" s="82">
        <f t="shared" si="798"/>
        <v>0</v>
      </c>
      <c r="X164" s="82">
        <f t="shared" si="799"/>
        <v>0</v>
      </c>
      <c r="Y164" s="82">
        <f t="shared" si="800"/>
        <v>0</v>
      </c>
      <c r="Z164" s="82">
        <f t="shared" si="801"/>
        <v>0</v>
      </c>
      <c r="AA164" s="76"/>
      <c r="AB164" s="77">
        <f t="shared" si="803"/>
        <v>0</v>
      </c>
      <c r="AC164" s="76">
        <f t="shared" si="804"/>
        <v>0</v>
      </c>
      <c r="AD164" s="82">
        <f t="shared" si="805"/>
        <v>74249.590000000011</v>
      </c>
      <c r="AE164" s="82">
        <f t="shared" si="806"/>
        <v>0</v>
      </c>
      <c r="AF164" s="82">
        <f t="shared" si="807"/>
        <v>0</v>
      </c>
      <c r="AG164" s="82">
        <f t="shared" si="808"/>
        <v>0</v>
      </c>
      <c r="AH164" s="76">
        <f t="shared" si="809"/>
        <v>74249.590000000011</v>
      </c>
      <c r="AI164" s="77">
        <f t="shared" si="810"/>
        <v>2.52057943107971E-2</v>
      </c>
      <c r="AJ164" s="76">
        <f t="shared" si="811"/>
        <v>178.18903741390486</v>
      </c>
      <c r="AK164" s="82">
        <f t="shared" si="812"/>
        <v>0</v>
      </c>
      <c r="AL164" s="82">
        <f t="shared" si="813"/>
        <v>0</v>
      </c>
      <c r="AM164" s="76"/>
      <c r="AN164" s="77">
        <f t="shared" si="815"/>
        <v>0</v>
      </c>
      <c r="AO164" s="76">
        <f t="shared" si="816"/>
        <v>0</v>
      </c>
      <c r="AP164" s="82">
        <f t="shared" si="817"/>
        <v>0</v>
      </c>
      <c r="AQ164" s="82">
        <f t="shared" si="818"/>
        <v>0</v>
      </c>
      <c r="AR164" s="82">
        <f t="shared" si="819"/>
        <v>0</v>
      </c>
      <c r="AS164" s="82">
        <f t="shared" si="820"/>
        <v>0</v>
      </c>
      <c r="AT164" s="82">
        <f t="shared" si="821"/>
        <v>91106.89</v>
      </c>
      <c r="AU164" s="82">
        <f t="shared" si="822"/>
        <v>0</v>
      </c>
      <c r="AV164" s="82">
        <f t="shared" si="823"/>
        <v>0</v>
      </c>
      <c r="AW164" s="82">
        <f t="shared" si="824"/>
        <v>0</v>
      </c>
      <c r="AX164" s="82">
        <f t="shared" si="825"/>
        <v>0</v>
      </c>
      <c r="AY164" s="82">
        <f t="shared" si="826"/>
        <v>0</v>
      </c>
      <c r="AZ164" s="82">
        <f t="shared" si="827"/>
        <v>0</v>
      </c>
      <c r="BA164" s="82">
        <f t="shared" si="828"/>
        <v>0</v>
      </c>
      <c r="BB164" s="82">
        <f t="shared" si="829"/>
        <v>0</v>
      </c>
      <c r="BC164" s="82">
        <f t="shared" si="830"/>
        <v>0</v>
      </c>
      <c r="BD164" s="82">
        <f t="shared" si="831"/>
        <v>0</v>
      </c>
      <c r="BE164" s="82">
        <f t="shared" si="832"/>
        <v>0</v>
      </c>
      <c r="BF164" s="76">
        <f t="shared" si="833"/>
        <v>91106.89</v>
      </c>
      <c r="BG164" s="77">
        <f t="shared" si="834"/>
        <v>3.0928406872501476E-2</v>
      </c>
      <c r="BH164" s="76">
        <f t="shared" si="835"/>
        <v>218.64429191965249</v>
      </c>
      <c r="BI164" s="82">
        <f t="shared" si="836"/>
        <v>0</v>
      </c>
      <c r="BJ164" s="82">
        <f t="shared" si="837"/>
        <v>0</v>
      </c>
      <c r="BK164" s="82">
        <f t="shared" si="838"/>
        <v>0</v>
      </c>
      <c r="BL164" s="82">
        <f t="shared" si="839"/>
        <v>0</v>
      </c>
      <c r="BM164" s="82">
        <f t="shared" si="840"/>
        <v>0</v>
      </c>
      <c r="BN164" s="82">
        <f t="shared" si="841"/>
        <v>0</v>
      </c>
      <c r="BO164" s="82">
        <f t="shared" si="842"/>
        <v>0</v>
      </c>
      <c r="BP164" s="76"/>
      <c r="BQ164" s="77">
        <f t="shared" si="860"/>
        <v>0</v>
      </c>
      <c r="BR164" s="76">
        <f t="shared" si="861"/>
        <v>0</v>
      </c>
      <c r="BS164" s="82">
        <f t="shared" si="846"/>
        <v>0</v>
      </c>
      <c r="BT164" s="82">
        <f t="shared" si="847"/>
        <v>0</v>
      </c>
      <c r="BU164" s="82">
        <f t="shared" si="848"/>
        <v>0</v>
      </c>
      <c r="BV164" s="82">
        <f t="shared" si="849"/>
        <v>0</v>
      </c>
      <c r="BW164" s="76"/>
      <c r="BX164" s="77">
        <f t="shared" si="851"/>
        <v>0</v>
      </c>
      <c r="BY164" s="76">
        <f t="shared" si="852"/>
        <v>0</v>
      </c>
      <c r="BZ164" s="82"/>
      <c r="CA164" s="77">
        <f t="shared" si="853"/>
        <v>0</v>
      </c>
      <c r="CB164" s="76">
        <f t="shared" si="854"/>
        <v>0</v>
      </c>
      <c r="CC164" s="82">
        <v>48614.16</v>
      </c>
      <c r="CD164" s="77">
        <f t="shared" si="855"/>
        <v>1.6503236146518517E-2</v>
      </c>
      <c r="CE164" s="76">
        <f t="shared" si="856"/>
        <v>116.66745062276513</v>
      </c>
      <c r="CF164" s="84">
        <v>113035.46</v>
      </c>
      <c r="CG164" s="77">
        <f t="shared" si="857"/>
        <v>3.8372582994550312E-2</v>
      </c>
      <c r="CH164" s="85">
        <f t="shared" si="858"/>
        <v>271.26991288487847</v>
      </c>
    </row>
    <row r="165" spans="1:86" x14ac:dyDescent="0.2">
      <c r="A165" s="79"/>
      <c r="B165" s="70"/>
      <c r="C165" s="74" t="s">
        <v>56</v>
      </c>
      <c r="D165" s="97">
        <f t="shared" ref="D165:I165" si="862">SUM(D145:D164)</f>
        <v>280874.77000000008</v>
      </c>
      <c r="E165" s="74">
        <f t="shared" si="862"/>
        <v>3335707692.3200006</v>
      </c>
      <c r="F165" s="74">
        <f t="shared" si="862"/>
        <v>1815476187.6000004</v>
      </c>
      <c r="G165" s="74">
        <f t="shared" si="862"/>
        <v>12131602.08</v>
      </c>
      <c r="H165" s="74">
        <f t="shared" si="862"/>
        <v>6993553.4299999988</v>
      </c>
      <c r="I165" s="74">
        <f t="shared" si="862"/>
        <v>1834601343.1099999</v>
      </c>
      <c r="J165" s="90">
        <f t="shared" si="786"/>
        <v>0.5499886417907397</v>
      </c>
      <c r="K165" s="91">
        <f t="shared" si="787"/>
        <v>6531.7413276742491</v>
      </c>
      <c r="L165" s="74">
        <f t="shared" ref="L165:R165" si="863">SUM(L145:L164)</f>
        <v>0</v>
      </c>
      <c r="M165" s="74">
        <f t="shared" si="863"/>
        <v>0</v>
      </c>
      <c r="N165" s="74">
        <f t="shared" si="863"/>
        <v>0</v>
      </c>
      <c r="O165" s="74">
        <f t="shared" si="863"/>
        <v>0</v>
      </c>
      <c r="P165" s="74">
        <f t="shared" si="863"/>
        <v>5454166.5300000003</v>
      </c>
      <c r="Q165" s="74">
        <f t="shared" si="863"/>
        <v>0</v>
      </c>
      <c r="R165" s="74">
        <f t="shared" si="863"/>
        <v>5454166.5300000003</v>
      </c>
      <c r="S165" s="90">
        <f t="shared" si="794"/>
        <v>1.6350852751748765E-3</v>
      </c>
      <c r="T165" s="66">
        <f t="shared" si="795"/>
        <v>19.418499319109362</v>
      </c>
      <c r="U165" s="74">
        <f t="shared" ref="U165:AA165" si="864">SUM(U145:U164)</f>
        <v>385569523.55000001</v>
      </c>
      <c r="V165" s="74">
        <f t="shared" si="864"/>
        <v>11943103.390000001</v>
      </c>
      <c r="W165" s="74">
        <f t="shared" si="864"/>
        <v>63294493.68</v>
      </c>
      <c r="X165" s="74">
        <f t="shared" si="864"/>
        <v>0</v>
      </c>
      <c r="Y165" s="74">
        <f t="shared" si="864"/>
        <v>559346.10000000009</v>
      </c>
      <c r="Z165" s="74">
        <f t="shared" si="864"/>
        <v>0</v>
      </c>
      <c r="AA165" s="74">
        <f t="shared" si="864"/>
        <v>461366466.72000003</v>
      </c>
      <c r="AB165" s="90">
        <f t="shared" si="803"/>
        <v>0.13831141972728356</v>
      </c>
      <c r="AC165" s="63">
        <f t="shared" si="804"/>
        <v>1642.6055879636319</v>
      </c>
      <c r="AD165" s="74">
        <f>SUM(AD145:AD164)</f>
        <v>67960630.600000009</v>
      </c>
      <c r="AE165" s="74">
        <f>SUM(AE145:AE164)</f>
        <v>8482331.7599999998</v>
      </c>
      <c r="AF165" s="74">
        <f>SUM(AF145:AF164)</f>
        <v>1621739.16</v>
      </c>
      <c r="AG165" s="74">
        <f>SUM(AG145:AG164)</f>
        <v>72542.509999999995</v>
      </c>
      <c r="AH165" s="74">
        <f>SUM(AH145:AH164)</f>
        <v>78137244.030000016</v>
      </c>
      <c r="AI165" s="90">
        <f t="shared" si="810"/>
        <v>2.3424487766089356E-2</v>
      </c>
      <c r="AJ165" s="63">
        <f t="shared" si="811"/>
        <v>278.19246289013427</v>
      </c>
      <c r="AK165" s="74">
        <f>SUM(AK145:AK164)</f>
        <v>6567157.6900000004</v>
      </c>
      <c r="AL165" s="74">
        <f>SUM(AL145:AL164)</f>
        <v>110494.94</v>
      </c>
      <c r="AM165" s="74">
        <f>SUM(AM145:AM164)</f>
        <v>6677652.6299999999</v>
      </c>
      <c r="AN165" s="90">
        <f t="shared" si="815"/>
        <v>2.0018698417053624E-3</v>
      </c>
      <c r="AO165" s="63">
        <f t="shared" si="816"/>
        <v>23.774483660458355</v>
      </c>
      <c r="AP165" s="74">
        <f t="shared" ref="AP165:BF165" si="865">SUM(AP145:AP164)</f>
        <v>51921348.539999992</v>
      </c>
      <c r="AQ165" s="74">
        <f t="shared" si="865"/>
        <v>8146535.8900000006</v>
      </c>
      <c r="AR165" s="74">
        <f t="shared" si="865"/>
        <v>101570.95</v>
      </c>
      <c r="AS165" s="74">
        <f t="shared" si="865"/>
        <v>0</v>
      </c>
      <c r="AT165" s="74">
        <f t="shared" si="865"/>
        <v>45790144.109999985</v>
      </c>
      <c r="AU165" s="74">
        <f t="shared" si="865"/>
        <v>2628920.75</v>
      </c>
      <c r="AV165" s="74">
        <f t="shared" si="865"/>
        <v>630396.62999999989</v>
      </c>
      <c r="AW165" s="74">
        <f t="shared" si="865"/>
        <v>24790993.690000001</v>
      </c>
      <c r="AX165" s="74">
        <f t="shared" si="865"/>
        <v>110138.81999999999</v>
      </c>
      <c r="AY165" s="74">
        <f t="shared" si="865"/>
        <v>9453350.6500000022</v>
      </c>
      <c r="AZ165" s="74">
        <f t="shared" si="865"/>
        <v>445735.83999999997</v>
      </c>
      <c r="BA165" s="74">
        <f t="shared" si="865"/>
        <v>4898152.2600000016</v>
      </c>
      <c r="BB165" s="74">
        <f t="shared" si="865"/>
        <v>57295609.57</v>
      </c>
      <c r="BC165" s="74">
        <f t="shared" si="865"/>
        <v>0</v>
      </c>
      <c r="BD165" s="74">
        <f t="shared" si="865"/>
        <v>482673.36</v>
      </c>
      <c r="BE165" s="74">
        <f t="shared" si="865"/>
        <v>3496418.3299999996</v>
      </c>
      <c r="BF165" s="74">
        <f t="shared" si="865"/>
        <v>210191989.39000002</v>
      </c>
      <c r="BG165" s="90">
        <f t="shared" si="834"/>
        <v>6.3012712377028005E-2</v>
      </c>
      <c r="BH165" s="63">
        <f t="shared" si="835"/>
        <v>748.34770453038539</v>
      </c>
      <c r="BI165" s="74">
        <f t="shared" ref="BI165:BP165" si="866">SUM(BI145:BI164)</f>
        <v>467513.95999999996</v>
      </c>
      <c r="BJ165" s="74">
        <f t="shared" si="866"/>
        <v>2002770.28</v>
      </c>
      <c r="BK165" s="74">
        <f t="shared" si="866"/>
        <v>4926746.1899999995</v>
      </c>
      <c r="BL165" s="74">
        <f t="shared" si="866"/>
        <v>122297.74</v>
      </c>
      <c r="BM165" s="74">
        <f t="shared" si="866"/>
        <v>0</v>
      </c>
      <c r="BN165" s="74">
        <f t="shared" si="866"/>
        <v>108849.33999999998</v>
      </c>
      <c r="BO165" s="74">
        <f t="shared" si="866"/>
        <v>57870273.82</v>
      </c>
      <c r="BP165" s="74">
        <f t="shared" si="866"/>
        <v>65498451.329999991</v>
      </c>
      <c r="BQ165" s="90">
        <f t="shared" si="860"/>
        <v>1.9635548846441489E-2</v>
      </c>
      <c r="BR165" s="63">
        <f t="shared" si="861"/>
        <v>233.19449920688845</v>
      </c>
      <c r="BS165" s="74">
        <f>SUM(BS145:BS164)</f>
        <v>1099616.28</v>
      </c>
      <c r="BT165" s="74">
        <f>SUM(BT145:BT164)</f>
        <v>59156.5</v>
      </c>
      <c r="BU165" s="74">
        <f>SUM(BU145:BU164)</f>
        <v>23133718.080000002</v>
      </c>
      <c r="BV165" s="74">
        <f>SUM(BV145:BV164)</f>
        <v>9511037.1999999993</v>
      </c>
      <c r="BW165" s="74">
        <f>SUM(BW145:BW164)</f>
        <v>33803528.060000002</v>
      </c>
      <c r="BX165" s="90">
        <f t="shared" si="851"/>
        <v>1.0133840005773853E-2</v>
      </c>
      <c r="BY165" s="63">
        <f t="shared" si="852"/>
        <v>120.35088826240958</v>
      </c>
      <c r="BZ165" s="74">
        <f>SUM(BZ145:BZ164)</f>
        <v>429921296.64999992</v>
      </c>
      <c r="CA165" s="90">
        <f t="shared" si="853"/>
        <v>0.12888458351426699</v>
      </c>
      <c r="CB165" s="63">
        <f t="shared" si="854"/>
        <v>1530.6511747210325</v>
      </c>
      <c r="CC165" s="74">
        <f>SUM(CC145:CC164)</f>
        <v>90169049.450000003</v>
      </c>
      <c r="CD165" s="90">
        <f t="shared" si="855"/>
        <v>2.7031460117923883E-2</v>
      </c>
      <c r="CE165" s="63">
        <f t="shared" si="856"/>
        <v>321.02936639698885</v>
      </c>
      <c r="CF165" s="98">
        <f>SUM(CF145:CF164)</f>
        <v>119886504.41999997</v>
      </c>
      <c r="CG165" s="90">
        <f t="shared" si="857"/>
        <v>3.5940350737572672E-2</v>
      </c>
      <c r="CH165" s="93">
        <f t="shared" si="858"/>
        <v>426.83258599553079</v>
      </c>
    </row>
    <row r="166" spans="1:86" s="59" customFormat="1" ht="4.5" customHeight="1" x14ac:dyDescent="0.2">
      <c r="A166" s="20"/>
      <c r="B166" s="19"/>
      <c r="C166" s="57"/>
      <c r="D166" s="19"/>
      <c r="E166" s="19"/>
      <c r="F166" s="76"/>
      <c r="G166" s="76"/>
      <c r="H166" s="76"/>
      <c r="I166" s="76"/>
      <c r="J166" s="19"/>
      <c r="K166" s="76"/>
      <c r="L166" s="76"/>
      <c r="M166" s="76"/>
      <c r="N166" s="76"/>
      <c r="O166" s="76"/>
      <c r="P166" s="76"/>
      <c r="Q166" s="76"/>
      <c r="R166" s="76"/>
      <c r="S166" s="19"/>
      <c r="T166" s="76"/>
      <c r="U166" s="76"/>
      <c r="V166" s="76"/>
      <c r="W166" s="76"/>
      <c r="X166" s="76"/>
      <c r="Y166" s="76"/>
      <c r="Z166" s="76"/>
      <c r="AA166" s="76"/>
      <c r="AB166" s="19"/>
      <c r="AC166" s="76"/>
      <c r="AD166" s="76"/>
      <c r="AE166" s="76"/>
      <c r="AF166" s="76"/>
      <c r="AG166" s="76"/>
      <c r="AH166" s="76"/>
      <c r="AI166" s="19"/>
      <c r="AJ166" s="76"/>
      <c r="AK166" s="76"/>
      <c r="AL166" s="76"/>
      <c r="AM166" s="76"/>
      <c r="AN166" s="19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19"/>
      <c r="BH166" s="76"/>
      <c r="BI166" s="76"/>
      <c r="BJ166" s="76"/>
      <c r="BK166" s="76"/>
      <c r="BL166" s="76"/>
      <c r="BM166" s="76"/>
      <c r="BN166" s="76"/>
      <c r="BO166" s="76"/>
      <c r="BP166" s="76"/>
      <c r="BQ166" s="19"/>
      <c r="BR166" s="76"/>
      <c r="BS166" s="76"/>
      <c r="BT166" s="76"/>
      <c r="BU166" s="76"/>
      <c r="BV166" s="76"/>
      <c r="BW166" s="76"/>
      <c r="BX166" s="19"/>
      <c r="BY166" s="76"/>
      <c r="BZ166" s="76"/>
      <c r="CA166" s="19"/>
      <c r="CB166" s="76"/>
      <c r="CC166" s="76"/>
      <c r="CD166" s="19"/>
      <c r="CE166" s="76"/>
      <c r="CF166" s="78"/>
      <c r="CG166" s="19"/>
      <c r="CH166" s="19"/>
    </row>
    <row r="167" spans="1:86" x14ac:dyDescent="0.2">
      <c r="A167" s="94" t="s">
        <v>281</v>
      </c>
      <c r="B167" s="70"/>
      <c r="C167" s="74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1"/>
    </row>
    <row r="168" spans="1:86" x14ac:dyDescent="0.2">
      <c r="A168" s="79"/>
      <c r="B168" s="70" t="s">
        <v>282</v>
      </c>
      <c r="C168" s="70" t="s">
        <v>283</v>
      </c>
      <c r="D168" s="80">
        <f t="shared" ref="D168:D173" si="867">VLOOKUP($B168,enroll1516,3,FALSE)</f>
        <v>5373.1699999999992</v>
      </c>
      <c r="E168" s="80">
        <f t="shared" ref="E168:E173" si="868">VLOOKUP($B168,enroll1516,4,FALSE)</f>
        <v>62200655.280000001</v>
      </c>
      <c r="F168" s="76">
        <f t="shared" ref="F168:F173" si="869">VLOOKUP($B168,program1516,2,FALSE)</f>
        <v>28636131.710000001</v>
      </c>
      <c r="G168" s="76">
        <f t="shared" ref="G168:G173" si="870">VLOOKUP($B168,program1516,3,FALSE)</f>
        <v>1001019.8800000001</v>
      </c>
      <c r="H168" s="76">
        <f t="shared" ref="H168:H173" si="871">VLOOKUP($B168,program1516,4,FALSE)</f>
        <v>332165.46999999997</v>
      </c>
      <c r="I168" s="76">
        <f t="shared" ref="I168:I173" si="872">SUM(F168:H168)</f>
        <v>29969317.059999999</v>
      </c>
      <c r="J168" s="77">
        <f t="shared" ref="J168:J174" si="873">I168/E168</f>
        <v>0.48181674172227462</v>
      </c>
      <c r="K168" s="81">
        <f t="shared" ref="K168:K174" si="874">I168/D168</f>
        <v>5577.58586830493</v>
      </c>
      <c r="L168" s="82">
        <f t="shared" ref="L168:L173" si="875">VLOOKUP($B168,program1516,5,FALSE)</f>
        <v>0</v>
      </c>
      <c r="M168" s="82">
        <f t="shared" ref="M168:M173" si="876">VLOOKUP($B168,program1516,6,FALSE)</f>
        <v>0</v>
      </c>
      <c r="N168" s="82">
        <f t="shared" ref="N168:N173" si="877">VLOOKUP($B168,program1516,7,FALSE)</f>
        <v>0</v>
      </c>
      <c r="O168" s="82">
        <f t="shared" ref="O168:O173" si="878">VLOOKUP($B168,program1516,8,FALSE)</f>
        <v>0</v>
      </c>
      <c r="P168" s="82">
        <f t="shared" ref="P168:P173" si="879">VLOOKUP($B168,program1516,9,FALSE)</f>
        <v>0</v>
      </c>
      <c r="Q168" s="82">
        <f t="shared" ref="Q168:Q173" si="880">VLOOKUP($B168,program1516,10,FALSE)</f>
        <v>0</v>
      </c>
      <c r="R168" s="76"/>
      <c r="S168" s="77">
        <f t="shared" ref="S168:S174" si="881">R168/E168</f>
        <v>0</v>
      </c>
      <c r="T168" s="96">
        <f t="shared" ref="T168:T174" si="882">R168/D168</f>
        <v>0</v>
      </c>
      <c r="U168" s="82">
        <f t="shared" ref="U168:U173" si="883">VLOOKUP($B168,program1516,11,FALSE)</f>
        <v>6524084.3899999997</v>
      </c>
      <c r="V168" s="82">
        <f t="shared" ref="V168:V173" si="884">VLOOKUP($B168,program1516,12,FALSE)</f>
        <v>474473.93</v>
      </c>
      <c r="W168" s="82">
        <f t="shared" ref="W168:W173" si="885">VLOOKUP($B168,program1516,13,FALSE)</f>
        <v>1052585.3700000001</v>
      </c>
      <c r="X168" s="82">
        <f t="shared" ref="X168:X173" si="886">VLOOKUP($B168,program1516,14,FALSE)</f>
        <v>0</v>
      </c>
      <c r="Y168" s="82">
        <f t="shared" ref="Y168:Y173" si="887">VLOOKUP($B168,program1516,15,FALSE)</f>
        <v>0</v>
      </c>
      <c r="Z168" s="82">
        <f t="shared" ref="Z168:Z173" si="888">VLOOKUP($B168,program1516,16,FALSE)</f>
        <v>11145.33</v>
      </c>
      <c r="AA168" s="76">
        <f t="shared" ref="AA168:AA173" si="889">SUM(U168:Z168)</f>
        <v>8062289.0199999996</v>
      </c>
      <c r="AB168" s="77">
        <f t="shared" ref="AB168:AB174" si="890">AA168/E168</f>
        <v>0.1296174290078958</v>
      </c>
      <c r="AC168" s="76">
        <f t="shared" ref="AC168:AC174" si="891">AA168/D168</f>
        <v>1500.4716061468371</v>
      </c>
      <c r="AD168" s="82">
        <f t="shared" ref="AD168:AD173" si="892">VLOOKUP($B168,program1516,17,FALSE)</f>
        <v>2029038.54</v>
      </c>
      <c r="AE168" s="82">
        <f t="shared" ref="AE168:AE173" si="893">VLOOKUP($B168,program1516,18,FALSE)</f>
        <v>629596.40000000014</v>
      </c>
      <c r="AF168" s="82">
        <f t="shared" ref="AF168:AF173" si="894">VLOOKUP($B168,program1516,19,FALSE)</f>
        <v>58610.32</v>
      </c>
      <c r="AG168" s="82">
        <f t="shared" ref="AG168:AG173" si="895">VLOOKUP($B168,program1516,20,FALSE)</f>
        <v>0</v>
      </c>
      <c r="AH168" s="76">
        <f t="shared" ref="AH168:AH173" si="896">SUM(AD168:AG168)</f>
        <v>2717245.2600000002</v>
      </c>
      <c r="AI168" s="77">
        <f t="shared" ref="AI168:AI174" si="897">AH168/E168</f>
        <v>4.3685154887326459E-2</v>
      </c>
      <c r="AJ168" s="76">
        <f t="shared" ref="AJ168:AJ174" si="898">AH168/D168</f>
        <v>505.70617717287945</v>
      </c>
      <c r="AK168" s="82">
        <f t="shared" ref="AK168:AK173" si="899">VLOOKUP($B168,program1516,21,FALSE)</f>
        <v>2237869.86</v>
      </c>
      <c r="AL168" s="82">
        <f t="shared" ref="AL168:AL173" si="900">VLOOKUP($B168,program1516,22,FALSE)</f>
        <v>21215</v>
      </c>
      <c r="AM168" s="76">
        <f t="shared" ref="AM168" si="901">SUM(AK168:AL168)</f>
        <v>2259084.86</v>
      </c>
      <c r="AN168" s="77">
        <f t="shared" ref="AN168:AN174" si="902">AM168/E168</f>
        <v>3.6319309657279225E-2</v>
      </c>
      <c r="AO168" s="76">
        <f t="shared" ref="AO168:AO174" si="903">AM168/D168</f>
        <v>420.438002147708</v>
      </c>
      <c r="AP168" s="82">
        <f t="shared" ref="AP168:AP173" si="904">VLOOKUP($B168,program1516,23,FALSE)</f>
        <v>1421507.6600000001</v>
      </c>
      <c r="AQ168" s="82">
        <f t="shared" ref="AQ168:AQ173" si="905">VLOOKUP($B168,program1516,24,FALSE)</f>
        <v>331530.06000000006</v>
      </c>
      <c r="AR168" s="82">
        <f t="shared" ref="AR168:AR173" si="906">VLOOKUP($B168,program1516,25,FALSE)</f>
        <v>0</v>
      </c>
      <c r="AS168" s="82">
        <f t="shared" ref="AS168:AS173" si="907">VLOOKUP($B168,program1516,26,FALSE)</f>
        <v>0</v>
      </c>
      <c r="AT168" s="82">
        <f t="shared" ref="AT168:AT173" si="908">VLOOKUP($B168,program1516,27,FALSE)</f>
        <v>1551905.2899999993</v>
      </c>
      <c r="AU168" s="82">
        <f t="shared" ref="AU168:AU173" si="909">VLOOKUP($B168,program1516,28,FALSE)</f>
        <v>0</v>
      </c>
      <c r="AV168" s="82">
        <f t="shared" ref="AV168:AV173" si="910">VLOOKUP($B168,program1516,29,FALSE)</f>
        <v>0</v>
      </c>
      <c r="AW168" s="82">
        <f t="shared" ref="AW168:AW173" si="911">VLOOKUP($B168,program1516,30,FALSE)</f>
        <v>731837.99</v>
      </c>
      <c r="AX168" s="82">
        <f t="shared" ref="AX168:AX173" si="912">VLOOKUP($B168,program1516,31,FALSE)</f>
        <v>0</v>
      </c>
      <c r="AY168" s="82">
        <f t="shared" ref="AY168:AY173" si="913">VLOOKUP($B168,program1516,32,FALSE)</f>
        <v>0</v>
      </c>
      <c r="AZ168" s="82">
        <f t="shared" ref="AZ168:AZ173" si="914">VLOOKUP($B168,program1516,33,FALSE)</f>
        <v>0</v>
      </c>
      <c r="BA168" s="82">
        <f t="shared" ref="BA168:BA173" si="915">VLOOKUP($B168,program1516,34,FALSE)</f>
        <v>32382.570000000007</v>
      </c>
      <c r="BB168" s="82">
        <f t="shared" ref="BB168:BB173" si="916">VLOOKUP($B168,program1516,35,FALSE)</f>
        <v>202398.51</v>
      </c>
      <c r="BC168" s="82">
        <f t="shared" ref="BC168:BC173" si="917">VLOOKUP($B168,program1516,36,FALSE)</f>
        <v>0</v>
      </c>
      <c r="BD168" s="82">
        <f t="shared" ref="BD168:BD173" si="918">VLOOKUP($B168,program1516,37,FALSE)</f>
        <v>8643.11</v>
      </c>
      <c r="BE168" s="82">
        <f t="shared" ref="BE168:BE173" si="919">VLOOKUP($B168,program1516,38,FALSE)</f>
        <v>0</v>
      </c>
      <c r="BF168" s="76">
        <f t="shared" ref="BF168:BF173" si="920">SUM(AP168:BE168)</f>
        <v>4280205.1900000004</v>
      </c>
      <c r="BG168" s="77">
        <f t="shared" ref="BG168:BG174" si="921">BF168/E168</f>
        <v>6.8812863316831605E-2</v>
      </c>
      <c r="BH168" s="76">
        <f t="shared" ref="BH168:BH174" si="922">BF168/D168</f>
        <v>796.5884552322002</v>
      </c>
      <c r="BI168" s="82">
        <f t="shared" ref="BI168:BI173" si="923">VLOOKUP($B168,program1516,39,FALSE)</f>
        <v>0</v>
      </c>
      <c r="BJ168" s="82">
        <f t="shared" ref="BJ168:BJ173" si="924">VLOOKUP($B168,program1516,40,FALSE)</f>
        <v>19544.36</v>
      </c>
      <c r="BK168" s="82">
        <f t="shared" ref="BK168:BK173" si="925">VLOOKUP($B168,program1516,41,FALSE)</f>
        <v>43617.2</v>
      </c>
      <c r="BL168" s="82">
        <f t="shared" ref="BL168:BL173" si="926">VLOOKUP($B168,program1516,42,FALSE)</f>
        <v>0</v>
      </c>
      <c r="BM168" s="82">
        <f t="shared" ref="BM168:BM173" si="927">VLOOKUP($B168,program1516,43,FALSE)</f>
        <v>0</v>
      </c>
      <c r="BN168" s="82">
        <f t="shared" ref="BN168:BN173" si="928">VLOOKUP($B168,program1516,44,FALSE)</f>
        <v>0</v>
      </c>
      <c r="BO168" s="82">
        <f t="shared" ref="BO168:BO173" si="929">VLOOKUP($B168,program1516,45,FALSE)</f>
        <v>1076424.67</v>
      </c>
      <c r="BP168" s="76">
        <f t="shared" ref="BP168:BP172" si="930">SUM(BI168:BO168)</f>
        <v>1139586.23</v>
      </c>
      <c r="BQ168" s="77">
        <f t="shared" ref="BQ168:BQ174" si="931">BP168/E168</f>
        <v>1.8321129011745676E-2</v>
      </c>
      <c r="BR168" s="76">
        <f t="shared" ref="BR168:BR174" si="932">BP168/D168</f>
        <v>212.08825144188629</v>
      </c>
      <c r="BS168" s="82">
        <f t="shared" ref="BS168:BS173" si="933">VLOOKUP($B168,program1516,46,FALSE)</f>
        <v>0</v>
      </c>
      <c r="BT168" s="82">
        <f t="shared" ref="BT168:BT173" si="934">VLOOKUP($B168,program1516,47,FALSE)</f>
        <v>0</v>
      </c>
      <c r="BU168" s="82">
        <f t="shared" ref="BU168:BU173" si="935">VLOOKUP($B168,program1516,48,FALSE)</f>
        <v>0</v>
      </c>
      <c r="BV168" s="82">
        <f t="shared" ref="BV168:BV173" si="936">VLOOKUP($B168,program1516,49,FALSE)</f>
        <v>350137.77999999997</v>
      </c>
      <c r="BW168" s="76">
        <f t="shared" ref="BW168:BW172" si="937">SUM(BS168:BV168)</f>
        <v>350137.77999999997</v>
      </c>
      <c r="BX168" s="77">
        <f t="shared" ref="BX168:BX174" si="938">BW168/E168</f>
        <v>5.6291654553128683E-3</v>
      </c>
      <c r="BY168" s="76">
        <f t="shared" ref="BY168:BY174" si="939">BW168/D168</f>
        <v>65.164098660567234</v>
      </c>
      <c r="BZ168" s="82">
        <v>9744631.5300000031</v>
      </c>
      <c r="CA168" s="77">
        <f t="shared" ref="CA168:CA174" si="940">BZ168/E168</f>
        <v>0.15666445130093817</v>
      </c>
      <c r="CB168" s="76">
        <f t="shared" ref="CB168:CB174" si="941">BZ168/D168</f>
        <v>1813.5721613125966</v>
      </c>
      <c r="CC168" s="82">
        <v>2103572.13</v>
      </c>
      <c r="CD168" s="77">
        <f t="shared" ref="CD168:CD174" si="942">CC168/E168</f>
        <v>3.3819131334399018E-2</v>
      </c>
      <c r="CE168" s="76">
        <f t="shared" ref="CE168:CE174" si="943">CC168/D168</f>
        <v>391.49554732122755</v>
      </c>
      <c r="CF168" s="84">
        <v>1574586.2200000004</v>
      </c>
      <c r="CG168" s="77">
        <f t="shared" ref="CG168:CG174" si="944">CF168/E168</f>
        <v>2.5314624305996545E-2</v>
      </c>
      <c r="CH168" s="85">
        <f t="shared" ref="CH168:CH174" si="945">CF168/D168</f>
        <v>293.04604544430953</v>
      </c>
    </row>
    <row r="169" spans="1:86" x14ac:dyDescent="0.2">
      <c r="A169" s="79"/>
      <c r="B169" s="70" t="s">
        <v>284</v>
      </c>
      <c r="C169" s="70" t="s">
        <v>285</v>
      </c>
      <c r="D169" s="80">
        <f t="shared" si="867"/>
        <v>3769.74</v>
      </c>
      <c r="E169" s="80">
        <f t="shared" si="868"/>
        <v>42544306.670000002</v>
      </c>
      <c r="F169" s="76">
        <f t="shared" si="869"/>
        <v>23971096.190000001</v>
      </c>
      <c r="G169" s="76">
        <f t="shared" si="870"/>
        <v>290619.04000000004</v>
      </c>
      <c r="H169" s="76">
        <f t="shared" si="871"/>
        <v>0</v>
      </c>
      <c r="I169" s="76">
        <f t="shared" si="872"/>
        <v>24261715.23</v>
      </c>
      <c r="J169" s="77">
        <f t="shared" si="873"/>
        <v>0.57026937630430541</v>
      </c>
      <c r="K169" s="81">
        <f t="shared" si="874"/>
        <v>6435.9120867752154</v>
      </c>
      <c r="L169" s="82">
        <f t="shared" si="875"/>
        <v>0</v>
      </c>
      <c r="M169" s="82">
        <f t="shared" si="876"/>
        <v>0</v>
      </c>
      <c r="N169" s="82">
        <f t="shared" si="877"/>
        <v>0</v>
      </c>
      <c r="O169" s="82">
        <f t="shared" si="878"/>
        <v>0</v>
      </c>
      <c r="P169" s="82">
        <f t="shared" si="879"/>
        <v>0</v>
      </c>
      <c r="Q169" s="82">
        <f t="shared" si="880"/>
        <v>0</v>
      </c>
      <c r="R169" s="76"/>
      <c r="S169" s="77">
        <f t="shared" si="881"/>
        <v>0</v>
      </c>
      <c r="T169" s="96">
        <f t="shared" si="882"/>
        <v>0</v>
      </c>
      <c r="U169" s="82">
        <f t="shared" si="883"/>
        <v>5604846.3599999994</v>
      </c>
      <c r="V169" s="82">
        <f t="shared" si="884"/>
        <v>64711.12</v>
      </c>
      <c r="W169" s="82">
        <f t="shared" si="885"/>
        <v>1026591.97</v>
      </c>
      <c r="X169" s="82">
        <f t="shared" si="886"/>
        <v>0</v>
      </c>
      <c r="Y169" s="82">
        <f t="shared" si="887"/>
        <v>0</v>
      </c>
      <c r="Z169" s="82">
        <f t="shared" si="888"/>
        <v>0</v>
      </c>
      <c r="AA169" s="76">
        <f t="shared" si="889"/>
        <v>6696149.4499999993</v>
      </c>
      <c r="AB169" s="77">
        <f t="shared" si="890"/>
        <v>0.15739237454119262</v>
      </c>
      <c r="AC169" s="76">
        <f t="shared" si="891"/>
        <v>1776.2894655864859</v>
      </c>
      <c r="AD169" s="82">
        <f t="shared" si="892"/>
        <v>1329666.4400000004</v>
      </c>
      <c r="AE169" s="82">
        <f t="shared" si="893"/>
        <v>530491.07000000007</v>
      </c>
      <c r="AF169" s="82">
        <f t="shared" si="894"/>
        <v>12149.130000000001</v>
      </c>
      <c r="AG169" s="82">
        <f t="shared" si="895"/>
        <v>0</v>
      </c>
      <c r="AH169" s="76">
        <f t="shared" si="896"/>
        <v>1872306.6400000004</v>
      </c>
      <c r="AI169" s="77">
        <f t="shared" si="897"/>
        <v>4.4008394695975901E-2</v>
      </c>
      <c r="AJ169" s="76">
        <f t="shared" si="898"/>
        <v>496.66731392615947</v>
      </c>
      <c r="AK169" s="82">
        <f t="shared" si="899"/>
        <v>0</v>
      </c>
      <c r="AL169" s="82">
        <f t="shared" si="900"/>
        <v>0</v>
      </c>
      <c r="AM169" s="76"/>
      <c r="AN169" s="77">
        <f t="shared" si="902"/>
        <v>0</v>
      </c>
      <c r="AO169" s="76">
        <f t="shared" si="903"/>
        <v>0</v>
      </c>
      <c r="AP169" s="82">
        <f t="shared" si="904"/>
        <v>116846.29000000001</v>
      </c>
      <c r="AQ169" s="82">
        <f t="shared" si="905"/>
        <v>79701.73</v>
      </c>
      <c r="AR169" s="82">
        <f t="shared" si="906"/>
        <v>0</v>
      </c>
      <c r="AS169" s="82">
        <f t="shared" si="907"/>
        <v>0</v>
      </c>
      <c r="AT169" s="82">
        <f t="shared" si="908"/>
        <v>152250.5</v>
      </c>
      <c r="AU169" s="82">
        <f t="shared" si="909"/>
        <v>0</v>
      </c>
      <c r="AV169" s="82">
        <f t="shared" si="910"/>
        <v>0</v>
      </c>
      <c r="AW169" s="82">
        <f t="shared" si="911"/>
        <v>226805.21999999997</v>
      </c>
      <c r="AX169" s="82">
        <f t="shared" si="912"/>
        <v>0</v>
      </c>
      <c r="AY169" s="82">
        <f t="shared" si="913"/>
        <v>0</v>
      </c>
      <c r="AZ169" s="82">
        <f t="shared" si="914"/>
        <v>0</v>
      </c>
      <c r="BA169" s="82">
        <f t="shared" si="915"/>
        <v>0</v>
      </c>
      <c r="BB169" s="82">
        <f t="shared" si="916"/>
        <v>34148.479999999996</v>
      </c>
      <c r="BC169" s="82">
        <f t="shared" si="917"/>
        <v>0</v>
      </c>
      <c r="BD169" s="82">
        <f t="shared" si="918"/>
        <v>26168.67</v>
      </c>
      <c r="BE169" s="82">
        <f t="shared" si="919"/>
        <v>0</v>
      </c>
      <c r="BF169" s="76">
        <f t="shared" si="920"/>
        <v>635920.89</v>
      </c>
      <c r="BG169" s="77">
        <f t="shared" si="921"/>
        <v>1.4947261802445069E-2</v>
      </c>
      <c r="BH169" s="76">
        <f t="shared" si="922"/>
        <v>168.69091502331727</v>
      </c>
      <c r="BI169" s="82">
        <f t="shared" si="923"/>
        <v>0</v>
      </c>
      <c r="BJ169" s="82">
        <f t="shared" si="924"/>
        <v>0</v>
      </c>
      <c r="BK169" s="82">
        <f t="shared" si="925"/>
        <v>37428.550000000003</v>
      </c>
      <c r="BL169" s="82">
        <f t="shared" si="926"/>
        <v>0</v>
      </c>
      <c r="BM169" s="82">
        <f t="shared" si="927"/>
        <v>0</v>
      </c>
      <c r="BN169" s="82">
        <f t="shared" si="928"/>
        <v>0</v>
      </c>
      <c r="BO169" s="82">
        <f t="shared" si="929"/>
        <v>392776.11000000004</v>
      </c>
      <c r="BP169" s="76">
        <f t="shared" si="930"/>
        <v>430204.66000000003</v>
      </c>
      <c r="BQ169" s="77">
        <f t="shared" si="931"/>
        <v>1.0111920810860401E-2</v>
      </c>
      <c r="BR169" s="76">
        <f t="shared" si="932"/>
        <v>114.12051228997227</v>
      </c>
      <c r="BS169" s="82">
        <f t="shared" si="933"/>
        <v>0</v>
      </c>
      <c r="BT169" s="82">
        <f t="shared" si="934"/>
        <v>0</v>
      </c>
      <c r="BU169" s="82">
        <f t="shared" si="935"/>
        <v>0</v>
      </c>
      <c r="BV169" s="82">
        <f t="shared" si="936"/>
        <v>45979.94</v>
      </c>
      <c r="BW169" s="76">
        <f t="shared" si="937"/>
        <v>45979.94</v>
      </c>
      <c r="BX169" s="77">
        <f t="shared" si="938"/>
        <v>1.0807542441965009E-3</v>
      </c>
      <c r="BY169" s="76">
        <f t="shared" si="939"/>
        <v>12.197111737148983</v>
      </c>
      <c r="BZ169" s="82">
        <v>6282757.5800000001</v>
      </c>
      <c r="CA169" s="77">
        <f t="shared" si="940"/>
        <v>0.14767563680689311</v>
      </c>
      <c r="CB169" s="76">
        <f t="shared" si="941"/>
        <v>1666.6288868728348</v>
      </c>
      <c r="CC169" s="82">
        <v>919145.39</v>
      </c>
      <c r="CD169" s="77">
        <f t="shared" si="942"/>
        <v>2.1604427523745095E-2</v>
      </c>
      <c r="CE169" s="76">
        <f t="shared" si="943"/>
        <v>243.82195854356004</v>
      </c>
      <c r="CF169" s="84">
        <v>1400126.8899999997</v>
      </c>
      <c r="CG169" s="77">
        <f t="shared" si="944"/>
        <v>3.290985327038589E-2</v>
      </c>
      <c r="CH169" s="85">
        <f t="shared" si="945"/>
        <v>371.41205759548399</v>
      </c>
    </row>
    <row r="170" spans="1:86" x14ac:dyDescent="0.2">
      <c r="A170" s="79"/>
      <c r="B170" s="70" t="s">
        <v>286</v>
      </c>
      <c r="C170" s="70" t="s">
        <v>287</v>
      </c>
      <c r="D170" s="80">
        <f t="shared" si="867"/>
        <v>6013.880000000001</v>
      </c>
      <c r="E170" s="80">
        <f t="shared" si="868"/>
        <v>70558504.670000002</v>
      </c>
      <c r="F170" s="76">
        <f t="shared" si="869"/>
        <v>37338778.949999996</v>
      </c>
      <c r="G170" s="76">
        <f t="shared" si="870"/>
        <v>348749.06000000006</v>
      </c>
      <c r="H170" s="76">
        <f t="shared" si="871"/>
        <v>0</v>
      </c>
      <c r="I170" s="76">
        <f t="shared" si="872"/>
        <v>37687528.009999998</v>
      </c>
      <c r="J170" s="77">
        <f t="shared" si="873"/>
        <v>0.53413161441364765</v>
      </c>
      <c r="K170" s="81">
        <f t="shared" si="874"/>
        <v>6266.7575691566826</v>
      </c>
      <c r="L170" s="82">
        <f t="shared" si="875"/>
        <v>0</v>
      </c>
      <c r="M170" s="82">
        <f t="shared" si="876"/>
        <v>0</v>
      </c>
      <c r="N170" s="82">
        <f t="shared" si="877"/>
        <v>0</v>
      </c>
      <c r="O170" s="82">
        <f t="shared" si="878"/>
        <v>0</v>
      </c>
      <c r="P170" s="82">
        <f t="shared" si="879"/>
        <v>0</v>
      </c>
      <c r="Q170" s="82">
        <f t="shared" si="880"/>
        <v>0</v>
      </c>
      <c r="R170" s="76"/>
      <c r="S170" s="77">
        <f t="shared" si="881"/>
        <v>0</v>
      </c>
      <c r="T170" s="96">
        <f t="shared" si="882"/>
        <v>0</v>
      </c>
      <c r="U170" s="82">
        <f t="shared" si="883"/>
        <v>7985632.9999999991</v>
      </c>
      <c r="V170" s="82">
        <f t="shared" si="884"/>
        <v>208825.49</v>
      </c>
      <c r="W170" s="82">
        <f t="shared" si="885"/>
        <v>1257535.49</v>
      </c>
      <c r="X170" s="82">
        <f t="shared" si="886"/>
        <v>0</v>
      </c>
      <c r="Y170" s="82">
        <f t="shared" si="887"/>
        <v>0</v>
      </c>
      <c r="Z170" s="82">
        <f t="shared" si="888"/>
        <v>33712.199999999997</v>
      </c>
      <c r="AA170" s="76">
        <f t="shared" si="889"/>
        <v>9485706.1799999978</v>
      </c>
      <c r="AB170" s="77">
        <f t="shared" si="890"/>
        <v>0.13443746043605034</v>
      </c>
      <c r="AC170" s="76">
        <f t="shared" si="891"/>
        <v>1577.3022042342043</v>
      </c>
      <c r="AD170" s="82">
        <f t="shared" si="892"/>
        <v>1983170.8399999996</v>
      </c>
      <c r="AE170" s="82">
        <f t="shared" si="893"/>
        <v>576504.9</v>
      </c>
      <c r="AF170" s="82">
        <f t="shared" si="894"/>
        <v>27306.519999999997</v>
      </c>
      <c r="AG170" s="82">
        <f t="shared" si="895"/>
        <v>0</v>
      </c>
      <c r="AH170" s="76">
        <f t="shared" si="896"/>
        <v>2586982.2599999998</v>
      </c>
      <c r="AI170" s="77">
        <f t="shared" si="897"/>
        <v>3.6664357785064147E-2</v>
      </c>
      <c r="AJ170" s="76">
        <f t="shared" si="898"/>
        <v>430.16858666950446</v>
      </c>
      <c r="AK170" s="82">
        <f t="shared" si="899"/>
        <v>0</v>
      </c>
      <c r="AL170" s="82">
        <f t="shared" si="900"/>
        <v>0</v>
      </c>
      <c r="AM170" s="76"/>
      <c r="AN170" s="77">
        <f t="shared" si="902"/>
        <v>0</v>
      </c>
      <c r="AO170" s="76">
        <f t="shared" si="903"/>
        <v>0</v>
      </c>
      <c r="AP170" s="82">
        <f t="shared" si="904"/>
        <v>539018.64</v>
      </c>
      <c r="AQ170" s="82">
        <f t="shared" si="905"/>
        <v>206053.41000000003</v>
      </c>
      <c r="AR170" s="82">
        <f t="shared" si="906"/>
        <v>0</v>
      </c>
      <c r="AS170" s="82">
        <f t="shared" si="907"/>
        <v>0</v>
      </c>
      <c r="AT170" s="82">
        <f t="shared" si="908"/>
        <v>1004570.34</v>
      </c>
      <c r="AU170" s="82">
        <f t="shared" si="909"/>
        <v>0</v>
      </c>
      <c r="AV170" s="82">
        <f t="shared" si="910"/>
        <v>0</v>
      </c>
      <c r="AW170" s="82">
        <f t="shared" si="911"/>
        <v>341706.95999999996</v>
      </c>
      <c r="AX170" s="82">
        <f t="shared" si="912"/>
        <v>0</v>
      </c>
      <c r="AY170" s="82">
        <f t="shared" si="913"/>
        <v>0</v>
      </c>
      <c r="AZ170" s="82">
        <f t="shared" si="914"/>
        <v>238011.44</v>
      </c>
      <c r="BA170" s="82">
        <f t="shared" si="915"/>
        <v>28853.480000000003</v>
      </c>
      <c r="BB170" s="82">
        <f t="shared" si="916"/>
        <v>224380.95999999996</v>
      </c>
      <c r="BC170" s="82">
        <f t="shared" si="917"/>
        <v>0</v>
      </c>
      <c r="BD170" s="82">
        <f t="shared" si="918"/>
        <v>90657.57</v>
      </c>
      <c r="BE170" s="82">
        <f t="shared" si="919"/>
        <v>178541.49</v>
      </c>
      <c r="BF170" s="76">
        <f t="shared" si="920"/>
        <v>2851794.29</v>
      </c>
      <c r="BG170" s="77">
        <f t="shared" si="921"/>
        <v>4.041744228194398E-2</v>
      </c>
      <c r="BH170" s="76">
        <f t="shared" si="922"/>
        <v>474.20206089911994</v>
      </c>
      <c r="BI170" s="82">
        <f t="shared" si="923"/>
        <v>0</v>
      </c>
      <c r="BJ170" s="82">
        <f t="shared" si="924"/>
        <v>100865.17</v>
      </c>
      <c r="BK170" s="82">
        <f t="shared" si="925"/>
        <v>61934.229999999996</v>
      </c>
      <c r="BL170" s="82">
        <f t="shared" si="926"/>
        <v>0</v>
      </c>
      <c r="BM170" s="82">
        <f t="shared" si="927"/>
        <v>0</v>
      </c>
      <c r="BN170" s="82">
        <f t="shared" si="928"/>
        <v>0</v>
      </c>
      <c r="BO170" s="82">
        <f t="shared" si="929"/>
        <v>152501.04</v>
      </c>
      <c r="BP170" s="76">
        <f t="shared" si="930"/>
        <v>315300.44</v>
      </c>
      <c r="BQ170" s="77">
        <f t="shared" si="931"/>
        <v>4.4686383516012798E-3</v>
      </c>
      <c r="BR170" s="76">
        <f t="shared" si="932"/>
        <v>52.428788070264112</v>
      </c>
      <c r="BS170" s="82">
        <f t="shared" si="933"/>
        <v>0</v>
      </c>
      <c r="BT170" s="82">
        <f t="shared" si="934"/>
        <v>70512.72</v>
      </c>
      <c r="BU170" s="82">
        <f t="shared" si="935"/>
        <v>0</v>
      </c>
      <c r="BV170" s="82">
        <f t="shared" si="936"/>
        <v>457333.67</v>
      </c>
      <c r="BW170" s="76">
        <f t="shared" si="937"/>
        <v>527846.39</v>
      </c>
      <c r="BX170" s="77">
        <f t="shared" si="938"/>
        <v>7.4809747240070015E-3</v>
      </c>
      <c r="BY170" s="76">
        <f t="shared" si="939"/>
        <v>87.771353934564701</v>
      </c>
      <c r="BZ170" s="82">
        <v>12023498.929999998</v>
      </c>
      <c r="CA170" s="77">
        <f t="shared" si="940"/>
        <v>0.17040467320323099</v>
      </c>
      <c r="CB170" s="76">
        <f t="shared" si="941"/>
        <v>1999.2914607541215</v>
      </c>
      <c r="CC170" s="82">
        <v>1896482.5</v>
      </c>
      <c r="CD170" s="77">
        <f t="shared" si="942"/>
        <v>2.6878156061693647E-2</v>
      </c>
      <c r="CE170" s="76">
        <f t="shared" si="943"/>
        <v>315.35090490664925</v>
      </c>
      <c r="CF170" s="84">
        <v>3183365.67</v>
      </c>
      <c r="CG170" s="77">
        <f t="shared" si="944"/>
        <v>4.5116682742760851E-2</v>
      </c>
      <c r="CH170" s="85">
        <f t="shared" si="945"/>
        <v>529.33641343026454</v>
      </c>
    </row>
    <row r="171" spans="1:86" x14ac:dyDescent="0.2">
      <c r="A171" s="79"/>
      <c r="B171" s="70" t="s">
        <v>288</v>
      </c>
      <c r="C171" s="70" t="s">
        <v>289</v>
      </c>
      <c r="D171" s="80">
        <f t="shared" si="867"/>
        <v>11073.5</v>
      </c>
      <c r="E171" s="80">
        <f t="shared" si="868"/>
        <v>125007967.89</v>
      </c>
      <c r="F171" s="76">
        <f t="shared" si="869"/>
        <v>65220582.61999999</v>
      </c>
      <c r="G171" s="76">
        <f t="shared" si="870"/>
        <v>2030008.0399999998</v>
      </c>
      <c r="H171" s="76">
        <f t="shared" si="871"/>
        <v>0</v>
      </c>
      <c r="I171" s="76">
        <f t="shared" si="872"/>
        <v>67250590.659999996</v>
      </c>
      <c r="J171" s="77">
        <f t="shared" si="873"/>
        <v>0.5379704333661095</v>
      </c>
      <c r="K171" s="81">
        <f t="shared" si="874"/>
        <v>6073.110638912719</v>
      </c>
      <c r="L171" s="82">
        <f t="shared" si="875"/>
        <v>0</v>
      </c>
      <c r="M171" s="82">
        <f t="shared" si="876"/>
        <v>0</v>
      </c>
      <c r="N171" s="82">
        <f t="shared" si="877"/>
        <v>0</v>
      </c>
      <c r="O171" s="82">
        <f t="shared" si="878"/>
        <v>0</v>
      </c>
      <c r="P171" s="82">
        <f t="shared" si="879"/>
        <v>0</v>
      </c>
      <c r="Q171" s="82">
        <f t="shared" si="880"/>
        <v>0</v>
      </c>
      <c r="R171" s="76"/>
      <c r="S171" s="77">
        <f t="shared" si="881"/>
        <v>0</v>
      </c>
      <c r="T171" s="96">
        <f t="shared" si="882"/>
        <v>0</v>
      </c>
      <c r="U171" s="82">
        <f t="shared" si="883"/>
        <v>17251181.449999999</v>
      </c>
      <c r="V171" s="82">
        <f t="shared" si="884"/>
        <v>792343.64</v>
      </c>
      <c r="W171" s="82">
        <f t="shared" si="885"/>
        <v>2263167.48</v>
      </c>
      <c r="X171" s="82">
        <f t="shared" si="886"/>
        <v>0</v>
      </c>
      <c r="Y171" s="82">
        <f t="shared" si="887"/>
        <v>0</v>
      </c>
      <c r="Z171" s="82">
        <f t="shared" si="888"/>
        <v>381310.41</v>
      </c>
      <c r="AA171" s="76">
        <f t="shared" si="889"/>
        <v>20688002.98</v>
      </c>
      <c r="AB171" s="77">
        <f t="shared" si="890"/>
        <v>0.16549347476957854</v>
      </c>
      <c r="AC171" s="76">
        <f t="shared" si="891"/>
        <v>1868.2442750711157</v>
      </c>
      <c r="AD171" s="82">
        <f t="shared" si="892"/>
        <v>4686477.75</v>
      </c>
      <c r="AE171" s="82">
        <f t="shared" si="893"/>
        <v>592251.32000000007</v>
      </c>
      <c r="AF171" s="82">
        <f t="shared" si="894"/>
        <v>48244.39</v>
      </c>
      <c r="AG171" s="82">
        <f t="shared" si="895"/>
        <v>0</v>
      </c>
      <c r="AH171" s="76">
        <f t="shared" si="896"/>
        <v>5326973.46</v>
      </c>
      <c r="AI171" s="77">
        <f t="shared" si="897"/>
        <v>4.2613071389876828E-2</v>
      </c>
      <c r="AJ171" s="76">
        <f t="shared" si="898"/>
        <v>481.05598591231319</v>
      </c>
      <c r="AK171" s="82">
        <f t="shared" si="899"/>
        <v>0</v>
      </c>
      <c r="AL171" s="82">
        <f t="shared" si="900"/>
        <v>0</v>
      </c>
      <c r="AM171" s="76"/>
      <c r="AN171" s="77">
        <f t="shared" si="902"/>
        <v>0</v>
      </c>
      <c r="AO171" s="76">
        <f t="shared" si="903"/>
        <v>0</v>
      </c>
      <c r="AP171" s="82">
        <f t="shared" si="904"/>
        <v>944168.43</v>
      </c>
      <c r="AQ171" s="82">
        <f t="shared" si="905"/>
        <v>269961.33999999997</v>
      </c>
      <c r="AR171" s="82">
        <f t="shared" si="906"/>
        <v>0</v>
      </c>
      <c r="AS171" s="82">
        <f t="shared" si="907"/>
        <v>0</v>
      </c>
      <c r="AT171" s="82">
        <f t="shared" si="908"/>
        <v>2099803.7000000002</v>
      </c>
      <c r="AU171" s="82">
        <f t="shared" si="909"/>
        <v>0</v>
      </c>
      <c r="AV171" s="82">
        <f t="shared" si="910"/>
        <v>0</v>
      </c>
      <c r="AW171" s="82">
        <f t="shared" si="911"/>
        <v>548318.79</v>
      </c>
      <c r="AX171" s="82">
        <f t="shared" si="912"/>
        <v>0</v>
      </c>
      <c r="AY171" s="82">
        <f t="shared" si="913"/>
        <v>0</v>
      </c>
      <c r="AZ171" s="82">
        <f t="shared" si="914"/>
        <v>0</v>
      </c>
      <c r="BA171" s="82">
        <f t="shared" si="915"/>
        <v>39873.420000000006</v>
      </c>
      <c r="BB171" s="82">
        <f t="shared" si="916"/>
        <v>394563.41</v>
      </c>
      <c r="BC171" s="82">
        <f t="shared" si="917"/>
        <v>0</v>
      </c>
      <c r="BD171" s="82">
        <f t="shared" si="918"/>
        <v>46542.439999999995</v>
      </c>
      <c r="BE171" s="82">
        <f t="shared" si="919"/>
        <v>0</v>
      </c>
      <c r="BF171" s="76">
        <f t="shared" si="920"/>
        <v>4343231.53</v>
      </c>
      <c r="BG171" s="77">
        <f t="shared" si="921"/>
        <v>3.4743637572141002E-2</v>
      </c>
      <c r="BH171" s="76">
        <f t="shared" si="922"/>
        <v>392.21849731340592</v>
      </c>
      <c r="BI171" s="82">
        <f t="shared" si="923"/>
        <v>0</v>
      </c>
      <c r="BJ171" s="82">
        <f t="shared" si="924"/>
        <v>76278.05</v>
      </c>
      <c r="BK171" s="82">
        <f t="shared" si="925"/>
        <v>135000.68000000002</v>
      </c>
      <c r="BL171" s="82">
        <f t="shared" si="926"/>
        <v>0</v>
      </c>
      <c r="BM171" s="82">
        <f t="shared" si="927"/>
        <v>0</v>
      </c>
      <c r="BN171" s="82">
        <f t="shared" si="928"/>
        <v>0</v>
      </c>
      <c r="BO171" s="82">
        <f t="shared" si="929"/>
        <v>1233740.5899999999</v>
      </c>
      <c r="BP171" s="76">
        <f t="shared" si="930"/>
        <v>1445019.3199999998</v>
      </c>
      <c r="BQ171" s="77">
        <f t="shared" si="931"/>
        <v>1.1559417726648719E-2</v>
      </c>
      <c r="BR171" s="76">
        <f t="shared" si="932"/>
        <v>130.49345915925406</v>
      </c>
      <c r="BS171" s="82">
        <f t="shared" si="933"/>
        <v>0</v>
      </c>
      <c r="BT171" s="82">
        <f t="shared" si="934"/>
        <v>134837.18</v>
      </c>
      <c r="BU171" s="82">
        <f t="shared" si="935"/>
        <v>0</v>
      </c>
      <c r="BV171" s="82">
        <f t="shared" si="936"/>
        <v>870980.80999999994</v>
      </c>
      <c r="BW171" s="76">
        <f t="shared" si="937"/>
        <v>1005817.99</v>
      </c>
      <c r="BX171" s="77">
        <f t="shared" si="938"/>
        <v>8.0460310408778379E-3</v>
      </c>
      <c r="BY171" s="76">
        <f t="shared" si="939"/>
        <v>90.83108231363164</v>
      </c>
      <c r="BZ171" s="82">
        <v>16566925.050000003</v>
      </c>
      <c r="CA171" s="77">
        <f t="shared" si="940"/>
        <v>0.13252695271854964</v>
      </c>
      <c r="CB171" s="76">
        <f t="shared" si="941"/>
        <v>1496.0875107238003</v>
      </c>
      <c r="CC171" s="82">
        <v>3637560.0100000002</v>
      </c>
      <c r="CD171" s="77">
        <f t="shared" si="942"/>
        <v>2.9098625242839314E-2</v>
      </c>
      <c r="CE171" s="76">
        <f t="shared" si="943"/>
        <v>328.49234749627493</v>
      </c>
      <c r="CF171" s="84">
        <v>4743846.8900000006</v>
      </c>
      <c r="CG171" s="77">
        <f t="shared" si="944"/>
        <v>3.794835617337864E-2</v>
      </c>
      <c r="CH171" s="85">
        <f t="shared" si="945"/>
        <v>428.39634171671111</v>
      </c>
    </row>
    <row r="172" spans="1:86" x14ac:dyDescent="0.2">
      <c r="A172" s="79"/>
      <c r="B172" s="70" t="s">
        <v>290</v>
      </c>
      <c r="C172" s="70" t="s">
        <v>291</v>
      </c>
      <c r="D172" s="80">
        <f t="shared" si="867"/>
        <v>9745.84</v>
      </c>
      <c r="E172" s="80">
        <f t="shared" si="868"/>
        <v>103829140.55</v>
      </c>
      <c r="F172" s="76">
        <f t="shared" si="869"/>
        <v>53373339.250000007</v>
      </c>
      <c r="G172" s="76">
        <f t="shared" si="870"/>
        <v>2329168.2200000007</v>
      </c>
      <c r="H172" s="76">
        <f t="shared" si="871"/>
        <v>0</v>
      </c>
      <c r="I172" s="76">
        <f t="shared" si="872"/>
        <v>55702507.470000006</v>
      </c>
      <c r="J172" s="77">
        <f t="shared" si="873"/>
        <v>0.53648240922475798</v>
      </c>
      <c r="K172" s="81">
        <f t="shared" si="874"/>
        <v>5715.5163095228327</v>
      </c>
      <c r="L172" s="82">
        <f t="shared" si="875"/>
        <v>0</v>
      </c>
      <c r="M172" s="82">
        <f t="shared" si="876"/>
        <v>0</v>
      </c>
      <c r="N172" s="82">
        <f t="shared" si="877"/>
        <v>0</v>
      </c>
      <c r="O172" s="82">
        <f t="shared" si="878"/>
        <v>0</v>
      </c>
      <c r="P172" s="82">
        <f t="shared" si="879"/>
        <v>0</v>
      </c>
      <c r="Q172" s="82">
        <f t="shared" si="880"/>
        <v>0</v>
      </c>
      <c r="R172" s="76"/>
      <c r="S172" s="77">
        <f t="shared" si="881"/>
        <v>0</v>
      </c>
      <c r="T172" s="96">
        <f t="shared" si="882"/>
        <v>0</v>
      </c>
      <c r="U172" s="82">
        <f t="shared" si="883"/>
        <v>11375519.869999999</v>
      </c>
      <c r="V172" s="82">
        <f t="shared" si="884"/>
        <v>367992.27</v>
      </c>
      <c r="W172" s="82">
        <f t="shared" si="885"/>
        <v>1884694.71</v>
      </c>
      <c r="X172" s="82">
        <f t="shared" si="886"/>
        <v>0</v>
      </c>
      <c r="Y172" s="82">
        <f t="shared" si="887"/>
        <v>0</v>
      </c>
      <c r="Z172" s="82">
        <f t="shared" si="888"/>
        <v>95546.290000000008</v>
      </c>
      <c r="AA172" s="76">
        <f t="shared" si="889"/>
        <v>13723753.139999997</v>
      </c>
      <c r="AB172" s="77">
        <f t="shared" si="890"/>
        <v>0.13217631454236281</v>
      </c>
      <c r="AC172" s="76">
        <f t="shared" si="891"/>
        <v>1408.1652417852126</v>
      </c>
      <c r="AD172" s="82">
        <f t="shared" si="892"/>
        <v>3849777.6</v>
      </c>
      <c r="AE172" s="82">
        <f t="shared" si="893"/>
        <v>429287.40999999992</v>
      </c>
      <c r="AF172" s="82">
        <f t="shared" si="894"/>
        <v>72678</v>
      </c>
      <c r="AG172" s="82">
        <f t="shared" si="895"/>
        <v>0</v>
      </c>
      <c r="AH172" s="76">
        <f t="shared" si="896"/>
        <v>4351743.01</v>
      </c>
      <c r="AI172" s="77">
        <f t="shared" si="897"/>
        <v>4.1912540034022269E-2</v>
      </c>
      <c r="AJ172" s="76">
        <f t="shared" si="898"/>
        <v>446.52313294698041</v>
      </c>
      <c r="AK172" s="82">
        <f t="shared" si="899"/>
        <v>0</v>
      </c>
      <c r="AL172" s="82">
        <f t="shared" si="900"/>
        <v>0</v>
      </c>
      <c r="AM172" s="76"/>
      <c r="AN172" s="77">
        <f t="shared" si="902"/>
        <v>0</v>
      </c>
      <c r="AO172" s="76">
        <f t="shared" si="903"/>
        <v>0</v>
      </c>
      <c r="AP172" s="82">
        <f t="shared" si="904"/>
        <v>1880048.0000000002</v>
      </c>
      <c r="AQ172" s="82">
        <f t="shared" si="905"/>
        <v>313118.13</v>
      </c>
      <c r="AR172" s="82">
        <f t="shared" si="906"/>
        <v>0</v>
      </c>
      <c r="AS172" s="82">
        <f t="shared" si="907"/>
        <v>0</v>
      </c>
      <c r="AT172" s="82">
        <f t="shared" si="908"/>
        <v>1777767.26</v>
      </c>
      <c r="AU172" s="82">
        <f t="shared" si="909"/>
        <v>0</v>
      </c>
      <c r="AV172" s="82">
        <f t="shared" si="910"/>
        <v>0</v>
      </c>
      <c r="AW172" s="82">
        <f t="shared" si="911"/>
        <v>410009.18000000005</v>
      </c>
      <c r="AX172" s="82">
        <f t="shared" si="912"/>
        <v>0</v>
      </c>
      <c r="AY172" s="82">
        <f t="shared" si="913"/>
        <v>21087</v>
      </c>
      <c r="AZ172" s="82">
        <f t="shared" si="914"/>
        <v>0</v>
      </c>
      <c r="BA172" s="82">
        <f t="shared" si="915"/>
        <v>15084.25</v>
      </c>
      <c r="BB172" s="82">
        <f t="shared" si="916"/>
        <v>102694.17000000001</v>
      </c>
      <c r="BC172" s="82">
        <f t="shared" si="917"/>
        <v>0</v>
      </c>
      <c r="BD172" s="82">
        <f t="shared" si="918"/>
        <v>38025.999999999993</v>
      </c>
      <c r="BE172" s="82">
        <f t="shared" si="919"/>
        <v>0</v>
      </c>
      <c r="BF172" s="76">
        <f t="shared" si="920"/>
        <v>4557833.99</v>
      </c>
      <c r="BG172" s="77">
        <f t="shared" si="921"/>
        <v>4.389744503187068E-2</v>
      </c>
      <c r="BH172" s="76">
        <f t="shared" si="922"/>
        <v>467.66969188905216</v>
      </c>
      <c r="BI172" s="82">
        <f t="shared" si="923"/>
        <v>0</v>
      </c>
      <c r="BJ172" s="82">
        <f t="shared" si="924"/>
        <v>80494.320000000007</v>
      </c>
      <c r="BK172" s="82">
        <f t="shared" si="925"/>
        <v>720889.64</v>
      </c>
      <c r="BL172" s="82">
        <f t="shared" si="926"/>
        <v>0</v>
      </c>
      <c r="BM172" s="82">
        <f t="shared" si="927"/>
        <v>0</v>
      </c>
      <c r="BN172" s="82">
        <f t="shared" si="928"/>
        <v>0</v>
      </c>
      <c r="BO172" s="82">
        <f t="shared" si="929"/>
        <v>132114.51</v>
      </c>
      <c r="BP172" s="76">
        <f t="shared" si="930"/>
        <v>933498.47</v>
      </c>
      <c r="BQ172" s="77">
        <f t="shared" si="931"/>
        <v>8.9907174908229557E-3</v>
      </c>
      <c r="BR172" s="76">
        <f t="shared" si="932"/>
        <v>95.784300788849393</v>
      </c>
      <c r="BS172" s="82">
        <f t="shared" si="933"/>
        <v>0</v>
      </c>
      <c r="BT172" s="82">
        <f t="shared" si="934"/>
        <v>2340.58</v>
      </c>
      <c r="BU172" s="82">
        <f t="shared" si="935"/>
        <v>0</v>
      </c>
      <c r="BV172" s="82">
        <f t="shared" si="936"/>
        <v>896347.55999999994</v>
      </c>
      <c r="BW172" s="76">
        <f t="shared" si="937"/>
        <v>898688.1399999999</v>
      </c>
      <c r="BX172" s="77">
        <f t="shared" si="938"/>
        <v>8.6554519785052766E-3</v>
      </c>
      <c r="BY172" s="76">
        <f t="shared" si="939"/>
        <v>92.212486558367459</v>
      </c>
      <c r="BZ172" s="82">
        <v>14767495.289999999</v>
      </c>
      <c r="CA172" s="77">
        <f t="shared" si="940"/>
        <v>0.14222881179381966</v>
      </c>
      <c r="CB172" s="76">
        <f t="shared" si="941"/>
        <v>1515.2614130747065</v>
      </c>
      <c r="CC172" s="82">
        <v>3731927.6400000006</v>
      </c>
      <c r="CD172" s="77">
        <f t="shared" si="942"/>
        <v>3.5942969577050982E-2</v>
      </c>
      <c r="CE172" s="76">
        <f t="shared" si="943"/>
        <v>382.92519064544467</v>
      </c>
      <c r="CF172" s="84">
        <v>5161693.3999999985</v>
      </c>
      <c r="CG172" s="77">
        <f t="shared" si="944"/>
        <v>4.9713340326787467E-2</v>
      </c>
      <c r="CH172" s="85">
        <f t="shared" si="945"/>
        <v>529.63042693087493</v>
      </c>
    </row>
    <row r="173" spans="1:86" x14ac:dyDescent="0.2">
      <c r="A173" s="79"/>
      <c r="B173" s="101" t="s">
        <v>292</v>
      </c>
      <c r="C173" s="102" t="s">
        <v>293</v>
      </c>
      <c r="D173" s="80">
        <f t="shared" si="867"/>
        <v>78.52000000000001</v>
      </c>
      <c r="E173" s="80">
        <f t="shared" si="868"/>
        <v>1696147</v>
      </c>
      <c r="F173" s="76">
        <f t="shared" si="869"/>
        <v>1199073.5100000002</v>
      </c>
      <c r="G173" s="76">
        <f t="shared" si="870"/>
        <v>0</v>
      </c>
      <c r="H173" s="76">
        <f t="shared" si="871"/>
        <v>0</v>
      </c>
      <c r="I173" s="76">
        <f t="shared" si="872"/>
        <v>1199073.5100000002</v>
      </c>
      <c r="J173" s="77">
        <f t="shared" si="873"/>
        <v>0.70693961667237581</v>
      </c>
      <c r="K173" s="81">
        <f t="shared" si="874"/>
        <v>15270.931100356598</v>
      </c>
      <c r="L173" s="82">
        <f t="shared" si="875"/>
        <v>0</v>
      </c>
      <c r="M173" s="82">
        <f t="shared" si="876"/>
        <v>0</v>
      </c>
      <c r="N173" s="82">
        <f t="shared" si="877"/>
        <v>0</v>
      </c>
      <c r="O173" s="82">
        <f t="shared" si="878"/>
        <v>0</v>
      </c>
      <c r="P173" s="82">
        <f t="shared" si="879"/>
        <v>0</v>
      </c>
      <c r="Q173" s="82">
        <f t="shared" si="880"/>
        <v>0</v>
      </c>
      <c r="R173" s="76"/>
      <c r="S173" s="77">
        <f t="shared" si="881"/>
        <v>0</v>
      </c>
      <c r="T173" s="96">
        <f t="shared" si="882"/>
        <v>0</v>
      </c>
      <c r="U173" s="82">
        <f t="shared" si="883"/>
        <v>62090.07</v>
      </c>
      <c r="V173" s="82">
        <f t="shared" si="884"/>
        <v>0</v>
      </c>
      <c r="W173" s="82">
        <f t="shared" si="885"/>
        <v>36917.170000000006</v>
      </c>
      <c r="X173" s="82">
        <f t="shared" si="886"/>
        <v>0</v>
      </c>
      <c r="Y173" s="82">
        <f t="shared" si="887"/>
        <v>0</v>
      </c>
      <c r="Z173" s="82">
        <f t="shared" si="888"/>
        <v>0</v>
      </c>
      <c r="AA173" s="76">
        <f t="shared" si="889"/>
        <v>99007.24</v>
      </c>
      <c r="AB173" s="77">
        <f t="shared" si="890"/>
        <v>5.8371851024704817E-2</v>
      </c>
      <c r="AC173" s="76">
        <f t="shared" si="891"/>
        <v>1260.9174732552215</v>
      </c>
      <c r="AD173" s="82">
        <f t="shared" si="892"/>
        <v>26024.149999999998</v>
      </c>
      <c r="AE173" s="82">
        <f t="shared" si="893"/>
        <v>0</v>
      </c>
      <c r="AF173" s="82">
        <f t="shared" si="894"/>
        <v>0</v>
      </c>
      <c r="AG173" s="82">
        <f t="shared" si="895"/>
        <v>0</v>
      </c>
      <c r="AH173" s="76">
        <f t="shared" si="896"/>
        <v>26024.149999999998</v>
      </c>
      <c r="AI173" s="77">
        <f t="shared" si="897"/>
        <v>1.5343098210237672E-2</v>
      </c>
      <c r="AJ173" s="76">
        <f t="shared" si="898"/>
        <v>331.43339276617417</v>
      </c>
      <c r="AK173" s="82">
        <f t="shared" si="899"/>
        <v>0</v>
      </c>
      <c r="AL173" s="82">
        <f t="shared" si="900"/>
        <v>0</v>
      </c>
      <c r="AM173" s="76"/>
      <c r="AN173" s="77">
        <f t="shared" si="902"/>
        <v>0</v>
      </c>
      <c r="AO173" s="76">
        <f t="shared" si="903"/>
        <v>0</v>
      </c>
      <c r="AP173" s="82">
        <f t="shared" si="904"/>
        <v>44283.999999999993</v>
      </c>
      <c r="AQ173" s="82">
        <f t="shared" si="905"/>
        <v>0</v>
      </c>
      <c r="AR173" s="82">
        <f t="shared" si="906"/>
        <v>82065.899999999994</v>
      </c>
      <c r="AS173" s="82">
        <f t="shared" si="907"/>
        <v>0</v>
      </c>
      <c r="AT173" s="82">
        <f t="shared" si="908"/>
        <v>20625.349999999999</v>
      </c>
      <c r="AU173" s="82">
        <f t="shared" si="909"/>
        <v>0</v>
      </c>
      <c r="AV173" s="82">
        <f t="shared" si="910"/>
        <v>0</v>
      </c>
      <c r="AW173" s="82">
        <f t="shared" si="911"/>
        <v>0</v>
      </c>
      <c r="AX173" s="82">
        <f t="shared" si="912"/>
        <v>0</v>
      </c>
      <c r="AY173" s="82">
        <f t="shared" si="913"/>
        <v>0</v>
      </c>
      <c r="AZ173" s="82">
        <f t="shared" si="914"/>
        <v>0</v>
      </c>
      <c r="BA173" s="82">
        <f t="shared" si="915"/>
        <v>0</v>
      </c>
      <c r="BB173" s="82">
        <f t="shared" si="916"/>
        <v>0</v>
      </c>
      <c r="BC173" s="82">
        <f t="shared" si="917"/>
        <v>0</v>
      </c>
      <c r="BD173" s="82">
        <f t="shared" si="918"/>
        <v>0</v>
      </c>
      <c r="BE173" s="82">
        <f t="shared" si="919"/>
        <v>0</v>
      </c>
      <c r="BF173" s="76">
        <f t="shared" si="920"/>
        <v>146975.25</v>
      </c>
      <c r="BG173" s="77">
        <f t="shared" si="921"/>
        <v>8.6652424583482449E-2</v>
      </c>
      <c r="BH173" s="76">
        <f t="shared" si="922"/>
        <v>1871.8192817116656</v>
      </c>
      <c r="BI173" s="82">
        <f t="shared" si="923"/>
        <v>0</v>
      </c>
      <c r="BJ173" s="82">
        <f t="shared" si="924"/>
        <v>0</v>
      </c>
      <c r="BK173" s="82">
        <f t="shared" si="925"/>
        <v>0</v>
      </c>
      <c r="BL173" s="82">
        <f t="shared" si="926"/>
        <v>0</v>
      </c>
      <c r="BM173" s="82">
        <f t="shared" si="927"/>
        <v>0</v>
      </c>
      <c r="BN173" s="82">
        <f t="shared" si="928"/>
        <v>0</v>
      </c>
      <c r="BO173" s="82">
        <f t="shared" si="929"/>
        <v>0</v>
      </c>
      <c r="BP173" s="76"/>
      <c r="BQ173" s="77">
        <f t="shared" si="931"/>
        <v>0</v>
      </c>
      <c r="BR173" s="76">
        <f t="shared" si="932"/>
        <v>0</v>
      </c>
      <c r="BS173" s="82">
        <f t="shared" si="933"/>
        <v>0</v>
      </c>
      <c r="BT173" s="82">
        <f t="shared" si="934"/>
        <v>0</v>
      </c>
      <c r="BU173" s="82">
        <f t="shared" si="935"/>
        <v>0</v>
      </c>
      <c r="BV173" s="82">
        <f t="shared" si="936"/>
        <v>0</v>
      </c>
      <c r="BW173" s="76"/>
      <c r="BX173" s="77">
        <f t="shared" si="938"/>
        <v>0</v>
      </c>
      <c r="BY173" s="76">
        <f t="shared" si="939"/>
        <v>0</v>
      </c>
      <c r="BZ173" s="82">
        <v>117349.75</v>
      </c>
      <c r="CA173" s="77">
        <f t="shared" si="940"/>
        <v>6.9186072905237581E-2</v>
      </c>
      <c r="CB173" s="76">
        <f t="shared" si="941"/>
        <v>1494.5205043301069</v>
      </c>
      <c r="CC173" s="82">
        <v>60601.59</v>
      </c>
      <c r="CD173" s="77">
        <f t="shared" si="942"/>
        <v>3.5728972783608967E-2</v>
      </c>
      <c r="CE173" s="76">
        <f t="shared" si="943"/>
        <v>771.79814060112062</v>
      </c>
      <c r="CF173" s="84">
        <v>47115.509999999995</v>
      </c>
      <c r="CG173" s="77">
        <f t="shared" si="944"/>
        <v>2.7777963820352834E-2</v>
      </c>
      <c r="CH173" s="85">
        <f t="shared" si="945"/>
        <v>600.04470198675483</v>
      </c>
    </row>
    <row r="174" spans="1:86" x14ac:dyDescent="0.2">
      <c r="A174" s="79"/>
      <c r="B174" s="70"/>
      <c r="C174" s="74" t="s">
        <v>56</v>
      </c>
      <c r="D174" s="97">
        <f t="shared" ref="D174:I174" si="946">SUM(D168:D173)</f>
        <v>36054.65</v>
      </c>
      <c r="E174" s="74">
        <f t="shared" si="946"/>
        <v>405836722.06</v>
      </c>
      <c r="F174" s="74">
        <f t="shared" si="946"/>
        <v>209739002.22999996</v>
      </c>
      <c r="G174" s="74">
        <f t="shared" si="946"/>
        <v>5999564.2400000002</v>
      </c>
      <c r="H174" s="74">
        <f t="shared" si="946"/>
        <v>332165.46999999997</v>
      </c>
      <c r="I174" s="74">
        <f t="shared" si="946"/>
        <v>216070731.93999997</v>
      </c>
      <c r="J174" s="90">
        <f t="shared" si="873"/>
        <v>0.53240803553517635</v>
      </c>
      <c r="K174" s="91">
        <f t="shared" si="874"/>
        <v>5992.8672706571815</v>
      </c>
      <c r="L174" s="74">
        <f t="shared" ref="L174:R174" si="947">SUM(L168:L173)</f>
        <v>0</v>
      </c>
      <c r="M174" s="74">
        <f t="shared" si="947"/>
        <v>0</v>
      </c>
      <c r="N174" s="74">
        <f t="shared" si="947"/>
        <v>0</v>
      </c>
      <c r="O174" s="74">
        <f t="shared" si="947"/>
        <v>0</v>
      </c>
      <c r="P174" s="74">
        <f t="shared" si="947"/>
        <v>0</v>
      </c>
      <c r="Q174" s="74">
        <f t="shared" si="947"/>
        <v>0</v>
      </c>
      <c r="R174" s="74">
        <f t="shared" si="947"/>
        <v>0</v>
      </c>
      <c r="S174" s="90">
        <f t="shared" si="881"/>
        <v>0</v>
      </c>
      <c r="T174" s="66">
        <f t="shared" si="882"/>
        <v>0</v>
      </c>
      <c r="U174" s="74">
        <f t="shared" ref="U174:AA174" si="948">SUM(U168:U173)</f>
        <v>48803355.140000001</v>
      </c>
      <c r="V174" s="74">
        <f t="shared" si="948"/>
        <v>1908346.4500000002</v>
      </c>
      <c r="W174" s="74">
        <f t="shared" si="948"/>
        <v>7521492.1900000004</v>
      </c>
      <c r="X174" s="74">
        <f t="shared" si="948"/>
        <v>0</v>
      </c>
      <c r="Y174" s="74">
        <f t="shared" si="948"/>
        <v>0</v>
      </c>
      <c r="Z174" s="74">
        <f t="shared" si="948"/>
        <v>521714.23</v>
      </c>
      <c r="AA174" s="74">
        <f t="shared" si="948"/>
        <v>58754908.009999998</v>
      </c>
      <c r="AB174" s="90">
        <f t="shared" si="890"/>
        <v>0.14477474515308528</v>
      </c>
      <c r="AC174" s="63">
        <f t="shared" si="891"/>
        <v>1629.6069441805703</v>
      </c>
      <c r="AD174" s="74">
        <f>SUM(AD168:AD173)</f>
        <v>13904155.32</v>
      </c>
      <c r="AE174" s="74">
        <f>SUM(AE168:AE173)</f>
        <v>2758131.1000000006</v>
      </c>
      <c r="AF174" s="74">
        <f>SUM(AF168:AF173)</f>
        <v>218988.36</v>
      </c>
      <c r="AG174" s="74">
        <f>SUM(AG168:AG173)</f>
        <v>0</v>
      </c>
      <c r="AH174" s="74">
        <f>SUM(AH168:AH173)</f>
        <v>16881274.780000001</v>
      </c>
      <c r="AI174" s="90">
        <f t="shared" si="897"/>
        <v>4.1596222969453776E-2</v>
      </c>
      <c r="AJ174" s="63">
        <f t="shared" si="898"/>
        <v>468.21352530117474</v>
      </c>
      <c r="AK174" s="74">
        <f>SUM(AK168:AK173)</f>
        <v>2237869.86</v>
      </c>
      <c r="AL174" s="74">
        <f>SUM(AL168:AL173)</f>
        <v>21215</v>
      </c>
      <c r="AM174" s="74">
        <f>SUM(AM168:AM173)</f>
        <v>2259084.86</v>
      </c>
      <c r="AN174" s="90">
        <f t="shared" si="902"/>
        <v>5.5664870555159141E-3</v>
      </c>
      <c r="AO174" s="63">
        <f t="shared" si="903"/>
        <v>62.657240050867216</v>
      </c>
      <c r="AP174" s="74">
        <f t="shared" ref="AP174:BF174" si="949">SUM(AP168:AP173)</f>
        <v>4945873.0200000005</v>
      </c>
      <c r="AQ174" s="74">
        <f t="shared" si="949"/>
        <v>1200364.67</v>
      </c>
      <c r="AR174" s="74">
        <f t="shared" si="949"/>
        <v>82065.899999999994</v>
      </c>
      <c r="AS174" s="74">
        <f t="shared" si="949"/>
        <v>0</v>
      </c>
      <c r="AT174" s="74">
        <f t="shared" si="949"/>
        <v>6606922.4399999995</v>
      </c>
      <c r="AU174" s="74">
        <f t="shared" si="949"/>
        <v>0</v>
      </c>
      <c r="AV174" s="74">
        <f t="shared" si="949"/>
        <v>0</v>
      </c>
      <c r="AW174" s="74">
        <f t="shared" si="949"/>
        <v>2258678.14</v>
      </c>
      <c r="AX174" s="74">
        <f t="shared" si="949"/>
        <v>0</v>
      </c>
      <c r="AY174" s="74">
        <f t="shared" si="949"/>
        <v>21087</v>
      </c>
      <c r="AZ174" s="74">
        <f t="shared" si="949"/>
        <v>238011.44</v>
      </c>
      <c r="BA174" s="74">
        <f t="shared" si="949"/>
        <v>116193.72000000002</v>
      </c>
      <c r="BB174" s="74">
        <f t="shared" si="949"/>
        <v>958185.52999999991</v>
      </c>
      <c r="BC174" s="74">
        <f t="shared" si="949"/>
        <v>0</v>
      </c>
      <c r="BD174" s="74">
        <f t="shared" si="949"/>
        <v>210037.79</v>
      </c>
      <c r="BE174" s="74">
        <f t="shared" si="949"/>
        <v>178541.49</v>
      </c>
      <c r="BF174" s="74">
        <f t="shared" si="949"/>
        <v>16815961.140000001</v>
      </c>
      <c r="BG174" s="90">
        <f t="shared" si="921"/>
        <v>4.14352872126586E-2</v>
      </c>
      <c r="BH174" s="63">
        <f t="shared" si="922"/>
        <v>466.40200750804684</v>
      </c>
      <c r="BI174" s="74">
        <f t="shared" ref="BI174:BP174" si="950">SUM(BI168:BI173)</f>
        <v>0</v>
      </c>
      <c r="BJ174" s="74">
        <f t="shared" si="950"/>
        <v>277181.90000000002</v>
      </c>
      <c r="BK174" s="74">
        <f t="shared" si="950"/>
        <v>998870.3</v>
      </c>
      <c r="BL174" s="74">
        <f t="shared" si="950"/>
        <v>0</v>
      </c>
      <c r="BM174" s="74">
        <f t="shared" si="950"/>
        <v>0</v>
      </c>
      <c r="BN174" s="74">
        <f t="shared" si="950"/>
        <v>0</v>
      </c>
      <c r="BO174" s="74">
        <f t="shared" si="950"/>
        <v>2987556.92</v>
      </c>
      <c r="BP174" s="74">
        <f t="shared" si="950"/>
        <v>4263609.12</v>
      </c>
      <c r="BQ174" s="90">
        <f t="shared" si="931"/>
        <v>1.050572530341317E-2</v>
      </c>
      <c r="BR174" s="63">
        <f t="shared" si="932"/>
        <v>118.25407041810141</v>
      </c>
      <c r="BS174" s="74">
        <f>SUM(BS168:BS173)</f>
        <v>0</v>
      </c>
      <c r="BT174" s="74">
        <f>SUM(BT168:BT173)</f>
        <v>207690.47999999998</v>
      </c>
      <c r="BU174" s="74">
        <f>SUM(BU168:BU173)</f>
        <v>0</v>
      </c>
      <c r="BV174" s="74">
        <f>SUM(BV168:BV173)</f>
        <v>2620779.7599999998</v>
      </c>
      <c r="BW174" s="74">
        <f>SUM(BW168:BW173)</f>
        <v>2828470.24</v>
      </c>
      <c r="BX174" s="90">
        <f t="shared" si="938"/>
        <v>6.9694783302084512E-3</v>
      </c>
      <c r="BY174" s="63">
        <f t="shared" si="939"/>
        <v>78.449527037427913</v>
      </c>
      <c r="BZ174" s="74">
        <f>SUM(BZ168:BZ173)</f>
        <v>59502658.130000003</v>
      </c>
      <c r="CA174" s="90">
        <f t="shared" si="940"/>
        <v>0.14661723519736827</v>
      </c>
      <c r="CB174" s="63">
        <f t="shared" si="941"/>
        <v>1650.346297356929</v>
      </c>
      <c r="CC174" s="74">
        <f>SUM(CC168:CC173)</f>
        <v>12349289.26</v>
      </c>
      <c r="CD174" s="90">
        <f t="shared" si="942"/>
        <v>3.0429206103666114E-2</v>
      </c>
      <c r="CE174" s="63">
        <f t="shared" si="943"/>
        <v>342.51585468171231</v>
      </c>
      <c r="CF174" s="98">
        <f>SUM(CF168:CF173)</f>
        <v>16110734.58</v>
      </c>
      <c r="CG174" s="90">
        <f t="shared" si="944"/>
        <v>3.9697577139453995E-2</v>
      </c>
      <c r="CH174" s="93">
        <f t="shared" si="945"/>
        <v>446.84207390724913</v>
      </c>
    </row>
    <row r="175" spans="1:86" s="59" customFormat="1" ht="4.5" customHeight="1" x14ac:dyDescent="0.2">
      <c r="A175" s="20"/>
      <c r="B175" s="19"/>
      <c r="C175" s="57"/>
      <c r="D175" s="19"/>
      <c r="E175" s="19"/>
      <c r="F175" s="76"/>
      <c r="G175" s="76"/>
      <c r="H175" s="76"/>
      <c r="I175" s="76"/>
      <c r="J175" s="19"/>
      <c r="K175" s="76"/>
      <c r="L175" s="76"/>
      <c r="M175" s="76"/>
      <c r="N175" s="76"/>
      <c r="O175" s="76"/>
      <c r="P175" s="76"/>
      <c r="Q175" s="76"/>
      <c r="R175" s="76"/>
      <c r="S175" s="19"/>
      <c r="T175" s="76"/>
      <c r="U175" s="76"/>
      <c r="V175" s="76"/>
      <c r="W175" s="76"/>
      <c r="X175" s="76"/>
      <c r="Y175" s="76"/>
      <c r="Z175" s="76"/>
      <c r="AA175" s="76"/>
      <c r="AB175" s="19"/>
      <c r="AC175" s="76"/>
      <c r="AD175" s="76"/>
      <c r="AE175" s="76"/>
      <c r="AF175" s="76"/>
      <c r="AG175" s="76"/>
      <c r="AH175" s="76"/>
      <c r="AI175" s="19"/>
      <c r="AJ175" s="76"/>
      <c r="AK175" s="76"/>
      <c r="AL175" s="76"/>
      <c r="AM175" s="76"/>
      <c r="AN175" s="19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19"/>
      <c r="BH175" s="76"/>
      <c r="BI175" s="76"/>
      <c r="BJ175" s="76"/>
      <c r="BK175" s="76"/>
      <c r="BL175" s="76"/>
      <c r="BM175" s="76"/>
      <c r="BN175" s="76"/>
      <c r="BO175" s="76"/>
      <c r="BP175" s="76"/>
      <c r="BQ175" s="19"/>
      <c r="BR175" s="76"/>
      <c r="BS175" s="76"/>
      <c r="BT175" s="76"/>
      <c r="BU175" s="76"/>
      <c r="BV175" s="76"/>
      <c r="BW175" s="76"/>
      <c r="BX175" s="19"/>
      <c r="BY175" s="76"/>
      <c r="BZ175" s="76"/>
      <c r="CA175" s="19"/>
      <c r="CB175" s="76"/>
      <c r="CC175" s="76"/>
      <c r="CD175" s="19"/>
      <c r="CE175" s="76"/>
      <c r="CF175" s="78"/>
      <c r="CG175" s="19"/>
      <c r="CH175" s="19"/>
    </row>
    <row r="176" spans="1:86" x14ac:dyDescent="0.2">
      <c r="A176" s="94" t="s">
        <v>294</v>
      </c>
      <c r="B176" s="70"/>
      <c r="C176" s="74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1"/>
    </row>
    <row r="177" spans="1:86" x14ac:dyDescent="0.2">
      <c r="A177" s="79"/>
      <c r="B177" s="70" t="s">
        <v>295</v>
      </c>
      <c r="C177" s="70" t="s">
        <v>296</v>
      </c>
      <c r="D177" s="80">
        <f t="shared" ref="D177:D182" si="951">VLOOKUP($B177,enroll1516,3,FALSE)</f>
        <v>34.82</v>
      </c>
      <c r="E177" s="80">
        <f t="shared" ref="E177:E182" si="952">VLOOKUP($B177,enroll1516,4,FALSE)</f>
        <v>508262.2</v>
      </c>
      <c r="F177" s="76">
        <f t="shared" ref="F177:F182" si="953">VLOOKUP($B177,program1516,2,FALSE)</f>
        <v>357891.5</v>
      </c>
      <c r="G177" s="76">
        <f t="shared" ref="G177:G182" si="954">VLOOKUP($B177,program1516,3,FALSE)</f>
        <v>0</v>
      </c>
      <c r="H177" s="76">
        <f t="shared" ref="H177:H182" si="955">VLOOKUP($B177,program1516,4,FALSE)</f>
        <v>0</v>
      </c>
      <c r="I177" s="76">
        <f t="shared" ref="I177:I182" si="956">SUM(F177:H177)</f>
        <v>357891.5</v>
      </c>
      <c r="J177" s="77">
        <f t="shared" ref="J177:J183" si="957">I177/E177</f>
        <v>0.704147386919586</v>
      </c>
      <c r="K177" s="81">
        <f t="shared" ref="K177:K183" si="958">I177/D177</f>
        <v>10278.331418724871</v>
      </c>
      <c r="L177" s="82">
        <f t="shared" ref="L177:L182" si="959">VLOOKUP($B177,program1516,5,FALSE)</f>
        <v>0</v>
      </c>
      <c r="M177" s="82">
        <f t="shared" ref="M177:M182" si="960">VLOOKUP($B177,program1516,6,FALSE)</f>
        <v>0</v>
      </c>
      <c r="N177" s="82">
        <f t="shared" ref="N177:N182" si="961">VLOOKUP($B177,program1516,7,FALSE)</f>
        <v>0</v>
      </c>
      <c r="O177" s="82">
        <f t="shared" ref="O177:O182" si="962">VLOOKUP($B177,program1516,8,FALSE)</f>
        <v>0</v>
      </c>
      <c r="P177" s="82">
        <f t="shared" ref="P177:P182" si="963">VLOOKUP($B177,program1516,9,FALSE)</f>
        <v>0</v>
      </c>
      <c r="Q177" s="82">
        <f t="shared" ref="Q177:Q182" si="964">VLOOKUP($B177,program1516,10,FALSE)</f>
        <v>0</v>
      </c>
      <c r="R177" s="76"/>
      <c r="S177" s="77">
        <f t="shared" ref="S177:S183" si="965">R177/E177</f>
        <v>0</v>
      </c>
      <c r="T177" s="96">
        <f t="shared" ref="T177:T183" si="966">R177/D177</f>
        <v>0</v>
      </c>
      <c r="U177" s="82">
        <f t="shared" ref="U177:U182" si="967">VLOOKUP($B177,program1516,11,FALSE)</f>
        <v>22105.3</v>
      </c>
      <c r="V177" s="82">
        <f t="shared" ref="V177:V182" si="968">VLOOKUP($B177,program1516,12,FALSE)</f>
        <v>0</v>
      </c>
      <c r="W177" s="82">
        <f t="shared" ref="W177:W182" si="969">VLOOKUP($B177,program1516,13,FALSE)</f>
        <v>0</v>
      </c>
      <c r="X177" s="82">
        <f t="shared" ref="X177:X182" si="970">VLOOKUP($B177,program1516,14,FALSE)</f>
        <v>0</v>
      </c>
      <c r="Y177" s="82">
        <f t="shared" ref="Y177:Y182" si="971">VLOOKUP($B177,program1516,15,FALSE)</f>
        <v>0</v>
      </c>
      <c r="Z177" s="82">
        <f t="shared" ref="Z177:Z182" si="972">VLOOKUP($B177,program1516,16,FALSE)</f>
        <v>0</v>
      </c>
      <c r="AA177" s="76">
        <f>SUM(U177:Z177)</f>
        <v>22105.3</v>
      </c>
      <c r="AB177" s="77">
        <f t="shared" ref="AB177:AB183" si="973">AA177/E177</f>
        <v>4.3491922082736036E-2</v>
      </c>
      <c r="AC177" s="76">
        <f t="shared" ref="AC177:AC183" si="974">AA177/D177</f>
        <v>634.84491671453191</v>
      </c>
      <c r="AD177" s="82">
        <f t="shared" ref="AD177:AD182" si="975">VLOOKUP($B177,program1516,17,FALSE)</f>
        <v>0</v>
      </c>
      <c r="AE177" s="82">
        <f t="shared" ref="AE177:AE182" si="976">VLOOKUP($B177,program1516,18,FALSE)</f>
        <v>0</v>
      </c>
      <c r="AF177" s="82">
        <f t="shared" ref="AF177:AF182" si="977">VLOOKUP($B177,program1516,19,FALSE)</f>
        <v>0</v>
      </c>
      <c r="AG177" s="82">
        <f t="shared" ref="AG177:AG182" si="978">VLOOKUP($B177,program1516,20,FALSE)</f>
        <v>0</v>
      </c>
      <c r="AH177" s="76"/>
      <c r="AJ177" s="76"/>
      <c r="AK177" s="82">
        <f t="shared" ref="AK177:AK182" si="979">VLOOKUP($B177,program1516,21,FALSE)</f>
        <v>0</v>
      </c>
      <c r="AL177" s="82">
        <f t="shared" ref="AL177:AL182" si="980">VLOOKUP($B177,program1516,22,FALSE)</f>
        <v>0</v>
      </c>
      <c r="AM177" s="76"/>
      <c r="AO177" s="76"/>
      <c r="AP177" s="82">
        <f t="shared" ref="AP177:AP182" si="981">VLOOKUP($B177,program1516,23,FALSE)</f>
        <v>0</v>
      </c>
      <c r="AQ177" s="82">
        <f t="shared" ref="AQ177:AQ182" si="982">VLOOKUP($B177,program1516,24,FALSE)</f>
        <v>40184.68</v>
      </c>
      <c r="AR177" s="82">
        <f t="shared" ref="AR177:AR182" si="983">VLOOKUP($B177,program1516,25,FALSE)</f>
        <v>0</v>
      </c>
      <c r="AS177" s="82">
        <f t="shared" ref="AS177:AS182" si="984">VLOOKUP($B177,program1516,26,FALSE)</f>
        <v>0</v>
      </c>
      <c r="AT177" s="82">
        <f t="shared" ref="AT177:AT182" si="985">VLOOKUP($B177,program1516,27,FALSE)</f>
        <v>0</v>
      </c>
      <c r="AU177" s="82">
        <f t="shared" ref="AU177:AU182" si="986">VLOOKUP($B177,program1516,28,FALSE)</f>
        <v>0</v>
      </c>
      <c r="AV177" s="82">
        <f t="shared" ref="AV177:AV182" si="987">VLOOKUP($B177,program1516,29,FALSE)</f>
        <v>0</v>
      </c>
      <c r="AW177" s="82">
        <f t="shared" ref="AW177:AW182" si="988">VLOOKUP($B177,program1516,30,FALSE)</f>
        <v>0</v>
      </c>
      <c r="AX177" s="82">
        <f t="shared" ref="AX177:AX182" si="989">VLOOKUP($B177,program1516,31,FALSE)</f>
        <v>0</v>
      </c>
      <c r="AY177" s="82">
        <f t="shared" ref="AY177:AY182" si="990">VLOOKUP($B177,program1516,32,FALSE)</f>
        <v>0</v>
      </c>
      <c r="AZ177" s="82">
        <f t="shared" ref="AZ177:AZ182" si="991">VLOOKUP($B177,program1516,33,FALSE)</f>
        <v>0</v>
      </c>
      <c r="BA177" s="82">
        <f t="shared" ref="BA177:BA182" si="992">VLOOKUP($B177,program1516,34,FALSE)</f>
        <v>0</v>
      </c>
      <c r="BB177" s="82">
        <f t="shared" ref="BB177:BB182" si="993">VLOOKUP($B177,program1516,35,FALSE)</f>
        <v>0</v>
      </c>
      <c r="BC177" s="82">
        <f t="shared" ref="BC177:BC182" si="994">VLOOKUP($B177,program1516,36,FALSE)</f>
        <v>0</v>
      </c>
      <c r="BD177" s="82">
        <f t="shared" ref="BD177:BD182" si="995">VLOOKUP($B177,program1516,37,FALSE)</f>
        <v>0</v>
      </c>
      <c r="BE177" s="82">
        <f t="shared" ref="BE177:BE182" si="996">VLOOKUP($B177,program1516,38,FALSE)</f>
        <v>0</v>
      </c>
      <c r="BF177" s="76">
        <f t="shared" ref="BF177:BF182" si="997">SUM(AP177:BE177)</f>
        <v>40184.68</v>
      </c>
      <c r="BG177" s="77">
        <f t="shared" ref="BG177:BG183" si="998">BF177/E177</f>
        <v>7.9062893128782744E-2</v>
      </c>
      <c r="BH177" s="76">
        <f t="shared" ref="BH177:BH183" si="999">BF177/D177</f>
        <v>1154.0689259046526</v>
      </c>
      <c r="BI177" s="82">
        <f t="shared" ref="BI177:BI182" si="1000">VLOOKUP($B177,program1516,39,FALSE)</f>
        <v>0</v>
      </c>
      <c r="BJ177" s="82">
        <f t="shared" ref="BJ177:BJ182" si="1001">VLOOKUP($B177,program1516,40,FALSE)</f>
        <v>0</v>
      </c>
      <c r="BK177" s="82">
        <f t="shared" ref="BK177:BK182" si="1002">VLOOKUP($B177,program1516,41,FALSE)</f>
        <v>0</v>
      </c>
      <c r="BL177" s="82">
        <f t="shared" ref="BL177:BL182" si="1003">VLOOKUP($B177,program1516,42,FALSE)</f>
        <v>0</v>
      </c>
      <c r="BM177" s="82">
        <f t="shared" ref="BM177:BM182" si="1004">VLOOKUP($B177,program1516,43,FALSE)</f>
        <v>0</v>
      </c>
      <c r="BN177" s="82">
        <f t="shared" ref="BN177:BN182" si="1005">VLOOKUP($B177,program1516,44,FALSE)</f>
        <v>0</v>
      </c>
      <c r="BO177" s="82">
        <f t="shared" ref="BO177:BO182" si="1006">VLOOKUP($B177,program1516,45,FALSE)</f>
        <v>0</v>
      </c>
      <c r="BP177" s="76"/>
      <c r="BQ177" s="77">
        <f t="shared" ref="BQ177:BQ183" si="1007">BP177/E177</f>
        <v>0</v>
      </c>
      <c r="BR177" s="76">
        <f t="shared" ref="BR177:BR183" si="1008">BP177/D177</f>
        <v>0</v>
      </c>
      <c r="BS177" s="82">
        <f t="shared" ref="BS177:BS182" si="1009">VLOOKUP($B177,program1516,46,FALSE)</f>
        <v>0</v>
      </c>
      <c r="BT177" s="82">
        <f t="shared" ref="BT177:BT182" si="1010">VLOOKUP($B177,program1516,47,FALSE)</f>
        <v>0</v>
      </c>
      <c r="BU177" s="82">
        <f t="shared" ref="BU177:BU182" si="1011">VLOOKUP($B177,program1516,48,FALSE)</f>
        <v>0</v>
      </c>
      <c r="BV177" s="82">
        <f t="shared" ref="BV177:BV182" si="1012">VLOOKUP($B177,program1516,49,FALSE)</f>
        <v>0</v>
      </c>
      <c r="BW177" s="76"/>
      <c r="BX177" s="77">
        <f t="shared" ref="BX177:BX183" si="1013">BW177/E177</f>
        <v>0</v>
      </c>
      <c r="BY177" s="76">
        <f t="shared" ref="BY177:BY183" si="1014">BW177/D177</f>
        <v>0</v>
      </c>
      <c r="BZ177" s="82">
        <v>88080.719999999987</v>
      </c>
      <c r="CA177" s="77">
        <f t="shared" ref="CA177:CA183" si="1015">BZ177/E177</f>
        <v>0.17329779786889521</v>
      </c>
      <c r="CB177" s="76">
        <f t="shared" ref="CB177:CB183" si="1016">BZ177/D177</f>
        <v>2529.6013785180926</v>
      </c>
      <c r="CC177" s="82"/>
      <c r="CE177" s="76"/>
      <c r="CF177" s="84"/>
      <c r="CG177" s="77">
        <f t="shared" ref="CG177:CG183" si="1017">CF177/E177</f>
        <v>0</v>
      </c>
      <c r="CH177" s="85">
        <f t="shared" ref="CH177:CH183" si="1018">CF177/D177</f>
        <v>0</v>
      </c>
    </row>
    <row r="178" spans="1:86" x14ac:dyDescent="0.2">
      <c r="A178" s="79"/>
      <c r="B178" s="70" t="s">
        <v>297</v>
      </c>
      <c r="C178" s="70" t="s">
        <v>298</v>
      </c>
      <c r="D178" s="80">
        <f t="shared" si="951"/>
        <v>107.10000000000001</v>
      </c>
      <c r="E178" s="80">
        <f t="shared" si="952"/>
        <v>2426275.33</v>
      </c>
      <c r="F178" s="76">
        <f t="shared" si="953"/>
        <v>1290729.01</v>
      </c>
      <c r="G178" s="76">
        <f t="shared" si="954"/>
        <v>0</v>
      </c>
      <c r="H178" s="76">
        <f t="shared" si="955"/>
        <v>0</v>
      </c>
      <c r="I178" s="76">
        <f t="shared" si="956"/>
        <v>1290729.01</v>
      </c>
      <c r="J178" s="77">
        <f t="shared" si="957"/>
        <v>0.5319796125528754</v>
      </c>
      <c r="K178" s="81">
        <f t="shared" si="958"/>
        <v>12051.624743230625</v>
      </c>
      <c r="L178" s="82">
        <f t="shared" si="959"/>
        <v>0</v>
      </c>
      <c r="M178" s="82">
        <f t="shared" si="960"/>
        <v>0</v>
      </c>
      <c r="N178" s="82">
        <f t="shared" si="961"/>
        <v>0</v>
      </c>
      <c r="O178" s="82">
        <f t="shared" si="962"/>
        <v>0</v>
      </c>
      <c r="P178" s="82">
        <f t="shared" si="963"/>
        <v>0</v>
      </c>
      <c r="Q178" s="82">
        <f t="shared" si="964"/>
        <v>0</v>
      </c>
      <c r="R178" s="76"/>
      <c r="S178" s="77">
        <f t="shared" si="965"/>
        <v>0</v>
      </c>
      <c r="T178" s="96">
        <f t="shared" si="966"/>
        <v>0</v>
      </c>
      <c r="U178" s="82">
        <f t="shared" si="967"/>
        <v>105231.87000000001</v>
      </c>
      <c r="V178" s="82">
        <f t="shared" si="968"/>
        <v>800</v>
      </c>
      <c r="W178" s="82">
        <f t="shared" si="969"/>
        <v>19171.669999999998</v>
      </c>
      <c r="X178" s="82">
        <f t="shared" si="970"/>
        <v>0</v>
      </c>
      <c r="Y178" s="82">
        <f t="shared" si="971"/>
        <v>0</v>
      </c>
      <c r="Z178" s="82">
        <f t="shared" si="972"/>
        <v>0</v>
      </c>
      <c r="AA178" s="76">
        <f t="shared" ref="AA178:AA182" si="1019">SUM(U178:Z178)</f>
        <v>125203.54000000001</v>
      </c>
      <c r="AB178" s="77">
        <f t="shared" si="973"/>
        <v>5.1603187178266369E-2</v>
      </c>
      <c r="AC178" s="76">
        <f t="shared" si="974"/>
        <v>1169.0339869281045</v>
      </c>
      <c r="AD178" s="82">
        <f t="shared" si="975"/>
        <v>0</v>
      </c>
      <c r="AE178" s="82">
        <f t="shared" si="976"/>
        <v>0</v>
      </c>
      <c r="AF178" s="82">
        <f t="shared" si="977"/>
        <v>0</v>
      </c>
      <c r="AG178" s="82">
        <f t="shared" si="978"/>
        <v>0</v>
      </c>
      <c r="AH178" s="76"/>
      <c r="AJ178" s="76"/>
      <c r="AK178" s="82">
        <f t="shared" si="979"/>
        <v>0</v>
      </c>
      <c r="AL178" s="82">
        <f t="shared" si="980"/>
        <v>0</v>
      </c>
      <c r="AM178" s="76"/>
      <c r="AN178" s="77">
        <f t="shared" ref="AN178:AN183" si="1020">AM178/E178</f>
        <v>0</v>
      </c>
      <c r="AO178" s="76">
        <f t="shared" ref="AO178:AO183" si="1021">AM178/D178</f>
        <v>0</v>
      </c>
      <c r="AP178" s="82">
        <f t="shared" si="981"/>
        <v>25294.59</v>
      </c>
      <c r="AQ178" s="82">
        <f t="shared" si="982"/>
        <v>12067.5</v>
      </c>
      <c r="AR178" s="82">
        <f t="shared" si="983"/>
        <v>0</v>
      </c>
      <c r="AS178" s="82">
        <f t="shared" si="984"/>
        <v>0</v>
      </c>
      <c r="AT178" s="82">
        <f t="shared" si="985"/>
        <v>31611.79</v>
      </c>
      <c r="AU178" s="82">
        <f t="shared" si="986"/>
        <v>0</v>
      </c>
      <c r="AV178" s="82">
        <f t="shared" si="987"/>
        <v>0</v>
      </c>
      <c r="AW178" s="82">
        <f t="shared" si="988"/>
        <v>27377.599999999999</v>
      </c>
      <c r="AX178" s="82">
        <f t="shared" si="989"/>
        <v>0</v>
      </c>
      <c r="AY178" s="82">
        <f t="shared" si="990"/>
        <v>0</v>
      </c>
      <c r="AZ178" s="82">
        <f t="shared" si="991"/>
        <v>0</v>
      </c>
      <c r="BA178" s="82">
        <f t="shared" si="992"/>
        <v>0</v>
      </c>
      <c r="BB178" s="82">
        <f t="shared" si="993"/>
        <v>14326.45</v>
      </c>
      <c r="BC178" s="82">
        <f t="shared" si="994"/>
        <v>0</v>
      </c>
      <c r="BD178" s="82">
        <f t="shared" si="995"/>
        <v>0</v>
      </c>
      <c r="BE178" s="82">
        <f t="shared" si="996"/>
        <v>0</v>
      </c>
      <c r="BF178" s="76">
        <f t="shared" si="997"/>
        <v>110677.93000000001</v>
      </c>
      <c r="BG178" s="77">
        <f t="shared" si="998"/>
        <v>4.5616393420609858E-2</v>
      </c>
      <c r="BH178" s="76">
        <f t="shared" si="999"/>
        <v>1033.4073762838468</v>
      </c>
      <c r="BI178" s="82">
        <f t="shared" si="1000"/>
        <v>0</v>
      </c>
      <c r="BJ178" s="82">
        <f t="shared" si="1001"/>
        <v>0</v>
      </c>
      <c r="BK178" s="82">
        <f t="shared" si="1002"/>
        <v>0</v>
      </c>
      <c r="BL178" s="82">
        <f t="shared" si="1003"/>
        <v>0</v>
      </c>
      <c r="BM178" s="82">
        <f t="shared" si="1004"/>
        <v>0</v>
      </c>
      <c r="BN178" s="82">
        <f t="shared" si="1005"/>
        <v>0</v>
      </c>
      <c r="BO178" s="82">
        <f t="shared" si="1006"/>
        <v>8991.75</v>
      </c>
      <c r="BP178" s="76">
        <f>SUM(BI178:BO178)</f>
        <v>8991.75</v>
      </c>
      <c r="BQ178" s="77">
        <f t="shared" si="1007"/>
        <v>3.7059891302608267E-3</v>
      </c>
      <c r="BR178" s="76">
        <f t="shared" si="1008"/>
        <v>83.956582633053216</v>
      </c>
      <c r="BS178" s="82">
        <f t="shared" si="1009"/>
        <v>0</v>
      </c>
      <c r="BT178" s="82">
        <f t="shared" si="1010"/>
        <v>0</v>
      </c>
      <c r="BU178" s="82">
        <f t="shared" si="1011"/>
        <v>0</v>
      </c>
      <c r="BV178" s="82">
        <f t="shared" si="1012"/>
        <v>0</v>
      </c>
      <c r="BW178" s="76"/>
      <c r="BX178" s="77">
        <f t="shared" si="1013"/>
        <v>0</v>
      </c>
      <c r="BY178" s="76">
        <f t="shared" si="1014"/>
        <v>0</v>
      </c>
      <c r="BZ178" s="82">
        <v>697273.86</v>
      </c>
      <c r="CA178" s="77">
        <f t="shared" si="1015"/>
        <v>0.28738447420969326</v>
      </c>
      <c r="CB178" s="76">
        <f t="shared" si="1016"/>
        <v>6510.4935574229685</v>
      </c>
      <c r="CC178" s="82">
        <v>81450.899999999994</v>
      </c>
      <c r="CD178" s="77">
        <f t="shared" ref="CD178:CD183" si="1022">CC178/E178</f>
        <v>3.3570345044063893E-2</v>
      </c>
      <c r="CE178" s="76">
        <f t="shared" ref="CE178:CE183" si="1023">CC178/D178</f>
        <v>760.51260504201673</v>
      </c>
      <c r="CF178" s="84">
        <v>111948.33999999998</v>
      </c>
      <c r="CG178" s="77">
        <f t="shared" si="1017"/>
        <v>4.613999846423035E-2</v>
      </c>
      <c r="CH178" s="85">
        <f t="shared" si="1018"/>
        <v>1045.2692810457513</v>
      </c>
    </row>
    <row r="179" spans="1:86" x14ac:dyDescent="0.2">
      <c r="A179" s="79"/>
      <c r="B179" s="70" t="s">
        <v>299</v>
      </c>
      <c r="C179" s="70" t="s">
        <v>300</v>
      </c>
      <c r="D179" s="80">
        <f t="shared" si="951"/>
        <v>120.62</v>
      </c>
      <c r="E179" s="80">
        <f t="shared" si="952"/>
        <v>2830002.64</v>
      </c>
      <c r="F179" s="76">
        <f t="shared" si="953"/>
        <v>1359261.7699999998</v>
      </c>
      <c r="G179" s="76">
        <f t="shared" si="954"/>
        <v>0</v>
      </c>
      <c r="H179" s="76">
        <f t="shared" si="955"/>
        <v>0</v>
      </c>
      <c r="I179" s="76">
        <f t="shared" si="956"/>
        <v>1359261.7699999998</v>
      </c>
      <c r="J179" s="77">
        <f t="shared" si="957"/>
        <v>0.4803040643099894</v>
      </c>
      <c r="K179" s="81">
        <f t="shared" si="958"/>
        <v>11268.958464599567</v>
      </c>
      <c r="L179" s="82">
        <f t="shared" si="959"/>
        <v>0</v>
      </c>
      <c r="M179" s="82">
        <f t="shared" si="960"/>
        <v>0</v>
      </c>
      <c r="N179" s="82">
        <f t="shared" si="961"/>
        <v>0</v>
      </c>
      <c r="O179" s="82">
        <f t="shared" si="962"/>
        <v>0</v>
      </c>
      <c r="P179" s="82">
        <f t="shared" si="963"/>
        <v>0</v>
      </c>
      <c r="Q179" s="82">
        <f t="shared" si="964"/>
        <v>0</v>
      </c>
      <c r="R179" s="76"/>
      <c r="S179" s="77">
        <f t="shared" si="965"/>
        <v>0</v>
      </c>
      <c r="T179" s="96">
        <f t="shared" si="966"/>
        <v>0</v>
      </c>
      <c r="U179" s="82">
        <f t="shared" si="967"/>
        <v>199457.72000000003</v>
      </c>
      <c r="V179" s="82">
        <f t="shared" si="968"/>
        <v>5140</v>
      </c>
      <c r="W179" s="82">
        <f t="shared" si="969"/>
        <v>26901.07</v>
      </c>
      <c r="X179" s="82">
        <f t="shared" si="970"/>
        <v>0</v>
      </c>
      <c r="Y179" s="82">
        <f t="shared" si="971"/>
        <v>0</v>
      </c>
      <c r="Z179" s="82">
        <f t="shared" si="972"/>
        <v>0</v>
      </c>
      <c r="AA179" s="76">
        <f t="shared" si="1019"/>
        <v>231498.79000000004</v>
      </c>
      <c r="AB179" s="77">
        <f t="shared" si="973"/>
        <v>8.1801616269870342E-2</v>
      </c>
      <c r="AC179" s="76">
        <f t="shared" si="974"/>
        <v>1919.2405073785444</v>
      </c>
      <c r="AD179" s="82">
        <f t="shared" si="975"/>
        <v>0</v>
      </c>
      <c r="AE179" s="82">
        <f t="shared" si="976"/>
        <v>0</v>
      </c>
      <c r="AF179" s="82">
        <f t="shared" si="977"/>
        <v>0</v>
      </c>
      <c r="AG179" s="82">
        <f t="shared" si="978"/>
        <v>0</v>
      </c>
      <c r="AH179" s="76"/>
      <c r="AI179" s="77">
        <f>AH179/E179</f>
        <v>0</v>
      </c>
      <c r="AJ179" s="76">
        <f>AH179/D179</f>
        <v>0</v>
      </c>
      <c r="AK179" s="82">
        <f t="shared" si="979"/>
        <v>0</v>
      </c>
      <c r="AL179" s="82">
        <f t="shared" si="980"/>
        <v>0</v>
      </c>
      <c r="AM179" s="76"/>
      <c r="AN179" s="77">
        <f t="shared" si="1020"/>
        <v>0</v>
      </c>
      <c r="AO179" s="76">
        <f t="shared" si="1021"/>
        <v>0</v>
      </c>
      <c r="AP179" s="82">
        <f t="shared" si="981"/>
        <v>33223.279999999999</v>
      </c>
      <c r="AQ179" s="82">
        <f t="shared" si="982"/>
        <v>591.87</v>
      </c>
      <c r="AR179" s="82">
        <f t="shared" si="983"/>
        <v>0</v>
      </c>
      <c r="AS179" s="82">
        <f t="shared" si="984"/>
        <v>0</v>
      </c>
      <c r="AT179" s="82">
        <f t="shared" si="985"/>
        <v>20966.079999999998</v>
      </c>
      <c r="AU179" s="82">
        <f t="shared" si="986"/>
        <v>0</v>
      </c>
      <c r="AV179" s="82">
        <f t="shared" si="987"/>
        <v>0</v>
      </c>
      <c r="AW179" s="82">
        <f t="shared" si="988"/>
        <v>16811.650000000001</v>
      </c>
      <c r="AX179" s="82">
        <f t="shared" si="989"/>
        <v>0</v>
      </c>
      <c r="AY179" s="82">
        <f t="shared" si="990"/>
        <v>0</v>
      </c>
      <c r="AZ179" s="82">
        <f t="shared" si="991"/>
        <v>0</v>
      </c>
      <c r="BA179" s="82">
        <f t="shared" si="992"/>
        <v>0</v>
      </c>
      <c r="BB179" s="82">
        <f t="shared" si="993"/>
        <v>0</v>
      </c>
      <c r="BC179" s="82">
        <f t="shared" si="994"/>
        <v>0</v>
      </c>
      <c r="BD179" s="82">
        <f t="shared" si="995"/>
        <v>0</v>
      </c>
      <c r="BE179" s="82">
        <f t="shared" si="996"/>
        <v>0</v>
      </c>
      <c r="BF179" s="76">
        <f t="shared" si="997"/>
        <v>71592.88</v>
      </c>
      <c r="BG179" s="77">
        <f t="shared" si="998"/>
        <v>2.5297813856456332E-2</v>
      </c>
      <c r="BH179" s="76">
        <f t="shared" si="999"/>
        <v>593.54070635052233</v>
      </c>
      <c r="BI179" s="82">
        <f t="shared" si="1000"/>
        <v>0</v>
      </c>
      <c r="BJ179" s="82">
        <f t="shared" si="1001"/>
        <v>0</v>
      </c>
      <c r="BK179" s="82">
        <f t="shared" si="1002"/>
        <v>0</v>
      </c>
      <c r="BL179" s="82">
        <f t="shared" si="1003"/>
        <v>0</v>
      </c>
      <c r="BM179" s="82">
        <f t="shared" si="1004"/>
        <v>0</v>
      </c>
      <c r="BN179" s="82">
        <f t="shared" si="1005"/>
        <v>0</v>
      </c>
      <c r="BO179" s="82">
        <f t="shared" si="1006"/>
        <v>1904.24</v>
      </c>
      <c r="BP179" s="76">
        <f t="shared" ref="BP179:BP182" si="1024">SUM(BI179:BO179)</f>
        <v>1904.24</v>
      </c>
      <c r="BQ179" s="77">
        <f t="shared" si="1007"/>
        <v>6.7287569738804203E-4</v>
      </c>
      <c r="BR179" s="76">
        <f t="shared" si="1008"/>
        <v>15.787099983419001</v>
      </c>
      <c r="BS179" s="82">
        <f t="shared" si="1009"/>
        <v>0</v>
      </c>
      <c r="BT179" s="82">
        <f t="shared" si="1010"/>
        <v>0</v>
      </c>
      <c r="BU179" s="82">
        <f t="shared" si="1011"/>
        <v>0</v>
      </c>
      <c r="BV179" s="82">
        <f t="shared" si="1012"/>
        <v>0</v>
      </c>
      <c r="BW179" s="76"/>
      <c r="BX179" s="77">
        <f t="shared" si="1013"/>
        <v>0</v>
      </c>
      <c r="BY179" s="76">
        <f t="shared" si="1014"/>
        <v>0</v>
      </c>
      <c r="BZ179" s="82">
        <v>982875.17</v>
      </c>
      <c r="CA179" s="77">
        <f t="shared" si="1015"/>
        <v>0.34730538979285192</v>
      </c>
      <c r="CB179" s="76">
        <f t="shared" si="1016"/>
        <v>8148.5257005471731</v>
      </c>
      <c r="CC179" s="82">
        <v>88836.389999999985</v>
      </c>
      <c r="CD179" s="77">
        <f t="shared" si="1022"/>
        <v>3.1390921246631766E-2</v>
      </c>
      <c r="CE179" s="76">
        <f t="shared" si="1023"/>
        <v>736.49801028021875</v>
      </c>
      <c r="CF179" s="84">
        <v>94033.4</v>
      </c>
      <c r="CG179" s="77">
        <f t="shared" si="1017"/>
        <v>3.3227318826812118E-2</v>
      </c>
      <c r="CH179" s="85">
        <f t="shared" si="1018"/>
        <v>779.58381694578009</v>
      </c>
    </row>
    <row r="180" spans="1:86" x14ac:dyDescent="0.2">
      <c r="A180" s="79"/>
      <c r="B180" s="70" t="s">
        <v>301</v>
      </c>
      <c r="C180" s="70" t="s">
        <v>302</v>
      </c>
      <c r="D180" s="80">
        <f t="shared" si="951"/>
        <v>3274.9199999999996</v>
      </c>
      <c r="E180" s="80">
        <f t="shared" si="952"/>
        <v>32807481.82</v>
      </c>
      <c r="F180" s="76">
        <f t="shared" si="953"/>
        <v>17298077.100000005</v>
      </c>
      <c r="G180" s="76">
        <f t="shared" si="954"/>
        <v>104784.72</v>
      </c>
      <c r="H180" s="76">
        <f t="shared" si="955"/>
        <v>0</v>
      </c>
      <c r="I180" s="76">
        <f t="shared" si="956"/>
        <v>17402861.820000004</v>
      </c>
      <c r="J180" s="77">
        <f t="shared" si="957"/>
        <v>0.53045405665334922</v>
      </c>
      <c r="K180" s="81">
        <f t="shared" si="958"/>
        <v>5313.980744567808</v>
      </c>
      <c r="L180" s="82">
        <f t="shared" si="959"/>
        <v>0</v>
      </c>
      <c r="M180" s="82">
        <f t="shared" si="960"/>
        <v>0</v>
      </c>
      <c r="N180" s="82">
        <f t="shared" si="961"/>
        <v>0</v>
      </c>
      <c r="O180" s="82">
        <f t="shared" si="962"/>
        <v>0</v>
      </c>
      <c r="P180" s="82">
        <f t="shared" si="963"/>
        <v>0</v>
      </c>
      <c r="Q180" s="82">
        <f t="shared" si="964"/>
        <v>0</v>
      </c>
      <c r="R180" s="76"/>
      <c r="S180" s="77">
        <f t="shared" si="965"/>
        <v>0</v>
      </c>
      <c r="T180" s="96">
        <f t="shared" si="966"/>
        <v>0</v>
      </c>
      <c r="U180" s="82">
        <f t="shared" si="967"/>
        <v>3013429.4699999997</v>
      </c>
      <c r="V180" s="82">
        <f t="shared" si="968"/>
        <v>188507.83</v>
      </c>
      <c r="W180" s="82">
        <f t="shared" si="969"/>
        <v>517588.04</v>
      </c>
      <c r="X180" s="82">
        <f t="shared" si="970"/>
        <v>0</v>
      </c>
      <c r="Y180" s="82">
        <f t="shared" si="971"/>
        <v>0</v>
      </c>
      <c r="Z180" s="82">
        <f t="shared" si="972"/>
        <v>0</v>
      </c>
      <c r="AA180" s="76">
        <f t="shared" si="1019"/>
        <v>3719525.34</v>
      </c>
      <c r="AB180" s="77">
        <f t="shared" si="973"/>
        <v>0.11337430164275863</v>
      </c>
      <c r="AC180" s="76">
        <f t="shared" si="974"/>
        <v>1135.7606720164158</v>
      </c>
      <c r="AD180" s="82">
        <f t="shared" si="975"/>
        <v>940316.19</v>
      </c>
      <c r="AE180" s="82">
        <f t="shared" si="976"/>
        <v>46195.91</v>
      </c>
      <c r="AF180" s="82">
        <f t="shared" si="977"/>
        <v>16584.150000000001</v>
      </c>
      <c r="AG180" s="82">
        <f t="shared" si="978"/>
        <v>0</v>
      </c>
      <c r="AH180" s="76">
        <f t="shared" ref="AH180:AH182" si="1025">SUM(AD180:AG180)</f>
        <v>1003096.25</v>
      </c>
      <c r="AI180" s="77">
        <f>AH180/E180</f>
        <v>3.0575228403799507E-2</v>
      </c>
      <c r="AJ180" s="76">
        <f>AH180/D180</f>
        <v>306.29641334750164</v>
      </c>
      <c r="AK180" s="82">
        <f t="shared" si="979"/>
        <v>0</v>
      </c>
      <c r="AL180" s="82">
        <f t="shared" si="980"/>
        <v>0</v>
      </c>
      <c r="AM180" s="76"/>
      <c r="AN180" s="77">
        <f t="shared" si="1020"/>
        <v>0</v>
      </c>
      <c r="AO180" s="76">
        <f t="shared" si="1021"/>
        <v>0</v>
      </c>
      <c r="AP180" s="82">
        <f t="shared" si="981"/>
        <v>455486.41000000003</v>
      </c>
      <c r="AQ180" s="82">
        <f t="shared" si="982"/>
        <v>113563.59</v>
      </c>
      <c r="AR180" s="82">
        <f t="shared" si="983"/>
        <v>28171.37</v>
      </c>
      <c r="AS180" s="82">
        <f t="shared" si="984"/>
        <v>0</v>
      </c>
      <c r="AT180" s="82">
        <f t="shared" si="985"/>
        <v>610556.61</v>
      </c>
      <c r="AU180" s="82">
        <f t="shared" si="986"/>
        <v>0</v>
      </c>
      <c r="AV180" s="82">
        <f t="shared" si="987"/>
        <v>0</v>
      </c>
      <c r="AW180" s="82">
        <f t="shared" si="988"/>
        <v>81289.64</v>
      </c>
      <c r="AX180" s="82">
        <f t="shared" si="989"/>
        <v>0</v>
      </c>
      <c r="AY180" s="82">
        <f t="shared" si="990"/>
        <v>0</v>
      </c>
      <c r="AZ180" s="82">
        <f t="shared" si="991"/>
        <v>0</v>
      </c>
      <c r="BA180" s="82">
        <f t="shared" si="992"/>
        <v>35553.480000000003</v>
      </c>
      <c r="BB180" s="82">
        <f t="shared" si="993"/>
        <v>202593</v>
      </c>
      <c r="BC180" s="82">
        <f t="shared" si="994"/>
        <v>0</v>
      </c>
      <c r="BD180" s="82">
        <f t="shared" si="995"/>
        <v>0</v>
      </c>
      <c r="BE180" s="82">
        <f t="shared" si="996"/>
        <v>251390.56</v>
      </c>
      <c r="BF180" s="76">
        <f t="shared" si="997"/>
        <v>1778604.66</v>
      </c>
      <c r="BG180" s="77">
        <f t="shared" si="998"/>
        <v>5.4213385524631522E-2</v>
      </c>
      <c r="BH180" s="76">
        <f t="shared" si="999"/>
        <v>543.09865889853802</v>
      </c>
      <c r="BI180" s="82">
        <f t="shared" si="1000"/>
        <v>0</v>
      </c>
      <c r="BJ180" s="82">
        <f t="shared" si="1001"/>
        <v>0</v>
      </c>
      <c r="BK180" s="82">
        <f t="shared" si="1002"/>
        <v>26927</v>
      </c>
      <c r="BL180" s="82">
        <f t="shared" si="1003"/>
        <v>0</v>
      </c>
      <c r="BM180" s="82">
        <f t="shared" si="1004"/>
        <v>0</v>
      </c>
      <c r="BN180" s="82">
        <f t="shared" si="1005"/>
        <v>0</v>
      </c>
      <c r="BO180" s="82">
        <f t="shared" si="1006"/>
        <v>95270.55</v>
      </c>
      <c r="BP180" s="76">
        <f t="shared" si="1024"/>
        <v>122197.55</v>
      </c>
      <c r="BQ180" s="77">
        <f t="shared" si="1007"/>
        <v>3.7246854443277111E-3</v>
      </c>
      <c r="BR180" s="76">
        <f t="shared" si="1008"/>
        <v>37.313140473660432</v>
      </c>
      <c r="BS180" s="82">
        <f t="shared" si="1009"/>
        <v>0</v>
      </c>
      <c r="BT180" s="82">
        <f t="shared" si="1010"/>
        <v>134974.02000000002</v>
      </c>
      <c r="BU180" s="82">
        <f t="shared" si="1011"/>
        <v>0</v>
      </c>
      <c r="BV180" s="82">
        <f t="shared" si="1012"/>
        <v>25371.62</v>
      </c>
      <c r="BW180" s="76">
        <f t="shared" ref="BW180:BW182" si="1026">SUM(BS180:BV180)</f>
        <v>160345.64000000001</v>
      </c>
      <c r="BX180" s="77">
        <f t="shared" si="1013"/>
        <v>4.887471732202579E-3</v>
      </c>
      <c r="BY180" s="76">
        <f t="shared" si="1014"/>
        <v>48.961696774272362</v>
      </c>
      <c r="BZ180" s="82">
        <v>6269401.0100000007</v>
      </c>
      <c r="CA180" s="77">
        <f t="shared" si="1015"/>
        <v>0.19109668472567945</v>
      </c>
      <c r="CB180" s="76">
        <f t="shared" si="1016"/>
        <v>1914.3676822639948</v>
      </c>
      <c r="CC180" s="82">
        <v>1026203.51</v>
      </c>
      <c r="CD180" s="77">
        <f t="shared" si="1022"/>
        <v>3.1279557377500669E-2</v>
      </c>
      <c r="CE180" s="76">
        <f t="shared" si="1023"/>
        <v>313.35223761191116</v>
      </c>
      <c r="CF180" s="84">
        <v>1325246.04</v>
      </c>
      <c r="CG180" s="77">
        <f t="shared" si="1017"/>
        <v>4.0394628495750852E-2</v>
      </c>
      <c r="CH180" s="85">
        <f t="shared" si="1018"/>
        <v>404.66516433989233</v>
      </c>
    </row>
    <row r="181" spans="1:86" x14ac:dyDescent="0.2">
      <c r="A181" s="79"/>
      <c r="B181" s="70" t="s">
        <v>303</v>
      </c>
      <c r="C181" s="70" t="s">
        <v>304</v>
      </c>
      <c r="D181" s="80">
        <f t="shared" si="951"/>
        <v>655.08000000000015</v>
      </c>
      <c r="E181" s="80">
        <f t="shared" si="952"/>
        <v>7354335.3899999997</v>
      </c>
      <c r="F181" s="76">
        <f t="shared" si="953"/>
        <v>3565198.6899999995</v>
      </c>
      <c r="G181" s="76">
        <f t="shared" si="954"/>
        <v>0</v>
      </c>
      <c r="H181" s="76">
        <f t="shared" si="955"/>
        <v>0</v>
      </c>
      <c r="I181" s="76">
        <f t="shared" si="956"/>
        <v>3565198.6899999995</v>
      </c>
      <c r="J181" s="77">
        <f t="shared" si="957"/>
        <v>0.48477510215916325</v>
      </c>
      <c r="K181" s="81">
        <f t="shared" si="958"/>
        <v>5442.3867161262724</v>
      </c>
      <c r="L181" s="82">
        <f t="shared" si="959"/>
        <v>0</v>
      </c>
      <c r="M181" s="82">
        <f t="shared" si="960"/>
        <v>0</v>
      </c>
      <c r="N181" s="82">
        <f t="shared" si="961"/>
        <v>0</v>
      </c>
      <c r="O181" s="82">
        <f t="shared" si="962"/>
        <v>0</v>
      </c>
      <c r="P181" s="82">
        <f t="shared" si="963"/>
        <v>0</v>
      </c>
      <c r="Q181" s="82">
        <f t="shared" si="964"/>
        <v>0</v>
      </c>
      <c r="R181" s="76"/>
      <c r="S181" s="77">
        <f t="shared" si="965"/>
        <v>0</v>
      </c>
      <c r="T181" s="96">
        <f t="shared" si="966"/>
        <v>0</v>
      </c>
      <c r="U181" s="82">
        <f t="shared" si="967"/>
        <v>620120.50999999989</v>
      </c>
      <c r="V181" s="82">
        <f t="shared" si="968"/>
        <v>20600</v>
      </c>
      <c r="W181" s="82">
        <f t="shared" si="969"/>
        <v>85019.23000000001</v>
      </c>
      <c r="X181" s="82">
        <f t="shared" si="970"/>
        <v>0</v>
      </c>
      <c r="Y181" s="82">
        <f t="shared" si="971"/>
        <v>0</v>
      </c>
      <c r="Z181" s="82">
        <f t="shared" si="972"/>
        <v>0</v>
      </c>
      <c r="AA181" s="76">
        <f t="shared" si="1019"/>
        <v>725739.73999999987</v>
      </c>
      <c r="AB181" s="77">
        <f t="shared" si="973"/>
        <v>9.8681893266224827E-2</v>
      </c>
      <c r="AC181" s="76">
        <f t="shared" si="974"/>
        <v>1107.864291384258</v>
      </c>
      <c r="AD181" s="82">
        <f t="shared" si="975"/>
        <v>332579.33</v>
      </c>
      <c r="AE181" s="82">
        <f t="shared" si="976"/>
        <v>91754.189999999988</v>
      </c>
      <c r="AF181" s="82">
        <f t="shared" si="977"/>
        <v>0</v>
      </c>
      <c r="AG181" s="82">
        <f t="shared" si="978"/>
        <v>0</v>
      </c>
      <c r="AH181" s="76">
        <f t="shared" si="1025"/>
        <v>424333.52</v>
      </c>
      <c r="AI181" s="77">
        <f>AH181/E181</f>
        <v>5.7698418347493945E-2</v>
      </c>
      <c r="AJ181" s="76">
        <f>AH181/D181</f>
        <v>647.7583195945532</v>
      </c>
      <c r="AK181" s="82">
        <f t="shared" si="979"/>
        <v>0</v>
      </c>
      <c r="AL181" s="82">
        <f t="shared" si="980"/>
        <v>0</v>
      </c>
      <c r="AM181" s="76"/>
      <c r="AN181" s="77">
        <f t="shared" si="1020"/>
        <v>0</v>
      </c>
      <c r="AO181" s="76">
        <f t="shared" si="1021"/>
        <v>0</v>
      </c>
      <c r="AP181" s="82">
        <f t="shared" si="981"/>
        <v>147274.33999999997</v>
      </c>
      <c r="AQ181" s="82">
        <f t="shared" si="982"/>
        <v>21071.34</v>
      </c>
      <c r="AR181" s="82">
        <f t="shared" si="983"/>
        <v>0</v>
      </c>
      <c r="AS181" s="82">
        <f t="shared" si="984"/>
        <v>0</v>
      </c>
      <c r="AT181" s="82">
        <f t="shared" si="985"/>
        <v>94052.77</v>
      </c>
      <c r="AU181" s="82">
        <f t="shared" si="986"/>
        <v>114343.99</v>
      </c>
      <c r="AV181" s="82">
        <f t="shared" si="987"/>
        <v>14542.15</v>
      </c>
      <c r="AW181" s="82">
        <f t="shared" si="988"/>
        <v>0</v>
      </c>
      <c r="AX181" s="82">
        <f t="shared" si="989"/>
        <v>0</v>
      </c>
      <c r="AY181" s="82">
        <f t="shared" si="990"/>
        <v>0</v>
      </c>
      <c r="AZ181" s="82">
        <f t="shared" si="991"/>
        <v>0</v>
      </c>
      <c r="BA181" s="82">
        <f t="shared" si="992"/>
        <v>0</v>
      </c>
      <c r="BB181" s="82">
        <f t="shared" si="993"/>
        <v>39277.14</v>
      </c>
      <c r="BC181" s="82">
        <f t="shared" si="994"/>
        <v>0</v>
      </c>
      <c r="BD181" s="82">
        <f t="shared" si="995"/>
        <v>0</v>
      </c>
      <c r="BE181" s="82">
        <f t="shared" si="996"/>
        <v>0</v>
      </c>
      <c r="BF181" s="76">
        <f t="shared" si="997"/>
        <v>430561.73</v>
      </c>
      <c r="BG181" s="77">
        <f t="shared" si="998"/>
        <v>5.8545294328764631E-2</v>
      </c>
      <c r="BH181" s="76">
        <f t="shared" si="999"/>
        <v>657.26587592355111</v>
      </c>
      <c r="BI181" s="82">
        <f t="shared" si="1000"/>
        <v>0</v>
      </c>
      <c r="BJ181" s="82">
        <f t="shared" si="1001"/>
        <v>0</v>
      </c>
      <c r="BK181" s="82">
        <f t="shared" si="1002"/>
        <v>0</v>
      </c>
      <c r="BL181" s="82">
        <f t="shared" si="1003"/>
        <v>0</v>
      </c>
      <c r="BM181" s="82">
        <f t="shared" si="1004"/>
        <v>0</v>
      </c>
      <c r="BN181" s="82">
        <f t="shared" si="1005"/>
        <v>0</v>
      </c>
      <c r="BO181" s="82">
        <f t="shared" si="1006"/>
        <v>0</v>
      </c>
      <c r="BP181" s="76"/>
      <c r="BQ181" s="77">
        <f t="shared" si="1007"/>
        <v>0</v>
      </c>
      <c r="BR181" s="76">
        <f t="shared" si="1008"/>
        <v>0</v>
      </c>
      <c r="BS181" s="82">
        <f t="shared" si="1009"/>
        <v>0</v>
      </c>
      <c r="BT181" s="82">
        <f t="shared" si="1010"/>
        <v>0</v>
      </c>
      <c r="BU181" s="82">
        <f t="shared" si="1011"/>
        <v>0</v>
      </c>
      <c r="BV181" s="82">
        <f t="shared" si="1012"/>
        <v>0</v>
      </c>
      <c r="BW181" s="76"/>
      <c r="BX181" s="77">
        <f t="shared" si="1013"/>
        <v>0</v>
      </c>
      <c r="BY181" s="76">
        <f t="shared" si="1014"/>
        <v>0</v>
      </c>
      <c r="BZ181" s="82">
        <v>1648062.3599999999</v>
      </c>
      <c r="CA181" s="77">
        <f t="shared" si="1015"/>
        <v>0.22409398981734499</v>
      </c>
      <c r="CB181" s="76">
        <f t="shared" si="1016"/>
        <v>2515.8184649203145</v>
      </c>
      <c r="CC181" s="82">
        <v>260364.06999999998</v>
      </c>
      <c r="CD181" s="77">
        <f t="shared" si="1022"/>
        <v>3.5402800687337158E-2</v>
      </c>
      <c r="CE181" s="76">
        <f t="shared" si="1023"/>
        <v>397.45385296452326</v>
      </c>
      <c r="CF181" s="84">
        <v>300075.27999999997</v>
      </c>
      <c r="CG181" s="77">
        <f t="shared" si="1017"/>
        <v>4.0802501393671142E-2</v>
      </c>
      <c r="CH181" s="85">
        <f t="shared" si="1018"/>
        <v>458.07425047322448</v>
      </c>
    </row>
    <row r="182" spans="1:86" x14ac:dyDescent="0.2">
      <c r="A182" s="79"/>
      <c r="B182" s="70" t="s">
        <v>305</v>
      </c>
      <c r="C182" s="70" t="s">
        <v>306</v>
      </c>
      <c r="D182" s="80">
        <f t="shared" si="951"/>
        <v>898.61</v>
      </c>
      <c r="E182" s="80">
        <f t="shared" si="952"/>
        <v>10054097.24</v>
      </c>
      <c r="F182" s="76">
        <f t="shared" si="953"/>
        <v>5388693.1600000001</v>
      </c>
      <c r="G182" s="76">
        <f t="shared" si="954"/>
        <v>202142.05000000005</v>
      </c>
      <c r="H182" s="76">
        <f t="shared" si="955"/>
        <v>0</v>
      </c>
      <c r="I182" s="76">
        <f t="shared" si="956"/>
        <v>5590835.21</v>
      </c>
      <c r="J182" s="77">
        <f t="shared" si="957"/>
        <v>0.55607530706556008</v>
      </c>
      <c r="K182" s="81">
        <f t="shared" si="958"/>
        <v>6221.6481120842191</v>
      </c>
      <c r="L182" s="82">
        <f t="shared" si="959"/>
        <v>0</v>
      </c>
      <c r="M182" s="82">
        <f t="shared" si="960"/>
        <v>0</v>
      </c>
      <c r="N182" s="82">
        <f t="shared" si="961"/>
        <v>0</v>
      </c>
      <c r="O182" s="82">
        <f t="shared" si="962"/>
        <v>0</v>
      </c>
      <c r="P182" s="82">
        <f t="shared" si="963"/>
        <v>0</v>
      </c>
      <c r="Q182" s="82">
        <f t="shared" si="964"/>
        <v>0</v>
      </c>
      <c r="R182" s="76"/>
      <c r="S182" s="77">
        <f t="shared" si="965"/>
        <v>0</v>
      </c>
      <c r="T182" s="96">
        <f t="shared" si="966"/>
        <v>0</v>
      </c>
      <c r="U182" s="82">
        <f t="shared" si="967"/>
        <v>831172.41000000015</v>
      </c>
      <c r="V182" s="82">
        <f t="shared" si="968"/>
        <v>37720</v>
      </c>
      <c r="W182" s="82">
        <f t="shared" si="969"/>
        <v>187593.16999999998</v>
      </c>
      <c r="X182" s="82">
        <f t="shared" si="970"/>
        <v>0</v>
      </c>
      <c r="Y182" s="82">
        <f t="shared" si="971"/>
        <v>0</v>
      </c>
      <c r="Z182" s="82">
        <f t="shared" si="972"/>
        <v>0</v>
      </c>
      <c r="AA182" s="76">
        <f t="shared" si="1019"/>
        <v>1056485.58</v>
      </c>
      <c r="AB182" s="77">
        <f t="shared" si="973"/>
        <v>0.10508010364140859</v>
      </c>
      <c r="AC182" s="76">
        <f t="shared" si="974"/>
        <v>1175.6886524743772</v>
      </c>
      <c r="AD182" s="82">
        <f t="shared" si="975"/>
        <v>342642.20000000007</v>
      </c>
      <c r="AE182" s="82">
        <f t="shared" si="976"/>
        <v>37699.79</v>
      </c>
      <c r="AF182" s="82">
        <f t="shared" si="977"/>
        <v>8275.65</v>
      </c>
      <c r="AG182" s="82">
        <f t="shared" si="978"/>
        <v>0</v>
      </c>
      <c r="AH182" s="76">
        <f t="shared" si="1025"/>
        <v>388617.64000000007</v>
      </c>
      <c r="AI182" s="77">
        <f>AH182/E182</f>
        <v>3.8652663757208702E-2</v>
      </c>
      <c r="AJ182" s="76">
        <f>AH182/D182</f>
        <v>432.46529640222127</v>
      </c>
      <c r="AK182" s="82">
        <f t="shared" si="979"/>
        <v>0</v>
      </c>
      <c r="AL182" s="82">
        <f t="shared" si="980"/>
        <v>0</v>
      </c>
      <c r="AM182" s="76"/>
      <c r="AN182" s="77">
        <f t="shared" si="1020"/>
        <v>0</v>
      </c>
      <c r="AO182" s="76">
        <f t="shared" si="1021"/>
        <v>0</v>
      </c>
      <c r="AP182" s="82">
        <f t="shared" si="981"/>
        <v>234697.25000000003</v>
      </c>
      <c r="AQ182" s="82">
        <f t="shared" si="982"/>
        <v>37610.839999999997</v>
      </c>
      <c r="AR182" s="82">
        <f t="shared" si="983"/>
        <v>0</v>
      </c>
      <c r="AS182" s="82">
        <f t="shared" si="984"/>
        <v>0</v>
      </c>
      <c r="AT182" s="82">
        <f t="shared" si="985"/>
        <v>169632.49</v>
      </c>
      <c r="AU182" s="82">
        <f t="shared" si="986"/>
        <v>0</v>
      </c>
      <c r="AV182" s="82">
        <f t="shared" si="987"/>
        <v>0</v>
      </c>
      <c r="AW182" s="82">
        <f t="shared" si="988"/>
        <v>46701.36</v>
      </c>
      <c r="AX182" s="82">
        <f t="shared" si="989"/>
        <v>0</v>
      </c>
      <c r="AY182" s="82">
        <f t="shared" si="990"/>
        <v>0</v>
      </c>
      <c r="AZ182" s="82">
        <f t="shared" si="991"/>
        <v>0</v>
      </c>
      <c r="BA182" s="82">
        <f t="shared" si="992"/>
        <v>0</v>
      </c>
      <c r="BB182" s="82">
        <f t="shared" si="993"/>
        <v>17638.150000000001</v>
      </c>
      <c r="BC182" s="82">
        <f t="shared" si="994"/>
        <v>0</v>
      </c>
      <c r="BD182" s="82">
        <f t="shared" si="995"/>
        <v>0</v>
      </c>
      <c r="BE182" s="82">
        <f t="shared" si="996"/>
        <v>0</v>
      </c>
      <c r="BF182" s="76">
        <f t="shared" si="997"/>
        <v>506280.09</v>
      </c>
      <c r="BG182" s="77">
        <f t="shared" si="998"/>
        <v>5.0355599106976609E-2</v>
      </c>
      <c r="BH182" s="76">
        <f t="shared" si="999"/>
        <v>563.40357886068489</v>
      </c>
      <c r="BI182" s="82">
        <f t="shared" si="1000"/>
        <v>0</v>
      </c>
      <c r="BJ182" s="82">
        <f t="shared" si="1001"/>
        <v>0</v>
      </c>
      <c r="BK182" s="82">
        <f t="shared" si="1002"/>
        <v>11025.240000000002</v>
      </c>
      <c r="BL182" s="82">
        <f t="shared" si="1003"/>
        <v>0</v>
      </c>
      <c r="BM182" s="82">
        <f t="shared" si="1004"/>
        <v>0</v>
      </c>
      <c r="BN182" s="82">
        <f t="shared" si="1005"/>
        <v>0</v>
      </c>
      <c r="BO182" s="82">
        <f t="shared" si="1006"/>
        <v>1950.1599999999999</v>
      </c>
      <c r="BP182" s="76">
        <f t="shared" si="1024"/>
        <v>12975.400000000001</v>
      </c>
      <c r="BQ182" s="77">
        <f t="shared" si="1007"/>
        <v>1.2905584350604512E-3</v>
      </c>
      <c r="BR182" s="76">
        <f t="shared" si="1008"/>
        <v>14.439411980725788</v>
      </c>
      <c r="BS182" s="82">
        <f t="shared" si="1009"/>
        <v>0</v>
      </c>
      <c r="BT182" s="82">
        <f t="shared" si="1010"/>
        <v>0</v>
      </c>
      <c r="BU182" s="82">
        <f t="shared" si="1011"/>
        <v>0</v>
      </c>
      <c r="BV182" s="82">
        <f t="shared" si="1012"/>
        <v>45000</v>
      </c>
      <c r="BW182" s="76">
        <f t="shared" si="1026"/>
        <v>45000</v>
      </c>
      <c r="BX182" s="77">
        <f t="shared" si="1013"/>
        <v>4.4757872264223298E-3</v>
      </c>
      <c r="BY182" s="76">
        <f t="shared" si="1014"/>
        <v>50.077341672138083</v>
      </c>
      <c r="BZ182" s="82">
        <v>1770532.2799999998</v>
      </c>
      <c r="CA182" s="77">
        <f t="shared" si="1015"/>
        <v>0.17610057250649783</v>
      </c>
      <c r="CB182" s="76">
        <f t="shared" si="1016"/>
        <v>1970.3011094913252</v>
      </c>
      <c r="CC182" s="82">
        <v>289599.61000000004</v>
      </c>
      <c r="CD182" s="77">
        <f t="shared" si="1022"/>
        <v>2.8804138560330858E-2</v>
      </c>
      <c r="CE182" s="76">
        <f t="shared" si="1023"/>
        <v>322.2750804019542</v>
      </c>
      <c r="CF182" s="84">
        <v>393771.43</v>
      </c>
      <c r="CG182" s="77">
        <f t="shared" si="1017"/>
        <v>3.9165269700534543E-2</v>
      </c>
      <c r="CH182" s="85">
        <f t="shared" si="1018"/>
        <v>438.20058757414228</v>
      </c>
    </row>
    <row r="183" spans="1:86" x14ac:dyDescent="0.2">
      <c r="A183" s="79"/>
      <c r="B183" s="70"/>
      <c r="C183" s="74" t="s">
        <v>56</v>
      </c>
      <c r="D183" s="97">
        <f t="shared" ref="D183:I183" si="1027">SUM(D177:D182)</f>
        <v>5091.1499999999996</v>
      </c>
      <c r="E183" s="88">
        <f t="shared" si="1027"/>
        <v>55980454.620000005</v>
      </c>
      <c r="F183" s="89">
        <f t="shared" si="1027"/>
        <v>29259851.230000008</v>
      </c>
      <c r="G183" s="89">
        <f t="shared" si="1027"/>
        <v>306926.77</v>
      </c>
      <c r="H183" s="89">
        <f t="shared" si="1027"/>
        <v>0</v>
      </c>
      <c r="I183" s="89">
        <f t="shared" si="1027"/>
        <v>29566778.000000007</v>
      </c>
      <c r="J183" s="90">
        <f t="shared" si="957"/>
        <v>0.52816252030644917</v>
      </c>
      <c r="K183" s="91">
        <f t="shared" si="958"/>
        <v>5807.4851457922096</v>
      </c>
      <c r="L183" s="89">
        <f t="shared" ref="L183:R183" si="1028">SUM(L177:L182)</f>
        <v>0</v>
      </c>
      <c r="M183" s="89">
        <f t="shared" si="1028"/>
        <v>0</v>
      </c>
      <c r="N183" s="89">
        <f t="shared" si="1028"/>
        <v>0</v>
      </c>
      <c r="O183" s="89">
        <f t="shared" si="1028"/>
        <v>0</v>
      </c>
      <c r="P183" s="89">
        <f t="shared" si="1028"/>
        <v>0</v>
      </c>
      <c r="Q183" s="89">
        <f t="shared" si="1028"/>
        <v>0</v>
      </c>
      <c r="R183" s="89">
        <f t="shared" si="1028"/>
        <v>0</v>
      </c>
      <c r="S183" s="90">
        <f t="shared" si="965"/>
        <v>0</v>
      </c>
      <c r="T183" s="66">
        <f t="shared" si="966"/>
        <v>0</v>
      </c>
      <c r="U183" s="89">
        <f t="shared" ref="U183:AA183" si="1029">SUM(U177:U182)</f>
        <v>4791517.2799999993</v>
      </c>
      <c r="V183" s="89">
        <f t="shared" si="1029"/>
        <v>252767.83</v>
      </c>
      <c r="W183" s="89">
        <f t="shared" si="1029"/>
        <v>836273.17999999993</v>
      </c>
      <c r="X183" s="89">
        <f t="shared" si="1029"/>
        <v>0</v>
      </c>
      <c r="Y183" s="89">
        <f t="shared" si="1029"/>
        <v>0</v>
      </c>
      <c r="Z183" s="89">
        <f t="shared" si="1029"/>
        <v>0</v>
      </c>
      <c r="AA183" s="89">
        <f t="shared" si="1029"/>
        <v>5880558.29</v>
      </c>
      <c r="AB183" s="90">
        <f t="shared" si="973"/>
        <v>0.10504663332796635</v>
      </c>
      <c r="AC183" s="63">
        <f t="shared" si="974"/>
        <v>1155.0550052542158</v>
      </c>
      <c r="AD183" s="89">
        <f>SUM(AD177:AD182)</f>
        <v>1615537.7200000002</v>
      </c>
      <c r="AE183" s="89">
        <f>SUM(AE177:AE182)</f>
        <v>175649.88999999998</v>
      </c>
      <c r="AF183" s="89">
        <f>SUM(AF177:AF182)</f>
        <v>24859.800000000003</v>
      </c>
      <c r="AG183" s="89">
        <f>SUM(AG177:AG182)</f>
        <v>0</v>
      </c>
      <c r="AH183" s="89">
        <f>SUM(AH177:AH182)</f>
        <v>1816047.4100000001</v>
      </c>
      <c r="AI183" s="90">
        <f>AH183/E183</f>
        <v>3.244074065363494E-2</v>
      </c>
      <c r="AJ183" s="63">
        <f>AH183/D183</f>
        <v>356.70671852135575</v>
      </c>
      <c r="AK183" s="89">
        <f t="shared" ref="AK183" si="1030">SUM(AK177:AK182)</f>
        <v>0</v>
      </c>
      <c r="AL183" s="89">
        <f>SUM(AL177:AL182)</f>
        <v>0</v>
      </c>
      <c r="AM183" s="89">
        <f>SUM(AM177:AM182)</f>
        <v>0</v>
      </c>
      <c r="AN183" s="90">
        <f t="shared" si="1020"/>
        <v>0</v>
      </c>
      <c r="AO183" s="63">
        <f t="shared" si="1021"/>
        <v>0</v>
      </c>
      <c r="AP183" s="89">
        <f t="shared" ref="AP183:AW183" si="1031">SUM(AP177:AP182)</f>
        <v>895975.87</v>
      </c>
      <c r="AQ183" s="89">
        <f t="shared" si="1031"/>
        <v>225089.82</v>
      </c>
      <c r="AR183" s="89">
        <f t="shared" si="1031"/>
        <v>28171.37</v>
      </c>
      <c r="AS183" s="89">
        <f t="shared" si="1031"/>
        <v>0</v>
      </c>
      <c r="AT183" s="89">
        <f t="shared" si="1031"/>
        <v>926819.74</v>
      </c>
      <c r="AU183" s="89">
        <f t="shared" si="1031"/>
        <v>114343.99</v>
      </c>
      <c r="AV183" s="89">
        <f t="shared" si="1031"/>
        <v>14542.15</v>
      </c>
      <c r="AW183" s="89">
        <f t="shared" si="1031"/>
        <v>172180.25</v>
      </c>
      <c r="AX183" s="89">
        <f>SUM(AX177:AX182)</f>
        <v>0</v>
      </c>
      <c r="AY183" s="89">
        <f>SUM(AY177:AY182)</f>
        <v>0</v>
      </c>
      <c r="AZ183" s="89">
        <f t="shared" ref="AZ183:BF183" si="1032">SUM(AZ177:AZ182)</f>
        <v>0</v>
      </c>
      <c r="BA183" s="89">
        <f t="shared" si="1032"/>
        <v>35553.480000000003</v>
      </c>
      <c r="BB183" s="89">
        <f t="shared" si="1032"/>
        <v>273834.74000000005</v>
      </c>
      <c r="BC183" s="89">
        <f t="shared" si="1032"/>
        <v>0</v>
      </c>
      <c r="BD183" s="89">
        <f t="shared" si="1032"/>
        <v>0</v>
      </c>
      <c r="BE183" s="89">
        <f t="shared" si="1032"/>
        <v>251390.56</v>
      </c>
      <c r="BF183" s="89">
        <f t="shared" si="1032"/>
        <v>2937901.9699999997</v>
      </c>
      <c r="BG183" s="90">
        <f t="shared" si="998"/>
        <v>5.2480852289298531E-2</v>
      </c>
      <c r="BH183" s="63">
        <f t="shared" si="999"/>
        <v>577.06057963328522</v>
      </c>
      <c r="BI183" s="89">
        <f t="shared" ref="BI183:BN183" si="1033">SUM(BI177:BI182)</f>
        <v>0</v>
      </c>
      <c r="BJ183" s="89">
        <f t="shared" si="1033"/>
        <v>0</v>
      </c>
      <c r="BK183" s="89">
        <f t="shared" si="1033"/>
        <v>37952.240000000005</v>
      </c>
      <c r="BL183" s="89">
        <f t="shared" si="1033"/>
        <v>0</v>
      </c>
      <c r="BM183" s="89">
        <f t="shared" si="1033"/>
        <v>0</v>
      </c>
      <c r="BN183" s="89">
        <f t="shared" si="1033"/>
        <v>0</v>
      </c>
      <c r="BO183" s="89">
        <f>SUM(BO177:BO182)</f>
        <v>108116.70000000001</v>
      </c>
      <c r="BP183" s="89">
        <f t="shared" ref="BP183" si="1034">SUM(BP177:BP182)</f>
        <v>146068.94</v>
      </c>
      <c r="BQ183" s="90">
        <f t="shared" si="1007"/>
        <v>2.6092846332086469E-3</v>
      </c>
      <c r="BR183" s="63">
        <f t="shared" si="1008"/>
        <v>28.690755526747399</v>
      </c>
      <c r="BS183" s="89">
        <f>SUM(BS177:BS182)</f>
        <v>0</v>
      </c>
      <c r="BT183" s="89">
        <f>SUM(BT177:BT182)</f>
        <v>134974.02000000002</v>
      </c>
      <c r="BU183" s="89">
        <f>SUM(BU177:BU182)</f>
        <v>0</v>
      </c>
      <c r="BV183" s="89">
        <f>SUM(BV177:BV182)</f>
        <v>70371.62</v>
      </c>
      <c r="BW183" s="89">
        <f>SUM(BW177:BW182)</f>
        <v>205345.64</v>
      </c>
      <c r="BX183" s="90">
        <f t="shared" si="1013"/>
        <v>3.6681667091470289E-3</v>
      </c>
      <c r="BY183" s="63">
        <f t="shared" si="1014"/>
        <v>40.333842059259702</v>
      </c>
      <c r="BZ183" s="89">
        <f>SUM(BZ177:BZ182)</f>
        <v>11456225.4</v>
      </c>
      <c r="CA183" s="90">
        <f t="shared" si="1015"/>
        <v>0.20464688037576353</v>
      </c>
      <c r="CB183" s="63">
        <f t="shared" si="1016"/>
        <v>2250.2235054948296</v>
      </c>
      <c r="CC183" s="89">
        <f>SUM(CC177:CC182)</f>
        <v>1746454.4800000002</v>
      </c>
      <c r="CD183" s="90">
        <f t="shared" si="1022"/>
        <v>3.1197575865631655E-2</v>
      </c>
      <c r="CE183" s="63">
        <f t="shared" si="1023"/>
        <v>343.03732555513005</v>
      </c>
      <c r="CF183" s="92">
        <f>SUM(CF177:CF182)</f>
        <v>2225074.4900000002</v>
      </c>
      <c r="CG183" s="90">
        <f t="shared" si="1017"/>
        <v>3.974734583890023E-2</v>
      </c>
      <c r="CH183" s="93">
        <f t="shared" si="1018"/>
        <v>437.04752167977773</v>
      </c>
    </row>
    <row r="184" spans="1:86" s="59" customFormat="1" ht="4.5" customHeight="1" x14ac:dyDescent="0.2">
      <c r="A184" s="20"/>
      <c r="B184" s="19"/>
      <c r="C184" s="57"/>
      <c r="D184" s="19"/>
      <c r="E184" s="19"/>
      <c r="F184" s="76"/>
      <c r="G184" s="76"/>
      <c r="H184" s="76"/>
      <c r="I184" s="76"/>
      <c r="J184" s="19"/>
      <c r="K184" s="76"/>
      <c r="L184" s="76"/>
      <c r="M184" s="76"/>
      <c r="N184" s="76"/>
      <c r="O184" s="76"/>
      <c r="P184" s="76"/>
      <c r="Q184" s="76"/>
      <c r="R184" s="76"/>
      <c r="S184" s="19"/>
      <c r="T184" s="76"/>
      <c r="U184" s="76"/>
      <c r="V184" s="76"/>
      <c r="W184" s="76"/>
      <c r="X184" s="76"/>
      <c r="Y184" s="76"/>
      <c r="Z184" s="76"/>
      <c r="AA184" s="76"/>
      <c r="AB184" s="19"/>
      <c r="AC184" s="76"/>
      <c r="AD184" s="76"/>
      <c r="AE184" s="76"/>
      <c r="AF184" s="76"/>
      <c r="AG184" s="76"/>
      <c r="AH184" s="76"/>
      <c r="AI184" s="19"/>
      <c r="AJ184" s="76"/>
      <c r="AK184" s="76"/>
      <c r="AL184" s="76"/>
      <c r="AM184" s="76"/>
      <c r="AN184" s="19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19"/>
      <c r="BH184" s="76"/>
      <c r="BI184" s="76"/>
      <c r="BJ184" s="76"/>
      <c r="BK184" s="76"/>
      <c r="BL184" s="76"/>
      <c r="BM184" s="76"/>
      <c r="BN184" s="76"/>
      <c r="BO184" s="76"/>
      <c r="BP184" s="76"/>
      <c r="BQ184" s="19"/>
      <c r="BR184" s="76"/>
      <c r="BS184" s="76"/>
      <c r="BT184" s="76"/>
      <c r="BU184" s="76"/>
      <c r="BV184" s="76"/>
      <c r="BW184" s="76"/>
      <c r="BX184" s="19"/>
      <c r="BY184" s="76"/>
      <c r="BZ184" s="76"/>
      <c r="CA184" s="19"/>
      <c r="CB184" s="76"/>
      <c r="CC184" s="76"/>
      <c r="CD184" s="19"/>
      <c r="CE184" s="76"/>
      <c r="CF184" s="78"/>
      <c r="CG184" s="19"/>
      <c r="CH184" s="19"/>
    </row>
    <row r="185" spans="1:86" x14ac:dyDescent="0.2">
      <c r="A185" s="94" t="s">
        <v>307</v>
      </c>
      <c r="B185" s="70"/>
      <c r="C185" s="74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1"/>
    </row>
    <row r="186" spans="1:86" x14ac:dyDescent="0.2">
      <c r="A186" s="79"/>
      <c r="B186" s="70" t="s">
        <v>308</v>
      </c>
      <c r="C186" s="70" t="s">
        <v>309</v>
      </c>
      <c r="D186" s="80">
        <f t="shared" ref="D186:D195" si="1035">VLOOKUP($B186,enroll1516,3,FALSE)</f>
        <v>76.899999999999991</v>
      </c>
      <c r="E186" s="80">
        <f t="shared" ref="E186:E195" si="1036">VLOOKUP($B186,enroll1516,4,FALSE)</f>
        <v>1826340.77</v>
      </c>
      <c r="F186" s="76">
        <f t="shared" ref="F186:F195" si="1037">VLOOKUP($B186,program1516,2,FALSE)</f>
        <v>1052695.6100000001</v>
      </c>
      <c r="G186" s="76">
        <f t="shared" ref="G186:G195" si="1038">VLOOKUP($B186,program1516,3,FALSE)</f>
        <v>0</v>
      </c>
      <c r="H186" s="76">
        <f t="shared" ref="H186:H195" si="1039">VLOOKUP($B186,program1516,4,FALSE)</f>
        <v>0</v>
      </c>
      <c r="I186" s="76">
        <f t="shared" ref="I186:I195" si="1040">SUM(F186:H186)</f>
        <v>1052695.6100000001</v>
      </c>
      <c r="J186" s="77">
        <f t="shared" ref="J186:J196" si="1041">I186/E186</f>
        <v>0.57639605230955893</v>
      </c>
      <c r="K186" s="81">
        <f t="shared" ref="K186:K196" si="1042">I186/D186</f>
        <v>13689.149674902474</v>
      </c>
      <c r="L186" s="82">
        <f t="shared" ref="L186:L195" si="1043">VLOOKUP($B186,program1516,5,FALSE)</f>
        <v>0</v>
      </c>
      <c r="M186" s="82">
        <f t="shared" ref="M186:M195" si="1044">VLOOKUP($B186,program1516,6,FALSE)</f>
        <v>0</v>
      </c>
      <c r="N186" s="82">
        <f t="shared" ref="N186:N195" si="1045">VLOOKUP($B186,program1516,7,FALSE)</f>
        <v>0</v>
      </c>
      <c r="O186" s="82">
        <f t="shared" ref="O186:O195" si="1046">VLOOKUP($B186,program1516,8,FALSE)</f>
        <v>0</v>
      </c>
      <c r="P186" s="82">
        <f t="shared" ref="P186:P195" si="1047">VLOOKUP($B186,program1516,9,FALSE)</f>
        <v>0</v>
      </c>
      <c r="Q186" s="82">
        <f t="shared" ref="Q186:Q195" si="1048">VLOOKUP($B186,program1516,10,FALSE)</f>
        <v>0</v>
      </c>
      <c r="R186" s="76"/>
      <c r="S186" s="77">
        <f t="shared" ref="S186:S196" si="1049">R186/E186</f>
        <v>0</v>
      </c>
      <c r="T186" s="96">
        <f t="shared" ref="T186:T196" si="1050">R186/D186</f>
        <v>0</v>
      </c>
      <c r="U186" s="82">
        <f t="shared" ref="U186:U195" si="1051">VLOOKUP($B186,program1516,11,FALSE)</f>
        <v>73911.899999999994</v>
      </c>
      <c r="V186" s="82">
        <f t="shared" ref="V186:V195" si="1052">VLOOKUP($B186,program1516,12,FALSE)</f>
        <v>0</v>
      </c>
      <c r="W186" s="82">
        <f t="shared" ref="W186:W195" si="1053">VLOOKUP($B186,program1516,13,FALSE)</f>
        <v>0</v>
      </c>
      <c r="X186" s="82">
        <f t="shared" ref="X186:X195" si="1054">VLOOKUP($B186,program1516,14,FALSE)</f>
        <v>0</v>
      </c>
      <c r="Y186" s="82">
        <f t="shared" ref="Y186:Y195" si="1055">VLOOKUP($B186,program1516,15,FALSE)</f>
        <v>0</v>
      </c>
      <c r="Z186" s="82">
        <f t="shared" ref="Z186:Z195" si="1056">VLOOKUP($B186,program1516,16,FALSE)</f>
        <v>0</v>
      </c>
      <c r="AA186" s="76">
        <f t="shared" ref="AA186:AA195" si="1057">SUM(U186:Z186)</f>
        <v>73911.899999999994</v>
      </c>
      <c r="AB186" s="77">
        <f t="shared" ref="AB186:AB196" si="1058">AA186/E186</f>
        <v>4.0469939243594717E-2</v>
      </c>
      <c r="AC186" s="76">
        <f t="shared" ref="AC186:AC196" si="1059">AA186/D186</f>
        <v>961.14304291287385</v>
      </c>
      <c r="AD186" s="82">
        <f t="shared" ref="AD186:AD195" si="1060">VLOOKUP($B186,program1516,17,FALSE)</f>
        <v>0</v>
      </c>
      <c r="AE186" s="82">
        <f t="shared" ref="AE186:AE195" si="1061">VLOOKUP($B186,program1516,18,FALSE)</f>
        <v>0</v>
      </c>
      <c r="AF186" s="82">
        <f t="shared" ref="AF186:AF195" si="1062">VLOOKUP($B186,program1516,19,FALSE)</f>
        <v>0</v>
      </c>
      <c r="AG186" s="82">
        <f t="shared" ref="AG186:AG195" si="1063">VLOOKUP($B186,program1516,20,FALSE)</f>
        <v>0</v>
      </c>
      <c r="AH186" s="76"/>
      <c r="AJ186" s="76"/>
      <c r="AK186" s="82">
        <f t="shared" ref="AK186:AK195" si="1064">VLOOKUP($B186,program1516,21,FALSE)</f>
        <v>0</v>
      </c>
      <c r="AL186" s="82">
        <f t="shared" ref="AL186:AL195" si="1065">VLOOKUP($B186,program1516,22,FALSE)</f>
        <v>0</v>
      </c>
      <c r="AM186" s="76"/>
      <c r="AN186" s="77">
        <f t="shared" ref="AN186:AN196" si="1066">AM186/E186</f>
        <v>0</v>
      </c>
      <c r="AO186" s="76">
        <f t="shared" ref="AO186:AO196" si="1067">AM186/D186</f>
        <v>0</v>
      </c>
      <c r="AP186" s="82">
        <f t="shared" ref="AP186:AP195" si="1068">VLOOKUP($B186,program1516,23,FALSE)</f>
        <v>48627.79</v>
      </c>
      <c r="AQ186" s="82">
        <f t="shared" ref="AQ186:AQ195" si="1069">VLOOKUP($B186,program1516,24,FALSE)</f>
        <v>4219.3599999999997</v>
      </c>
      <c r="AR186" s="82">
        <f t="shared" ref="AR186:AR195" si="1070">VLOOKUP($B186,program1516,25,FALSE)</f>
        <v>0</v>
      </c>
      <c r="AS186" s="82">
        <f t="shared" ref="AS186:AS195" si="1071">VLOOKUP($B186,program1516,26,FALSE)</f>
        <v>0</v>
      </c>
      <c r="AT186" s="82">
        <f t="shared" ref="AT186:AT195" si="1072">VLOOKUP($B186,program1516,27,FALSE)</f>
        <v>51173.02</v>
      </c>
      <c r="AU186" s="82">
        <f t="shared" ref="AU186:AU195" si="1073">VLOOKUP($B186,program1516,28,FALSE)</f>
        <v>0</v>
      </c>
      <c r="AV186" s="82">
        <f t="shared" ref="AV186:AV195" si="1074">VLOOKUP($B186,program1516,29,FALSE)</f>
        <v>0</v>
      </c>
      <c r="AW186" s="82">
        <f t="shared" ref="AW186:AW195" si="1075">VLOOKUP($B186,program1516,30,FALSE)</f>
        <v>1200</v>
      </c>
      <c r="AX186" s="82">
        <f t="shared" ref="AX186:AX195" si="1076">VLOOKUP($B186,program1516,31,FALSE)</f>
        <v>0</v>
      </c>
      <c r="AY186" s="82">
        <f t="shared" ref="AY186:AY195" si="1077">VLOOKUP($B186,program1516,32,FALSE)</f>
        <v>0</v>
      </c>
      <c r="AZ186" s="82">
        <f t="shared" ref="AZ186:AZ195" si="1078">VLOOKUP($B186,program1516,33,FALSE)</f>
        <v>0</v>
      </c>
      <c r="BA186" s="82">
        <f t="shared" ref="BA186:BA195" si="1079">VLOOKUP($B186,program1516,34,FALSE)</f>
        <v>0</v>
      </c>
      <c r="BB186" s="82">
        <f t="shared" ref="BB186:BB195" si="1080">VLOOKUP($B186,program1516,35,FALSE)</f>
        <v>0</v>
      </c>
      <c r="BC186" s="82">
        <f t="shared" ref="BC186:BC195" si="1081">VLOOKUP($B186,program1516,36,FALSE)</f>
        <v>1245</v>
      </c>
      <c r="BD186" s="82">
        <f t="shared" ref="BD186:BD195" si="1082">VLOOKUP($B186,program1516,37,FALSE)</f>
        <v>0</v>
      </c>
      <c r="BE186" s="82">
        <f t="shared" ref="BE186:BE195" si="1083">VLOOKUP($B186,program1516,38,FALSE)</f>
        <v>16251.100000000002</v>
      </c>
      <c r="BF186" s="76">
        <f t="shared" ref="BF186:BF195" si="1084">SUM(AP186:BE186)</f>
        <v>122716.27</v>
      </c>
      <c r="BG186" s="77">
        <f t="shared" ref="BG186:BG196" si="1085">BF186/E186</f>
        <v>6.719242762127027E-2</v>
      </c>
      <c r="BH186" s="76">
        <f t="shared" ref="BH186:BH196" si="1086">BF186/D186</f>
        <v>1595.7902470741224</v>
      </c>
      <c r="BI186" s="82">
        <f t="shared" ref="BI186:BI195" si="1087">VLOOKUP($B186,program1516,39,FALSE)</f>
        <v>3200</v>
      </c>
      <c r="BJ186" s="82">
        <f t="shared" ref="BJ186:BJ195" si="1088">VLOOKUP($B186,program1516,40,FALSE)</f>
        <v>151.5</v>
      </c>
      <c r="BK186" s="82">
        <f t="shared" ref="BK186:BK195" si="1089">VLOOKUP($B186,program1516,41,FALSE)</f>
        <v>490.43</v>
      </c>
      <c r="BL186" s="82">
        <f t="shared" ref="BL186:BL195" si="1090">VLOOKUP($B186,program1516,42,FALSE)</f>
        <v>0</v>
      </c>
      <c r="BM186" s="82">
        <f t="shared" ref="BM186:BM195" si="1091">VLOOKUP($B186,program1516,43,FALSE)</f>
        <v>0</v>
      </c>
      <c r="BN186" s="82">
        <f t="shared" ref="BN186:BN195" si="1092">VLOOKUP($B186,program1516,44,FALSE)</f>
        <v>0</v>
      </c>
      <c r="BO186" s="82">
        <f t="shared" ref="BO186:BO195" si="1093">VLOOKUP($B186,program1516,45,FALSE)</f>
        <v>2771.1699999999996</v>
      </c>
      <c r="BP186" s="76">
        <f t="shared" ref="BP186:BP195" si="1094">SUM(BI186:BO186)</f>
        <v>6613.0999999999995</v>
      </c>
      <c r="BQ186" s="77">
        <f t="shared" ref="BQ186:BQ196" si="1095">BP186/E186</f>
        <v>3.620956235894575E-3</v>
      </c>
      <c r="BR186" s="76">
        <f t="shared" ref="BR186:BR196" si="1096">BP186/D186</f>
        <v>85.996098829648901</v>
      </c>
      <c r="BS186" s="82">
        <f t="shared" ref="BS186:BS195" si="1097">VLOOKUP($B186,program1516,46,FALSE)</f>
        <v>0</v>
      </c>
      <c r="BT186" s="82">
        <f t="shared" ref="BT186:BT195" si="1098">VLOOKUP($B186,program1516,47,FALSE)</f>
        <v>0</v>
      </c>
      <c r="BU186" s="82">
        <f t="shared" ref="BU186:BU195" si="1099">VLOOKUP($B186,program1516,48,FALSE)</f>
        <v>0</v>
      </c>
      <c r="BV186" s="82">
        <f t="shared" ref="BV186:BV195" si="1100">VLOOKUP($B186,program1516,49,FALSE)</f>
        <v>0</v>
      </c>
      <c r="BW186" s="76"/>
      <c r="BX186" s="77">
        <f t="shared" ref="BX186:BX196" si="1101">BW186/E186</f>
        <v>0</v>
      </c>
      <c r="BY186" s="76">
        <f t="shared" ref="BY186:BY196" si="1102">BW186/D186</f>
        <v>0</v>
      </c>
      <c r="BZ186" s="82">
        <v>429952.91</v>
      </c>
      <c r="CA186" s="77">
        <f t="shared" ref="CA186:CA196" si="1103">BZ186/E186</f>
        <v>0.23541768166298996</v>
      </c>
      <c r="CB186" s="76">
        <f t="shared" ref="CB186:CB196" si="1104">BZ186/D186</f>
        <v>5591.0651495448637</v>
      </c>
      <c r="CC186" s="82">
        <v>97089.600000000006</v>
      </c>
      <c r="CD186" s="77">
        <f t="shared" ref="CD186:CD196" si="1105">CC186/E186</f>
        <v>5.3160725311958076E-2</v>
      </c>
      <c r="CE186" s="76">
        <f t="shared" ref="CE186:CE196" si="1106">CC186/D186</f>
        <v>1262.543563068921</v>
      </c>
      <c r="CF186" s="84">
        <v>43361.38</v>
      </c>
      <c r="CG186" s="77">
        <f t="shared" ref="CG186:CG196" si="1107">CF186/E186</f>
        <v>2.3742217614733527E-2</v>
      </c>
      <c r="CH186" s="85">
        <f t="shared" ref="CH186:CH196" si="1108">CF186/D186</f>
        <v>563.86710013003903</v>
      </c>
    </row>
    <row r="187" spans="1:86" x14ac:dyDescent="0.2">
      <c r="A187" s="79"/>
      <c r="B187" s="70" t="s">
        <v>310</v>
      </c>
      <c r="C187" s="70" t="s">
        <v>311</v>
      </c>
      <c r="D187" s="80">
        <f t="shared" si="1035"/>
        <v>83.149999999999991</v>
      </c>
      <c r="E187" s="80">
        <f t="shared" si="1036"/>
        <v>1771993.13</v>
      </c>
      <c r="F187" s="76">
        <f t="shared" si="1037"/>
        <v>1069054.98</v>
      </c>
      <c r="G187" s="76">
        <f t="shared" si="1038"/>
        <v>0</v>
      </c>
      <c r="H187" s="76">
        <f t="shared" si="1039"/>
        <v>0</v>
      </c>
      <c r="I187" s="76">
        <f t="shared" si="1040"/>
        <v>1069054.98</v>
      </c>
      <c r="J187" s="77">
        <f t="shared" si="1041"/>
        <v>0.6033065037898877</v>
      </c>
      <c r="K187" s="81">
        <f t="shared" si="1042"/>
        <v>12856.945039085991</v>
      </c>
      <c r="L187" s="82">
        <f t="shared" si="1043"/>
        <v>0</v>
      </c>
      <c r="M187" s="82">
        <f t="shared" si="1044"/>
        <v>0</v>
      </c>
      <c r="N187" s="82">
        <f t="shared" si="1045"/>
        <v>0</v>
      </c>
      <c r="O187" s="82">
        <f t="shared" si="1046"/>
        <v>0</v>
      </c>
      <c r="P187" s="82">
        <f t="shared" si="1047"/>
        <v>0</v>
      </c>
      <c r="Q187" s="82">
        <f t="shared" si="1048"/>
        <v>0</v>
      </c>
      <c r="R187" s="76"/>
      <c r="S187" s="77">
        <f t="shared" si="1049"/>
        <v>0</v>
      </c>
      <c r="T187" s="96">
        <f t="shared" si="1050"/>
        <v>0</v>
      </c>
      <c r="U187" s="82">
        <f t="shared" si="1051"/>
        <v>104178.72999999998</v>
      </c>
      <c r="V187" s="82">
        <f t="shared" si="1052"/>
        <v>0</v>
      </c>
      <c r="W187" s="82">
        <f t="shared" si="1053"/>
        <v>48943.85</v>
      </c>
      <c r="X187" s="82">
        <f t="shared" si="1054"/>
        <v>0</v>
      </c>
      <c r="Y187" s="82">
        <f t="shared" si="1055"/>
        <v>0</v>
      </c>
      <c r="Z187" s="82">
        <f t="shared" si="1056"/>
        <v>0</v>
      </c>
      <c r="AA187" s="76">
        <f t="shared" si="1057"/>
        <v>153122.57999999999</v>
      </c>
      <c r="AB187" s="77">
        <f t="shared" si="1058"/>
        <v>8.6412626215994409E-2</v>
      </c>
      <c r="AC187" s="76">
        <f t="shared" si="1059"/>
        <v>1841.5223090799759</v>
      </c>
      <c r="AD187" s="82">
        <f t="shared" si="1060"/>
        <v>0</v>
      </c>
      <c r="AE187" s="82">
        <f t="shared" si="1061"/>
        <v>0</v>
      </c>
      <c r="AF187" s="82">
        <f t="shared" si="1062"/>
        <v>0</v>
      </c>
      <c r="AG187" s="82">
        <f t="shared" si="1063"/>
        <v>0</v>
      </c>
      <c r="AH187" s="76"/>
      <c r="AJ187" s="76"/>
      <c r="AK187" s="82">
        <f t="shared" si="1064"/>
        <v>0</v>
      </c>
      <c r="AL187" s="82">
        <f t="shared" si="1065"/>
        <v>0</v>
      </c>
      <c r="AM187" s="76"/>
      <c r="AN187" s="77">
        <f t="shared" si="1066"/>
        <v>0</v>
      </c>
      <c r="AO187" s="76">
        <f t="shared" si="1067"/>
        <v>0</v>
      </c>
      <c r="AP187" s="82">
        <f t="shared" si="1068"/>
        <v>27257.53</v>
      </c>
      <c r="AQ187" s="82">
        <f t="shared" si="1069"/>
        <v>26130.710000000003</v>
      </c>
      <c r="AR187" s="82">
        <f t="shared" si="1070"/>
        <v>0</v>
      </c>
      <c r="AS187" s="82">
        <f t="shared" si="1071"/>
        <v>0</v>
      </c>
      <c r="AT187" s="82">
        <f t="shared" si="1072"/>
        <v>0</v>
      </c>
      <c r="AU187" s="82">
        <f t="shared" si="1073"/>
        <v>0</v>
      </c>
      <c r="AV187" s="82">
        <f t="shared" si="1074"/>
        <v>0</v>
      </c>
      <c r="AW187" s="82">
        <f t="shared" si="1075"/>
        <v>0</v>
      </c>
      <c r="AX187" s="82">
        <f t="shared" si="1076"/>
        <v>0</v>
      </c>
      <c r="AY187" s="82">
        <f t="shared" si="1077"/>
        <v>0</v>
      </c>
      <c r="AZ187" s="82">
        <f t="shared" si="1078"/>
        <v>0</v>
      </c>
      <c r="BA187" s="82">
        <f t="shared" si="1079"/>
        <v>0</v>
      </c>
      <c r="BB187" s="82">
        <f t="shared" si="1080"/>
        <v>0</v>
      </c>
      <c r="BC187" s="82">
        <f t="shared" si="1081"/>
        <v>0</v>
      </c>
      <c r="BD187" s="82">
        <f t="shared" si="1082"/>
        <v>0</v>
      </c>
      <c r="BE187" s="82">
        <f t="shared" si="1083"/>
        <v>0</v>
      </c>
      <c r="BF187" s="76">
        <f t="shared" si="1084"/>
        <v>53388.240000000005</v>
      </c>
      <c r="BG187" s="77">
        <f t="shared" si="1085"/>
        <v>3.0128920420814505E-2</v>
      </c>
      <c r="BH187" s="76">
        <f t="shared" si="1086"/>
        <v>642.07143716175597</v>
      </c>
      <c r="BI187" s="82">
        <f t="shared" si="1087"/>
        <v>0</v>
      </c>
      <c r="BJ187" s="82">
        <f t="shared" si="1088"/>
        <v>0</v>
      </c>
      <c r="BK187" s="82">
        <f t="shared" si="1089"/>
        <v>0</v>
      </c>
      <c r="BL187" s="82">
        <f t="shared" si="1090"/>
        <v>0</v>
      </c>
      <c r="BM187" s="82">
        <f t="shared" si="1091"/>
        <v>0</v>
      </c>
      <c r="BN187" s="82">
        <f t="shared" si="1092"/>
        <v>0</v>
      </c>
      <c r="BO187" s="82">
        <f t="shared" si="1093"/>
        <v>0</v>
      </c>
      <c r="BP187" s="76"/>
      <c r="BQ187" s="77">
        <f t="shared" si="1095"/>
        <v>0</v>
      </c>
      <c r="BR187" s="76">
        <f t="shared" si="1096"/>
        <v>0</v>
      </c>
      <c r="BS187" s="82">
        <f t="shared" si="1097"/>
        <v>0</v>
      </c>
      <c r="BT187" s="82">
        <f t="shared" si="1098"/>
        <v>0</v>
      </c>
      <c r="BU187" s="82">
        <f t="shared" si="1099"/>
        <v>0</v>
      </c>
      <c r="BV187" s="82">
        <f t="shared" si="1100"/>
        <v>0</v>
      </c>
      <c r="BW187" s="76"/>
      <c r="BX187" s="77">
        <f t="shared" si="1101"/>
        <v>0</v>
      </c>
      <c r="BY187" s="76">
        <f t="shared" si="1102"/>
        <v>0</v>
      </c>
      <c r="BZ187" s="82">
        <v>354615.92000000004</v>
      </c>
      <c r="CA187" s="77">
        <f t="shared" si="1103"/>
        <v>0.20012262688625665</v>
      </c>
      <c r="CB187" s="76">
        <f t="shared" si="1104"/>
        <v>4264.773541791943</v>
      </c>
      <c r="CC187" s="82"/>
      <c r="CD187" s="77">
        <f t="shared" si="1105"/>
        <v>0</v>
      </c>
      <c r="CE187" s="76">
        <f t="shared" si="1106"/>
        <v>0</v>
      </c>
      <c r="CF187" s="84">
        <v>141811.40999999997</v>
      </c>
      <c r="CG187" s="77">
        <f t="shared" si="1107"/>
        <v>8.0029322687046753E-2</v>
      </c>
      <c r="CH187" s="85">
        <f t="shared" si="1108"/>
        <v>1705.4889957907394</v>
      </c>
    </row>
    <row r="188" spans="1:86" x14ac:dyDescent="0.2">
      <c r="A188" s="79"/>
      <c r="B188" s="70" t="s">
        <v>312</v>
      </c>
      <c r="C188" s="70" t="s">
        <v>313</v>
      </c>
      <c r="D188" s="80">
        <f t="shared" si="1035"/>
        <v>80.3</v>
      </c>
      <c r="E188" s="80">
        <f t="shared" si="1036"/>
        <v>1224484.6200000001</v>
      </c>
      <c r="F188" s="76">
        <f t="shared" si="1037"/>
        <v>667758.33000000019</v>
      </c>
      <c r="G188" s="76">
        <f t="shared" si="1038"/>
        <v>0</v>
      </c>
      <c r="H188" s="76">
        <f t="shared" si="1039"/>
        <v>0</v>
      </c>
      <c r="I188" s="76">
        <f t="shared" si="1040"/>
        <v>667758.33000000019</v>
      </c>
      <c r="J188" s="77">
        <f t="shared" si="1041"/>
        <v>0.54533827464488704</v>
      </c>
      <c r="K188" s="81">
        <f t="shared" si="1042"/>
        <v>8315.7948941469513</v>
      </c>
      <c r="L188" s="82">
        <f t="shared" si="1043"/>
        <v>0</v>
      </c>
      <c r="M188" s="82">
        <f t="shared" si="1044"/>
        <v>0</v>
      </c>
      <c r="N188" s="82">
        <f t="shared" si="1045"/>
        <v>0</v>
      </c>
      <c r="O188" s="82">
        <f t="shared" si="1046"/>
        <v>0</v>
      </c>
      <c r="P188" s="82">
        <f t="shared" si="1047"/>
        <v>0</v>
      </c>
      <c r="Q188" s="82">
        <f t="shared" si="1048"/>
        <v>0</v>
      </c>
      <c r="R188" s="76"/>
      <c r="S188" s="77">
        <f t="shared" si="1049"/>
        <v>0</v>
      </c>
      <c r="T188" s="96">
        <f t="shared" si="1050"/>
        <v>0</v>
      </c>
      <c r="U188" s="82">
        <f t="shared" si="1051"/>
        <v>38636.11</v>
      </c>
      <c r="V188" s="82">
        <f t="shared" si="1052"/>
        <v>6440.63</v>
      </c>
      <c r="W188" s="82">
        <f t="shared" si="1053"/>
        <v>0</v>
      </c>
      <c r="X188" s="82">
        <f t="shared" si="1054"/>
        <v>0</v>
      </c>
      <c r="Y188" s="82">
        <f t="shared" si="1055"/>
        <v>0</v>
      </c>
      <c r="Z188" s="82">
        <f t="shared" si="1056"/>
        <v>0</v>
      </c>
      <c r="AA188" s="76">
        <f t="shared" si="1057"/>
        <v>45076.74</v>
      </c>
      <c r="AB188" s="77">
        <f t="shared" si="1058"/>
        <v>3.6812826607818067E-2</v>
      </c>
      <c r="AC188" s="76">
        <f t="shared" si="1059"/>
        <v>561.35417185554172</v>
      </c>
      <c r="AD188" s="82">
        <f t="shared" si="1060"/>
        <v>0</v>
      </c>
      <c r="AE188" s="82">
        <f t="shared" si="1061"/>
        <v>0</v>
      </c>
      <c r="AF188" s="82">
        <f t="shared" si="1062"/>
        <v>0</v>
      </c>
      <c r="AG188" s="82">
        <f t="shared" si="1063"/>
        <v>0</v>
      </c>
      <c r="AH188" s="76"/>
      <c r="AJ188" s="76"/>
      <c r="AK188" s="82">
        <f t="shared" si="1064"/>
        <v>0</v>
      </c>
      <c r="AL188" s="82">
        <f t="shared" si="1065"/>
        <v>0</v>
      </c>
      <c r="AM188" s="76"/>
      <c r="AN188" s="77">
        <f t="shared" si="1066"/>
        <v>0</v>
      </c>
      <c r="AO188" s="76">
        <f t="shared" si="1067"/>
        <v>0</v>
      </c>
      <c r="AP188" s="82">
        <f t="shared" si="1068"/>
        <v>45067.149999999994</v>
      </c>
      <c r="AQ188" s="82">
        <f t="shared" si="1069"/>
        <v>12688.41</v>
      </c>
      <c r="AR188" s="82">
        <f t="shared" si="1070"/>
        <v>0</v>
      </c>
      <c r="AS188" s="82">
        <f t="shared" si="1071"/>
        <v>0</v>
      </c>
      <c r="AT188" s="82">
        <f t="shared" si="1072"/>
        <v>18341.71</v>
      </c>
      <c r="AU188" s="82">
        <f t="shared" si="1073"/>
        <v>0</v>
      </c>
      <c r="AV188" s="82">
        <f t="shared" si="1074"/>
        <v>0</v>
      </c>
      <c r="AW188" s="82">
        <f t="shared" si="1075"/>
        <v>0</v>
      </c>
      <c r="AX188" s="82">
        <f t="shared" si="1076"/>
        <v>0</v>
      </c>
      <c r="AY188" s="82">
        <f t="shared" si="1077"/>
        <v>0</v>
      </c>
      <c r="AZ188" s="82">
        <f t="shared" si="1078"/>
        <v>0</v>
      </c>
      <c r="BA188" s="82">
        <f t="shared" si="1079"/>
        <v>0</v>
      </c>
      <c r="BB188" s="82">
        <f t="shared" si="1080"/>
        <v>0</v>
      </c>
      <c r="BC188" s="82">
        <f t="shared" si="1081"/>
        <v>0</v>
      </c>
      <c r="BD188" s="82">
        <f t="shared" si="1082"/>
        <v>0</v>
      </c>
      <c r="BE188" s="82">
        <f t="shared" si="1083"/>
        <v>0</v>
      </c>
      <c r="BF188" s="76">
        <f t="shared" si="1084"/>
        <v>76097.26999999999</v>
      </c>
      <c r="BG188" s="77">
        <f t="shared" si="1085"/>
        <v>6.2146366526024621E-2</v>
      </c>
      <c r="BH188" s="76">
        <f t="shared" si="1086"/>
        <v>947.66214196762132</v>
      </c>
      <c r="BI188" s="82">
        <f t="shared" si="1087"/>
        <v>0</v>
      </c>
      <c r="BJ188" s="82">
        <f t="shared" si="1088"/>
        <v>0</v>
      </c>
      <c r="BK188" s="82">
        <f t="shared" si="1089"/>
        <v>0</v>
      </c>
      <c r="BL188" s="82">
        <f t="shared" si="1090"/>
        <v>0</v>
      </c>
      <c r="BM188" s="82">
        <f t="shared" si="1091"/>
        <v>0</v>
      </c>
      <c r="BN188" s="82">
        <f t="shared" si="1092"/>
        <v>0</v>
      </c>
      <c r="BO188" s="82">
        <f t="shared" si="1093"/>
        <v>88.14</v>
      </c>
      <c r="BP188" s="76">
        <f t="shared" si="1094"/>
        <v>88.14</v>
      </c>
      <c r="BQ188" s="77">
        <f t="shared" si="1095"/>
        <v>7.1981304264973121E-5</v>
      </c>
      <c r="BR188" s="76">
        <f t="shared" si="1096"/>
        <v>1.0976338729763389</v>
      </c>
      <c r="BS188" s="82">
        <f t="shared" si="1097"/>
        <v>0</v>
      </c>
      <c r="BT188" s="82">
        <f t="shared" si="1098"/>
        <v>0</v>
      </c>
      <c r="BU188" s="82">
        <f t="shared" si="1099"/>
        <v>0</v>
      </c>
      <c r="BV188" s="82">
        <f t="shared" si="1100"/>
        <v>0</v>
      </c>
      <c r="BW188" s="76"/>
      <c r="BX188" s="77">
        <f t="shared" si="1101"/>
        <v>0</v>
      </c>
      <c r="BY188" s="76">
        <f t="shared" si="1102"/>
        <v>0</v>
      </c>
      <c r="BZ188" s="82">
        <v>284011.60000000003</v>
      </c>
      <c r="CA188" s="77">
        <f t="shared" si="1103"/>
        <v>0.23194378709305472</v>
      </c>
      <c r="CB188" s="76">
        <f t="shared" si="1104"/>
        <v>3536.8816936488174</v>
      </c>
      <c r="CC188" s="82">
        <v>44653.069999999992</v>
      </c>
      <c r="CD188" s="77">
        <f t="shared" si="1105"/>
        <v>3.6466827978615189E-2</v>
      </c>
      <c r="CE188" s="76">
        <f t="shared" si="1106"/>
        <v>556.07808219178071</v>
      </c>
      <c r="CF188" s="84">
        <v>106799.47</v>
      </c>
      <c r="CG188" s="77">
        <f t="shared" si="1107"/>
        <v>8.7219935845335481E-2</v>
      </c>
      <c r="CH188" s="85">
        <f t="shared" si="1108"/>
        <v>1330.0058530510587</v>
      </c>
    </row>
    <row r="189" spans="1:86" x14ac:dyDescent="0.2">
      <c r="A189" s="79"/>
      <c r="B189" s="70" t="s">
        <v>314</v>
      </c>
      <c r="C189" s="70" t="s">
        <v>315</v>
      </c>
      <c r="D189" s="80">
        <f t="shared" si="1035"/>
        <v>216.10999999999999</v>
      </c>
      <c r="E189" s="80">
        <f t="shared" si="1036"/>
        <v>3093023.1</v>
      </c>
      <c r="F189" s="76">
        <f t="shared" si="1037"/>
        <v>1833996.9100000006</v>
      </c>
      <c r="G189" s="76">
        <f t="shared" si="1038"/>
        <v>0</v>
      </c>
      <c r="H189" s="76">
        <f t="shared" si="1039"/>
        <v>0</v>
      </c>
      <c r="I189" s="76">
        <f t="shared" si="1040"/>
        <v>1833996.9100000006</v>
      </c>
      <c r="J189" s="77">
        <f t="shared" si="1041"/>
        <v>0.59294639926872861</v>
      </c>
      <c r="K189" s="81">
        <f t="shared" si="1042"/>
        <v>8486.4046550367912</v>
      </c>
      <c r="L189" s="82">
        <f t="shared" si="1043"/>
        <v>0</v>
      </c>
      <c r="M189" s="82">
        <f t="shared" si="1044"/>
        <v>0</v>
      </c>
      <c r="N189" s="82">
        <f t="shared" si="1045"/>
        <v>0</v>
      </c>
      <c r="O189" s="82">
        <f t="shared" si="1046"/>
        <v>0</v>
      </c>
      <c r="P189" s="82">
        <f t="shared" si="1047"/>
        <v>0</v>
      </c>
      <c r="Q189" s="82">
        <f t="shared" si="1048"/>
        <v>0</v>
      </c>
      <c r="R189" s="76"/>
      <c r="S189" s="77">
        <f t="shared" si="1049"/>
        <v>0</v>
      </c>
      <c r="T189" s="96">
        <f t="shared" si="1050"/>
        <v>0</v>
      </c>
      <c r="U189" s="82">
        <f t="shared" si="1051"/>
        <v>209170.51</v>
      </c>
      <c r="V189" s="82">
        <f t="shared" si="1052"/>
        <v>0</v>
      </c>
      <c r="W189" s="82">
        <f t="shared" si="1053"/>
        <v>0</v>
      </c>
      <c r="X189" s="82">
        <f t="shared" si="1054"/>
        <v>0</v>
      </c>
      <c r="Y189" s="82">
        <f t="shared" si="1055"/>
        <v>0</v>
      </c>
      <c r="Z189" s="82">
        <f t="shared" si="1056"/>
        <v>0</v>
      </c>
      <c r="AA189" s="76">
        <f t="shared" si="1057"/>
        <v>209170.51</v>
      </c>
      <c r="AB189" s="77">
        <f t="shared" si="1058"/>
        <v>6.7626559271413131E-2</v>
      </c>
      <c r="AC189" s="76">
        <f t="shared" si="1059"/>
        <v>967.88908426264413</v>
      </c>
      <c r="AD189" s="82">
        <f t="shared" si="1060"/>
        <v>0</v>
      </c>
      <c r="AE189" s="82">
        <f t="shared" si="1061"/>
        <v>0</v>
      </c>
      <c r="AF189" s="82">
        <f t="shared" si="1062"/>
        <v>0</v>
      </c>
      <c r="AG189" s="82">
        <f t="shared" si="1063"/>
        <v>0</v>
      </c>
      <c r="AH189" s="76"/>
      <c r="AI189" s="77">
        <f>AH189/E189</f>
        <v>0</v>
      </c>
      <c r="AJ189" s="76">
        <f>AH189/D189</f>
        <v>0</v>
      </c>
      <c r="AK189" s="82">
        <f t="shared" si="1064"/>
        <v>0</v>
      </c>
      <c r="AL189" s="82">
        <f t="shared" si="1065"/>
        <v>0</v>
      </c>
      <c r="AM189" s="76"/>
      <c r="AN189" s="77">
        <f t="shared" si="1066"/>
        <v>0</v>
      </c>
      <c r="AO189" s="76">
        <f t="shared" si="1067"/>
        <v>0</v>
      </c>
      <c r="AP189" s="82">
        <f t="shared" si="1068"/>
        <v>68486.939999999988</v>
      </c>
      <c r="AQ189" s="82">
        <f t="shared" si="1069"/>
        <v>24475.54</v>
      </c>
      <c r="AR189" s="82">
        <f t="shared" si="1070"/>
        <v>0</v>
      </c>
      <c r="AS189" s="82">
        <f t="shared" si="1071"/>
        <v>0</v>
      </c>
      <c r="AT189" s="82">
        <f t="shared" si="1072"/>
        <v>0</v>
      </c>
      <c r="AU189" s="82">
        <f t="shared" si="1073"/>
        <v>0</v>
      </c>
      <c r="AV189" s="82">
        <f t="shared" si="1074"/>
        <v>0</v>
      </c>
      <c r="AW189" s="82">
        <f t="shared" si="1075"/>
        <v>20894.310000000001</v>
      </c>
      <c r="AX189" s="82">
        <f t="shared" si="1076"/>
        <v>0</v>
      </c>
      <c r="AY189" s="82">
        <f t="shared" si="1077"/>
        <v>0</v>
      </c>
      <c r="AZ189" s="82">
        <f t="shared" si="1078"/>
        <v>0</v>
      </c>
      <c r="BA189" s="82">
        <f t="shared" si="1079"/>
        <v>0</v>
      </c>
      <c r="BB189" s="82">
        <f t="shared" si="1080"/>
        <v>0</v>
      </c>
      <c r="BC189" s="82">
        <f t="shared" si="1081"/>
        <v>0</v>
      </c>
      <c r="BD189" s="82">
        <f t="shared" si="1082"/>
        <v>0</v>
      </c>
      <c r="BE189" s="82">
        <f t="shared" si="1083"/>
        <v>0</v>
      </c>
      <c r="BF189" s="76">
        <f t="shared" si="1084"/>
        <v>113856.78999999998</v>
      </c>
      <c r="BG189" s="77">
        <f t="shared" si="1085"/>
        <v>3.6810843734080091E-2</v>
      </c>
      <c r="BH189" s="76">
        <f t="shared" si="1086"/>
        <v>526.84646707695151</v>
      </c>
      <c r="BI189" s="82">
        <f t="shared" si="1087"/>
        <v>10170.780000000001</v>
      </c>
      <c r="BJ189" s="82">
        <f t="shared" si="1088"/>
        <v>0</v>
      </c>
      <c r="BK189" s="82">
        <f t="shared" si="1089"/>
        <v>6511.8700000000008</v>
      </c>
      <c r="BL189" s="82">
        <f t="shared" si="1090"/>
        <v>0</v>
      </c>
      <c r="BM189" s="82">
        <f t="shared" si="1091"/>
        <v>0</v>
      </c>
      <c r="BN189" s="82">
        <f t="shared" si="1092"/>
        <v>0</v>
      </c>
      <c r="BO189" s="82">
        <f t="shared" si="1093"/>
        <v>14579.34</v>
      </c>
      <c r="BP189" s="76">
        <f t="shared" si="1094"/>
        <v>31261.99</v>
      </c>
      <c r="BQ189" s="77">
        <f t="shared" si="1095"/>
        <v>1.0107260433974774E-2</v>
      </c>
      <c r="BR189" s="76">
        <f t="shared" si="1096"/>
        <v>144.65776687797882</v>
      </c>
      <c r="BS189" s="82">
        <f t="shared" si="1097"/>
        <v>0</v>
      </c>
      <c r="BT189" s="82">
        <f t="shared" si="1098"/>
        <v>0</v>
      </c>
      <c r="BU189" s="82">
        <f t="shared" si="1099"/>
        <v>0</v>
      </c>
      <c r="BV189" s="82">
        <f t="shared" si="1100"/>
        <v>258.66000000000003</v>
      </c>
      <c r="BW189" s="76">
        <f t="shared" ref="BW189:BW195" si="1109">SUM(BS189:BV189)</f>
        <v>258.66000000000003</v>
      </c>
      <c r="BX189" s="77">
        <f t="shared" si="1101"/>
        <v>8.3626921506017857E-5</v>
      </c>
      <c r="BY189" s="76">
        <f t="shared" si="1102"/>
        <v>1.1968904724445886</v>
      </c>
      <c r="BZ189" s="82">
        <v>660999.56999999995</v>
      </c>
      <c r="CA189" s="77">
        <f t="shared" si="1103"/>
        <v>0.21370663866040959</v>
      </c>
      <c r="CB189" s="76">
        <f t="shared" si="1104"/>
        <v>3058.6255610568692</v>
      </c>
      <c r="CC189" s="82">
        <v>90621.489999999991</v>
      </c>
      <c r="CD189" s="77">
        <f t="shared" si="1105"/>
        <v>2.9298678693993583E-2</v>
      </c>
      <c r="CE189" s="76">
        <f t="shared" si="1106"/>
        <v>419.33038730276246</v>
      </c>
      <c r="CF189" s="84">
        <v>152857.18000000005</v>
      </c>
      <c r="CG189" s="77">
        <f t="shared" si="1107"/>
        <v>4.9419993015894399E-2</v>
      </c>
      <c r="CH189" s="85">
        <f t="shared" si="1108"/>
        <v>707.31192448290255</v>
      </c>
    </row>
    <row r="190" spans="1:86" x14ac:dyDescent="0.2">
      <c r="A190" s="79"/>
      <c r="B190" s="70" t="s">
        <v>316</v>
      </c>
      <c r="C190" s="70" t="s">
        <v>317</v>
      </c>
      <c r="D190" s="80">
        <f t="shared" si="1035"/>
        <v>66.349999999999994</v>
      </c>
      <c r="E190" s="80">
        <f t="shared" si="1036"/>
        <v>1941584.76</v>
      </c>
      <c r="F190" s="76">
        <f t="shared" si="1037"/>
        <v>1208813.44</v>
      </c>
      <c r="G190" s="76">
        <f t="shared" si="1038"/>
        <v>0</v>
      </c>
      <c r="H190" s="76">
        <f t="shared" si="1039"/>
        <v>0</v>
      </c>
      <c r="I190" s="76">
        <f t="shared" si="1040"/>
        <v>1208813.44</v>
      </c>
      <c r="J190" s="77">
        <f t="shared" si="1041"/>
        <v>0.6225911249942031</v>
      </c>
      <c r="K190" s="81">
        <f t="shared" si="1042"/>
        <v>18218.740617935193</v>
      </c>
      <c r="L190" s="82">
        <f t="shared" si="1043"/>
        <v>0</v>
      </c>
      <c r="M190" s="82">
        <f t="shared" si="1044"/>
        <v>0</v>
      </c>
      <c r="N190" s="82">
        <f t="shared" si="1045"/>
        <v>0</v>
      </c>
      <c r="O190" s="82">
        <f t="shared" si="1046"/>
        <v>0</v>
      </c>
      <c r="P190" s="82">
        <f t="shared" si="1047"/>
        <v>0</v>
      </c>
      <c r="Q190" s="82">
        <f t="shared" si="1048"/>
        <v>0</v>
      </c>
      <c r="R190" s="76"/>
      <c r="S190" s="77">
        <f t="shared" si="1049"/>
        <v>0</v>
      </c>
      <c r="T190" s="96">
        <f t="shared" si="1050"/>
        <v>0</v>
      </c>
      <c r="U190" s="82">
        <f t="shared" si="1051"/>
        <v>37903.949999999997</v>
      </c>
      <c r="V190" s="82">
        <f t="shared" si="1052"/>
        <v>0</v>
      </c>
      <c r="W190" s="82">
        <f t="shared" si="1053"/>
        <v>0</v>
      </c>
      <c r="X190" s="82">
        <f t="shared" si="1054"/>
        <v>0</v>
      </c>
      <c r="Y190" s="82">
        <f t="shared" si="1055"/>
        <v>0</v>
      </c>
      <c r="Z190" s="82">
        <f t="shared" si="1056"/>
        <v>0</v>
      </c>
      <c r="AA190" s="76">
        <f t="shared" si="1057"/>
        <v>37903.949999999997</v>
      </c>
      <c r="AB190" s="77">
        <f t="shared" si="1058"/>
        <v>1.952217115672045E-2</v>
      </c>
      <c r="AC190" s="76">
        <f t="shared" si="1059"/>
        <v>571.27279577995478</v>
      </c>
      <c r="AD190" s="82">
        <f t="shared" si="1060"/>
        <v>0</v>
      </c>
      <c r="AE190" s="82">
        <f t="shared" si="1061"/>
        <v>0</v>
      </c>
      <c r="AF190" s="82">
        <f t="shared" si="1062"/>
        <v>0</v>
      </c>
      <c r="AG190" s="82">
        <f t="shared" si="1063"/>
        <v>0</v>
      </c>
      <c r="AH190" s="76"/>
      <c r="AI190" s="77">
        <f>AH190/E190</f>
        <v>0</v>
      </c>
      <c r="AJ190" s="76">
        <f>AH190/D190</f>
        <v>0</v>
      </c>
      <c r="AK190" s="82">
        <f t="shared" si="1064"/>
        <v>0</v>
      </c>
      <c r="AL190" s="82">
        <f t="shared" si="1065"/>
        <v>0</v>
      </c>
      <c r="AM190" s="76"/>
      <c r="AN190" s="77">
        <f t="shared" si="1066"/>
        <v>0</v>
      </c>
      <c r="AO190" s="76">
        <f t="shared" si="1067"/>
        <v>0</v>
      </c>
      <c r="AP190" s="82">
        <f t="shared" si="1068"/>
        <v>26859.050000000003</v>
      </c>
      <c r="AQ190" s="82">
        <f t="shared" si="1069"/>
        <v>3939.43</v>
      </c>
      <c r="AR190" s="82">
        <f t="shared" si="1070"/>
        <v>0</v>
      </c>
      <c r="AS190" s="82">
        <f t="shared" si="1071"/>
        <v>0</v>
      </c>
      <c r="AT190" s="82">
        <f t="shared" si="1072"/>
        <v>15201.789999999999</v>
      </c>
      <c r="AU190" s="82">
        <f t="shared" si="1073"/>
        <v>0</v>
      </c>
      <c r="AV190" s="82">
        <f t="shared" si="1074"/>
        <v>0</v>
      </c>
      <c r="AW190" s="82">
        <f t="shared" si="1075"/>
        <v>26.950000000000003</v>
      </c>
      <c r="AX190" s="82">
        <f t="shared" si="1076"/>
        <v>0</v>
      </c>
      <c r="AY190" s="82">
        <f t="shared" si="1077"/>
        <v>0</v>
      </c>
      <c r="AZ190" s="82">
        <f t="shared" si="1078"/>
        <v>0</v>
      </c>
      <c r="BA190" s="82">
        <f t="shared" si="1079"/>
        <v>0</v>
      </c>
      <c r="BB190" s="82">
        <f t="shared" si="1080"/>
        <v>0</v>
      </c>
      <c r="BC190" s="82">
        <f t="shared" si="1081"/>
        <v>0</v>
      </c>
      <c r="BD190" s="82">
        <f t="shared" si="1082"/>
        <v>4315.8600000000006</v>
      </c>
      <c r="BE190" s="82">
        <f t="shared" si="1083"/>
        <v>0</v>
      </c>
      <c r="BF190" s="76">
        <f t="shared" si="1084"/>
        <v>50343.08</v>
      </c>
      <c r="BG190" s="77">
        <f t="shared" si="1085"/>
        <v>2.5928860298635639E-2</v>
      </c>
      <c r="BH190" s="76">
        <f t="shared" si="1086"/>
        <v>758.75026375282596</v>
      </c>
      <c r="BI190" s="82">
        <f t="shared" si="1087"/>
        <v>0</v>
      </c>
      <c r="BJ190" s="82">
        <f t="shared" si="1088"/>
        <v>233.86</v>
      </c>
      <c r="BK190" s="82">
        <f t="shared" si="1089"/>
        <v>0</v>
      </c>
      <c r="BL190" s="82">
        <f t="shared" si="1090"/>
        <v>0</v>
      </c>
      <c r="BM190" s="82">
        <f t="shared" si="1091"/>
        <v>0</v>
      </c>
      <c r="BN190" s="82">
        <f t="shared" si="1092"/>
        <v>0</v>
      </c>
      <c r="BO190" s="82">
        <f t="shared" si="1093"/>
        <v>0</v>
      </c>
      <c r="BP190" s="76">
        <f t="shared" si="1094"/>
        <v>233.86</v>
      </c>
      <c r="BQ190" s="77">
        <f t="shared" si="1095"/>
        <v>1.2044799939612217E-4</v>
      </c>
      <c r="BR190" s="76">
        <f t="shared" si="1096"/>
        <v>3.5246420497362476</v>
      </c>
      <c r="BS190" s="82">
        <f t="shared" si="1097"/>
        <v>0</v>
      </c>
      <c r="BT190" s="82">
        <f t="shared" si="1098"/>
        <v>0</v>
      </c>
      <c r="BU190" s="82">
        <f t="shared" si="1099"/>
        <v>0</v>
      </c>
      <c r="BV190" s="82">
        <f t="shared" si="1100"/>
        <v>0</v>
      </c>
      <c r="BW190" s="76"/>
      <c r="BX190" s="77">
        <f t="shared" si="1101"/>
        <v>0</v>
      </c>
      <c r="BY190" s="76">
        <f t="shared" si="1102"/>
        <v>0</v>
      </c>
      <c r="BZ190" s="82">
        <v>501923.4</v>
      </c>
      <c r="CA190" s="77">
        <f t="shared" si="1103"/>
        <v>0.25851222688830749</v>
      </c>
      <c r="CB190" s="76">
        <f t="shared" si="1104"/>
        <v>7564.7837226827442</v>
      </c>
      <c r="CC190" s="82">
        <v>91200.24</v>
      </c>
      <c r="CD190" s="77">
        <f t="shared" si="1105"/>
        <v>4.6972062141649694E-2</v>
      </c>
      <c r="CE190" s="76">
        <f t="shared" si="1106"/>
        <v>1374.5326299924643</v>
      </c>
      <c r="CF190" s="84">
        <v>51166.790000000008</v>
      </c>
      <c r="CG190" s="77">
        <f t="shared" si="1107"/>
        <v>2.6353106521087449E-2</v>
      </c>
      <c r="CH190" s="85">
        <f t="shared" si="1108"/>
        <v>771.16488319517725</v>
      </c>
    </row>
    <row r="191" spans="1:86" x14ac:dyDescent="0.2">
      <c r="A191" s="79"/>
      <c r="B191" s="70" t="s">
        <v>318</v>
      </c>
      <c r="C191" s="70" t="s">
        <v>319</v>
      </c>
      <c r="D191" s="80">
        <f t="shared" si="1035"/>
        <v>69.010000000000019</v>
      </c>
      <c r="E191" s="80">
        <f t="shared" si="1036"/>
        <v>2099007.16</v>
      </c>
      <c r="F191" s="76">
        <f t="shared" si="1037"/>
        <v>1082313.6299999999</v>
      </c>
      <c r="G191" s="76">
        <f t="shared" si="1038"/>
        <v>0</v>
      </c>
      <c r="H191" s="76">
        <f t="shared" si="1039"/>
        <v>0</v>
      </c>
      <c r="I191" s="76">
        <f t="shared" si="1040"/>
        <v>1082313.6299999999</v>
      </c>
      <c r="J191" s="77">
        <f t="shared" si="1041"/>
        <v>0.51563122347805612</v>
      </c>
      <c r="K191" s="81">
        <f t="shared" si="1042"/>
        <v>15683.431821475142</v>
      </c>
      <c r="L191" s="82">
        <f t="shared" si="1043"/>
        <v>0</v>
      </c>
      <c r="M191" s="82">
        <f t="shared" si="1044"/>
        <v>0</v>
      </c>
      <c r="N191" s="82">
        <f t="shared" si="1045"/>
        <v>0</v>
      </c>
      <c r="O191" s="82">
        <f t="shared" si="1046"/>
        <v>0</v>
      </c>
      <c r="P191" s="82">
        <f t="shared" si="1047"/>
        <v>0</v>
      </c>
      <c r="Q191" s="82">
        <f t="shared" si="1048"/>
        <v>0</v>
      </c>
      <c r="R191" s="76"/>
      <c r="S191" s="77">
        <f t="shared" si="1049"/>
        <v>0</v>
      </c>
      <c r="T191" s="96">
        <f t="shared" si="1050"/>
        <v>0</v>
      </c>
      <c r="U191" s="82">
        <f t="shared" si="1051"/>
        <v>52611.55</v>
      </c>
      <c r="V191" s="82">
        <f t="shared" si="1052"/>
        <v>2388.1</v>
      </c>
      <c r="W191" s="82">
        <f t="shared" si="1053"/>
        <v>0</v>
      </c>
      <c r="X191" s="82">
        <f t="shared" si="1054"/>
        <v>0</v>
      </c>
      <c r="Y191" s="82">
        <f t="shared" si="1055"/>
        <v>0</v>
      </c>
      <c r="Z191" s="82">
        <f t="shared" si="1056"/>
        <v>0</v>
      </c>
      <c r="AA191" s="76">
        <f t="shared" si="1057"/>
        <v>54999.65</v>
      </c>
      <c r="AB191" s="77">
        <f t="shared" si="1058"/>
        <v>2.6202697660164247E-2</v>
      </c>
      <c r="AC191" s="76">
        <f t="shared" si="1059"/>
        <v>796.98087233734225</v>
      </c>
      <c r="AD191" s="82">
        <f t="shared" si="1060"/>
        <v>0</v>
      </c>
      <c r="AE191" s="82">
        <f t="shared" si="1061"/>
        <v>0</v>
      </c>
      <c r="AF191" s="82">
        <f t="shared" si="1062"/>
        <v>0</v>
      </c>
      <c r="AG191" s="82">
        <f t="shared" si="1063"/>
        <v>0</v>
      </c>
      <c r="AH191" s="76"/>
      <c r="AJ191" s="76"/>
      <c r="AK191" s="82">
        <f t="shared" si="1064"/>
        <v>0</v>
      </c>
      <c r="AL191" s="82">
        <f t="shared" si="1065"/>
        <v>0</v>
      </c>
      <c r="AM191" s="76"/>
      <c r="AN191" s="77">
        <f t="shared" si="1066"/>
        <v>0</v>
      </c>
      <c r="AO191" s="76">
        <f t="shared" si="1067"/>
        <v>0</v>
      </c>
      <c r="AP191" s="82">
        <f t="shared" si="1068"/>
        <v>45321.64</v>
      </c>
      <c r="AQ191" s="82">
        <f t="shared" si="1069"/>
        <v>18740</v>
      </c>
      <c r="AR191" s="82">
        <f t="shared" si="1070"/>
        <v>0</v>
      </c>
      <c r="AS191" s="82">
        <f t="shared" si="1071"/>
        <v>0</v>
      </c>
      <c r="AT191" s="82">
        <f t="shared" si="1072"/>
        <v>34649.699999999997</v>
      </c>
      <c r="AU191" s="82">
        <f t="shared" si="1073"/>
        <v>0</v>
      </c>
      <c r="AV191" s="82">
        <f t="shared" si="1074"/>
        <v>0</v>
      </c>
      <c r="AW191" s="82">
        <f t="shared" si="1075"/>
        <v>12448.2</v>
      </c>
      <c r="AX191" s="82">
        <f t="shared" si="1076"/>
        <v>0</v>
      </c>
      <c r="AY191" s="82">
        <f t="shared" si="1077"/>
        <v>0</v>
      </c>
      <c r="AZ191" s="82">
        <f t="shared" si="1078"/>
        <v>0</v>
      </c>
      <c r="BA191" s="82">
        <f t="shared" si="1079"/>
        <v>0</v>
      </c>
      <c r="BB191" s="82">
        <f t="shared" si="1080"/>
        <v>0</v>
      </c>
      <c r="BC191" s="82">
        <f t="shared" si="1081"/>
        <v>0</v>
      </c>
      <c r="BD191" s="82">
        <f t="shared" si="1082"/>
        <v>0</v>
      </c>
      <c r="BE191" s="82">
        <f t="shared" si="1083"/>
        <v>0</v>
      </c>
      <c r="BF191" s="76">
        <f t="shared" si="1084"/>
        <v>111159.54</v>
      </c>
      <c r="BG191" s="77">
        <f t="shared" si="1085"/>
        <v>5.2958151891201739E-2</v>
      </c>
      <c r="BH191" s="76">
        <f t="shared" si="1086"/>
        <v>1610.7743805245611</v>
      </c>
      <c r="BI191" s="82">
        <f t="shared" si="1087"/>
        <v>1619.38</v>
      </c>
      <c r="BJ191" s="82">
        <f t="shared" si="1088"/>
        <v>0</v>
      </c>
      <c r="BK191" s="82">
        <f t="shared" si="1089"/>
        <v>730.3</v>
      </c>
      <c r="BL191" s="82">
        <f t="shared" si="1090"/>
        <v>0</v>
      </c>
      <c r="BM191" s="82">
        <f t="shared" si="1091"/>
        <v>0</v>
      </c>
      <c r="BN191" s="82">
        <f t="shared" si="1092"/>
        <v>0</v>
      </c>
      <c r="BO191" s="82">
        <f t="shared" si="1093"/>
        <v>57018.220000000008</v>
      </c>
      <c r="BP191" s="76">
        <f t="shared" si="1094"/>
        <v>59367.900000000009</v>
      </c>
      <c r="BQ191" s="77">
        <f t="shared" si="1095"/>
        <v>2.8283800613619632E-2</v>
      </c>
      <c r="BR191" s="76">
        <f t="shared" si="1096"/>
        <v>860.27966961309949</v>
      </c>
      <c r="BS191" s="82">
        <f t="shared" si="1097"/>
        <v>0</v>
      </c>
      <c r="BT191" s="82">
        <f t="shared" si="1098"/>
        <v>0</v>
      </c>
      <c r="BU191" s="82">
        <f t="shared" si="1099"/>
        <v>0</v>
      </c>
      <c r="BV191" s="82">
        <f t="shared" si="1100"/>
        <v>10850.79</v>
      </c>
      <c r="BW191" s="76">
        <f t="shared" si="1109"/>
        <v>10850.79</v>
      </c>
      <c r="BX191" s="77">
        <f t="shared" si="1101"/>
        <v>5.1694868920790149E-3</v>
      </c>
      <c r="BY191" s="76">
        <f t="shared" si="1102"/>
        <v>157.23503840023182</v>
      </c>
      <c r="BZ191" s="82">
        <v>585934.10000000033</v>
      </c>
      <c r="CA191" s="77">
        <f t="shared" si="1103"/>
        <v>0.27914821405373402</v>
      </c>
      <c r="CB191" s="76">
        <f t="shared" si="1104"/>
        <v>8490.5680336183177</v>
      </c>
      <c r="CC191" s="82">
        <v>94264.329999999987</v>
      </c>
      <c r="CD191" s="77">
        <f t="shared" si="1105"/>
        <v>4.4909008314197453E-2</v>
      </c>
      <c r="CE191" s="76">
        <f t="shared" si="1106"/>
        <v>1365.9517461237497</v>
      </c>
      <c r="CF191" s="84">
        <v>100117.22</v>
      </c>
      <c r="CG191" s="77">
        <f t="shared" si="1107"/>
        <v>4.7697417096947872E-2</v>
      </c>
      <c r="CH191" s="85">
        <f t="shared" si="1108"/>
        <v>1450.7639472540209</v>
      </c>
    </row>
    <row r="192" spans="1:86" x14ac:dyDescent="0.2">
      <c r="A192" s="79"/>
      <c r="B192" s="70" t="s">
        <v>320</v>
      </c>
      <c r="C192" s="70" t="s">
        <v>321</v>
      </c>
      <c r="D192" s="80">
        <f t="shared" si="1035"/>
        <v>26.1</v>
      </c>
      <c r="E192" s="80">
        <f t="shared" si="1036"/>
        <v>483542.54</v>
      </c>
      <c r="F192" s="76">
        <f t="shared" si="1037"/>
        <v>243419.68999999997</v>
      </c>
      <c r="G192" s="76">
        <f t="shared" si="1038"/>
        <v>0</v>
      </c>
      <c r="H192" s="76">
        <f t="shared" si="1039"/>
        <v>0</v>
      </c>
      <c r="I192" s="76">
        <f t="shared" si="1040"/>
        <v>243419.68999999997</v>
      </c>
      <c r="J192" s="77">
        <f t="shared" si="1041"/>
        <v>0.50340904856064983</v>
      </c>
      <c r="K192" s="81">
        <f t="shared" si="1042"/>
        <v>9326.4249042145584</v>
      </c>
      <c r="L192" s="82">
        <f t="shared" si="1043"/>
        <v>0</v>
      </c>
      <c r="M192" s="82">
        <f t="shared" si="1044"/>
        <v>0</v>
      </c>
      <c r="N192" s="82">
        <f t="shared" si="1045"/>
        <v>0</v>
      </c>
      <c r="O192" s="82">
        <f t="shared" si="1046"/>
        <v>0</v>
      </c>
      <c r="P192" s="82">
        <f t="shared" si="1047"/>
        <v>0</v>
      </c>
      <c r="Q192" s="82">
        <f t="shared" si="1048"/>
        <v>0</v>
      </c>
      <c r="R192" s="76"/>
      <c r="S192" s="77">
        <f t="shared" si="1049"/>
        <v>0</v>
      </c>
      <c r="T192" s="96">
        <f t="shared" si="1050"/>
        <v>0</v>
      </c>
      <c r="U192" s="82">
        <f t="shared" si="1051"/>
        <v>0</v>
      </c>
      <c r="V192" s="82">
        <f t="shared" si="1052"/>
        <v>0</v>
      </c>
      <c r="W192" s="82">
        <f t="shared" si="1053"/>
        <v>0</v>
      </c>
      <c r="X192" s="82">
        <f t="shared" si="1054"/>
        <v>0</v>
      </c>
      <c r="Y192" s="82">
        <f t="shared" si="1055"/>
        <v>0</v>
      </c>
      <c r="Z192" s="82">
        <f t="shared" si="1056"/>
        <v>0</v>
      </c>
      <c r="AA192" s="76"/>
      <c r="AB192" s="77">
        <f t="shared" si="1058"/>
        <v>0</v>
      </c>
      <c r="AC192" s="76">
        <f t="shared" si="1059"/>
        <v>0</v>
      </c>
      <c r="AD192" s="82">
        <f t="shared" si="1060"/>
        <v>0</v>
      </c>
      <c r="AE192" s="82">
        <f t="shared" si="1061"/>
        <v>0</v>
      </c>
      <c r="AF192" s="82">
        <f t="shared" si="1062"/>
        <v>0</v>
      </c>
      <c r="AG192" s="82">
        <f t="shared" si="1063"/>
        <v>0</v>
      </c>
      <c r="AH192" s="76"/>
      <c r="AJ192" s="76"/>
      <c r="AK192" s="82">
        <f t="shared" si="1064"/>
        <v>0</v>
      </c>
      <c r="AL192" s="82">
        <f t="shared" si="1065"/>
        <v>0</v>
      </c>
      <c r="AM192" s="76"/>
      <c r="AN192" s="77">
        <f t="shared" si="1066"/>
        <v>0</v>
      </c>
      <c r="AO192" s="76">
        <f t="shared" si="1067"/>
        <v>0</v>
      </c>
      <c r="AP192" s="82">
        <f t="shared" si="1068"/>
        <v>0</v>
      </c>
      <c r="AQ192" s="82">
        <f t="shared" si="1069"/>
        <v>20633.259999999998</v>
      </c>
      <c r="AR192" s="82">
        <f t="shared" si="1070"/>
        <v>0</v>
      </c>
      <c r="AS192" s="82">
        <f t="shared" si="1071"/>
        <v>0</v>
      </c>
      <c r="AT192" s="82">
        <f t="shared" si="1072"/>
        <v>0</v>
      </c>
      <c r="AU192" s="82">
        <f t="shared" si="1073"/>
        <v>0</v>
      </c>
      <c r="AV192" s="82">
        <f t="shared" si="1074"/>
        <v>0</v>
      </c>
      <c r="AW192" s="82">
        <f t="shared" si="1075"/>
        <v>0</v>
      </c>
      <c r="AX192" s="82">
        <f t="shared" si="1076"/>
        <v>0</v>
      </c>
      <c r="AY192" s="82">
        <f t="shared" si="1077"/>
        <v>0</v>
      </c>
      <c r="AZ192" s="82">
        <f t="shared" si="1078"/>
        <v>0</v>
      </c>
      <c r="BA192" s="82">
        <f t="shared" si="1079"/>
        <v>0</v>
      </c>
      <c r="BB192" s="82">
        <f t="shared" si="1080"/>
        <v>8429.92</v>
      </c>
      <c r="BC192" s="82">
        <f t="shared" si="1081"/>
        <v>0</v>
      </c>
      <c r="BD192" s="82">
        <f t="shared" si="1082"/>
        <v>0</v>
      </c>
      <c r="BE192" s="82">
        <f t="shared" si="1083"/>
        <v>0</v>
      </c>
      <c r="BF192" s="76">
        <f t="shared" si="1084"/>
        <v>29063.18</v>
      </c>
      <c r="BG192" s="77">
        <f t="shared" si="1085"/>
        <v>6.01047014395052E-2</v>
      </c>
      <c r="BH192" s="76">
        <f t="shared" si="1086"/>
        <v>1113.5318007662834</v>
      </c>
      <c r="BI192" s="82">
        <f t="shared" si="1087"/>
        <v>0</v>
      </c>
      <c r="BJ192" s="82">
        <f t="shared" si="1088"/>
        <v>0</v>
      </c>
      <c r="BK192" s="82">
        <f t="shared" si="1089"/>
        <v>0</v>
      </c>
      <c r="BL192" s="82">
        <f t="shared" si="1090"/>
        <v>0</v>
      </c>
      <c r="BM192" s="82">
        <f t="shared" si="1091"/>
        <v>0</v>
      </c>
      <c r="BN192" s="82">
        <f t="shared" si="1092"/>
        <v>0</v>
      </c>
      <c r="BO192" s="82">
        <f t="shared" si="1093"/>
        <v>0</v>
      </c>
      <c r="BP192" s="76"/>
      <c r="BQ192" s="77">
        <f t="shared" si="1095"/>
        <v>0</v>
      </c>
      <c r="BR192" s="76">
        <f t="shared" si="1096"/>
        <v>0</v>
      </c>
      <c r="BS192" s="82">
        <f t="shared" si="1097"/>
        <v>0</v>
      </c>
      <c r="BT192" s="82">
        <f t="shared" si="1098"/>
        <v>0</v>
      </c>
      <c r="BU192" s="82">
        <f t="shared" si="1099"/>
        <v>0</v>
      </c>
      <c r="BV192" s="82">
        <f t="shared" si="1100"/>
        <v>0</v>
      </c>
      <c r="BW192" s="76"/>
      <c r="BX192" s="77">
        <f t="shared" si="1101"/>
        <v>0</v>
      </c>
      <c r="BY192" s="76">
        <f t="shared" si="1102"/>
        <v>0</v>
      </c>
      <c r="BZ192" s="82">
        <v>133079.69999999998</v>
      </c>
      <c r="CA192" s="77">
        <f t="shared" si="1103"/>
        <v>0.27521818452622593</v>
      </c>
      <c r="CB192" s="76">
        <f t="shared" si="1104"/>
        <v>5098.8390804597693</v>
      </c>
      <c r="CC192" s="82">
        <v>986.24</v>
      </c>
      <c r="CD192" s="77">
        <f t="shared" si="1105"/>
        <v>2.0396137225072277E-3</v>
      </c>
      <c r="CE192" s="76">
        <f t="shared" si="1106"/>
        <v>37.786973180076629</v>
      </c>
      <c r="CF192" s="84">
        <v>76993.73</v>
      </c>
      <c r="CG192" s="77">
        <f t="shared" si="1107"/>
        <v>0.15922845175111169</v>
      </c>
      <c r="CH192" s="85">
        <f t="shared" si="1108"/>
        <v>2949.9513409961683</v>
      </c>
    </row>
    <row r="193" spans="1:86" x14ac:dyDescent="0.2">
      <c r="A193" s="79"/>
      <c r="B193" s="70" t="s">
        <v>322</v>
      </c>
      <c r="C193" s="70" t="s">
        <v>323</v>
      </c>
      <c r="D193" s="80">
        <f t="shared" si="1035"/>
        <v>914.51</v>
      </c>
      <c r="E193" s="80">
        <f t="shared" si="1036"/>
        <v>11767137.630000001</v>
      </c>
      <c r="F193" s="76">
        <f t="shared" si="1037"/>
        <v>6465814.0400000019</v>
      </c>
      <c r="G193" s="76">
        <f t="shared" si="1038"/>
        <v>0</v>
      </c>
      <c r="H193" s="76">
        <f t="shared" si="1039"/>
        <v>0</v>
      </c>
      <c r="I193" s="76">
        <f t="shared" si="1040"/>
        <v>6465814.0400000019</v>
      </c>
      <c r="J193" s="77">
        <f t="shared" si="1041"/>
        <v>0.54948061655330549</v>
      </c>
      <c r="K193" s="81">
        <f t="shared" si="1042"/>
        <v>7070.2496856239977</v>
      </c>
      <c r="L193" s="82">
        <f t="shared" si="1043"/>
        <v>0</v>
      </c>
      <c r="M193" s="82">
        <f t="shared" si="1044"/>
        <v>0</v>
      </c>
      <c r="N193" s="82">
        <f t="shared" si="1045"/>
        <v>0</v>
      </c>
      <c r="O193" s="82">
        <f t="shared" si="1046"/>
        <v>0</v>
      </c>
      <c r="P193" s="82">
        <f t="shared" si="1047"/>
        <v>0</v>
      </c>
      <c r="Q193" s="82">
        <f t="shared" si="1048"/>
        <v>0</v>
      </c>
      <c r="R193" s="76"/>
      <c r="S193" s="77">
        <f t="shared" si="1049"/>
        <v>0</v>
      </c>
      <c r="T193" s="96">
        <f t="shared" si="1050"/>
        <v>0</v>
      </c>
      <c r="U193" s="82">
        <f t="shared" si="1051"/>
        <v>739751.71000000008</v>
      </c>
      <c r="V193" s="82">
        <f t="shared" si="1052"/>
        <v>133444.03</v>
      </c>
      <c r="W193" s="82">
        <f t="shared" si="1053"/>
        <v>0</v>
      </c>
      <c r="X193" s="82">
        <f t="shared" si="1054"/>
        <v>0</v>
      </c>
      <c r="Y193" s="82">
        <f t="shared" si="1055"/>
        <v>0</v>
      </c>
      <c r="Z193" s="82">
        <f t="shared" si="1056"/>
        <v>0</v>
      </c>
      <c r="AA193" s="76">
        <f t="shared" si="1057"/>
        <v>873195.74000000011</v>
      </c>
      <c r="AB193" s="77">
        <f t="shared" si="1058"/>
        <v>7.4206299565478959E-2</v>
      </c>
      <c r="AC193" s="76">
        <f t="shared" si="1059"/>
        <v>954.82361045805965</v>
      </c>
      <c r="AD193" s="82">
        <f t="shared" si="1060"/>
        <v>513787.80999999994</v>
      </c>
      <c r="AE193" s="82">
        <f t="shared" si="1061"/>
        <v>115057.55</v>
      </c>
      <c r="AF193" s="82">
        <f t="shared" si="1062"/>
        <v>16203.66</v>
      </c>
      <c r="AG193" s="82">
        <f t="shared" si="1063"/>
        <v>0</v>
      </c>
      <c r="AH193" s="76">
        <f t="shared" ref="AH193:AH195" si="1110">SUM(AD193:AG193)</f>
        <v>645049.02</v>
      </c>
      <c r="AI193" s="77">
        <f>AH193/E193</f>
        <v>5.4817835932798549E-2</v>
      </c>
      <c r="AJ193" s="76">
        <f>AH193/D193</f>
        <v>705.34933461635194</v>
      </c>
      <c r="AK193" s="82">
        <f t="shared" si="1064"/>
        <v>0</v>
      </c>
      <c r="AL193" s="82">
        <f t="shared" si="1065"/>
        <v>0</v>
      </c>
      <c r="AM193" s="76"/>
      <c r="AN193" s="77">
        <f t="shared" si="1066"/>
        <v>0</v>
      </c>
      <c r="AO193" s="76">
        <f t="shared" si="1067"/>
        <v>0</v>
      </c>
      <c r="AP193" s="82">
        <f t="shared" si="1068"/>
        <v>367087.31</v>
      </c>
      <c r="AQ193" s="82">
        <f t="shared" si="1069"/>
        <v>84492.32</v>
      </c>
      <c r="AR193" s="82">
        <f t="shared" si="1070"/>
        <v>0</v>
      </c>
      <c r="AS193" s="82">
        <f t="shared" si="1071"/>
        <v>0</v>
      </c>
      <c r="AT193" s="82">
        <f t="shared" si="1072"/>
        <v>268089.28999999992</v>
      </c>
      <c r="AU193" s="82">
        <f t="shared" si="1073"/>
        <v>0</v>
      </c>
      <c r="AV193" s="82">
        <f t="shared" si="1074"/>
        <v>0</v>
      </c>
      <c r="AW193" s="82">
        <f t="shared" si="1075"/>
        <v>87072.75</v>
      </c>
      <c r="AX193" s="82">
        <f t="shared" si="1076"/>
        <v>0</v>
      </c>
      <c r="AY193" s="82">
        <f t="shared" si="1077"/>
        <v>0</v>
      </c>
      <c r="AZ193" s="82">
        <f t="shared" si="1078"/>
        <v>0</v>
      </c>
      <c r="BA193" s="82">
        <f t="shared" si="1079"/>
        <v>0</v>
      </c>
      <c r="BB193" s="82">
        <f t="shared" si="1080"/>
        <v>28287.360000000004</v>
      </c>
      <c r="BC193" s="82">
        <f t="shared" si="1081"/>
        <v>0</v>
      </c>
      <c r="BD193" s="82">
        <f t="shared" si="1082"/>
        <v>0</v>
      </c>
      <c r="BE193" s="82">
        <f t="shared" si="1083"/>
        <v>0</v>
      </c>
      <c r="BF193" s="76">
        <f t="shared" si="1084"/>
        <v>835029.02999999991</v>
      </c>
      <c r="BG193" s="77">
        <f t="shared" si="1085"/>
        <v>7.096279964221E-2</v>
      </c>
      <c r="BH193" s="76">
        <f t="shared" si="1086"/>
        <v>913.08900941487786</v>
      </c>
      <c r="BI193" s="82">
        <f t="shared" si="1087"/>
        <v>0</v>
      </c>
      <c r="BJ193" s="82">
        <f t="shared" si="1088"/>
        <v>0</v>
      </c>
      <c r="BK193" s="82">
        <f t="shared" si="1089"/>
        <v>4358.9400000000005</v>
      </c>
      <c r="BL193" s="82">
        <f t="shared" si="1090"/>
        <v>0</v>
      </c>
      <c r="BM193" s="82">
        <f t="shared" si="1091"/>
        <v>0</v>
      </c>
      <c r="BN193" s="82">
        <f t="shared" si="1092"/>
        <v>0</v>
      </c>
      <c r="BO193" s="82">
        <f t="shared" si="1093"/>
        <v>164802.95000000001</v>
      </c>
      <c r="BP193" s="76">
        <f t="shared" si="1094"/>
        <v>169161.89</v>
      </c>
      <c r="BQ193" s="77">
        <f t="shared" si="1095"/>
        <v>1.4375789195218243E-2</v>
      </c>
      <c r="BR193" s="76">
        <f t="shared" si="1096"/>
        <v>184.97544039977694</v>
      </c>
      <c r="BS193" s="82">
        <f t="shared" si="1097"/>
        <v>0</v>
      </c>
      <c r="BT193" s="82">
        <f t="shared" si="1098"/>
        <v>0</v>
      </c>
      <c r="BU193" s="82">
        <f t="shared" si="1099"/>
        <v>0</v>
      </c>
      <c r="BV193" s="82">
        <f t="shared" si="1100"/>
        <v>0</v>
      </c>
      <c r="BW193" s="76"/>
      <c r="BX193" s="77">
        <f t="shared" si="1101"/>
        <v>0</v>
      </c>
      <c r="BY193" s="76">
        <f t="shared" si="1102"/>
        <v>0</v>
      </c>
      <c r="BZ193" s="82">
        <v>2103054.63</v>
      </c>
      <c r="CA193" s="77">
        <f t="shared" si="1103"/>
        <v>0.17872270182668032</v>
      </c>
      <c r="CB193" s="76">
        <f t="shared" si="1104"/>
        <v>2299.6518682135788</v>
      </c>
      <c r="CC193" s="82">
        <v>297669.44</v>
      </c>
      <c r="CD193" s="77">
        <f t="shared" si="1105"/>
        <v>2.5296673614244113E-2</v>
      </c>
      <c r="CE193" s="76">
        <f t="shared" si="1106"/>
        <v>325.49610173754252</v>
      </c>
      <c r="CF193" s="84">
        <v>378163.84</v>
      </c>
      <c r="CG193" s="77">
        <f t="shared" si="1107"/>
        <v>3.2137283670064458E-2</v>
      </c>
      <c r="CH193" s="85">
        <f t="shared" si="1108"/>
        <v>413.51525953789462</v>
      </c>
    </row>
    <row r="194" spans="1:86" x14ac:dyDescent="0.2">
      <c r="A194" s="79"/>
      <c r="B194" s="70" t="s">
        <v>324</v>
      </c>
      <c r="C194" s="70" t="s">
        <v>325</v>
      </c>
      <c r="D194" s="80">
        <f t="shared" si="1035"/>
        <v>1253.4599999999998</v>
      </c>
      <c r="E194" s="80">
        <f t="shared" si="1036"/>
        <v>14672845.609999999</v>
      </c>
      <c r="F194" s="76">
        <f t="shared" si="1037"/>
        <v>8140499.3399999989</v>
      </c>
      <c r="G194" s="76">
        <f t="shared" si="1038"/>
        <v>0</v>
      </c>
      <c r="H194" s="76">
        <f t="shared" si="1039"/>
        <v>0</v>
      </c>
      <c r="I194" s="76">
        <f t="shared" si="1040"/>
        <v>8140499.3399999989</v>
      </c>
      <c r="J194" s="77">
        <f t="shared" si="1041"/>
        <v>0.55480031320250489</v>
      </c>
      <c r="K194" s="81">
        <f t="shared" si="1042"/>
        <v>6494.4229093868171</v>
      </c>
      <c r="L194" s="82">
        <f t="shared" si="1043"/>
        <v>0</v>
      </c>
      <c r="M194" s="82">
        <f t="shared" si="1044"/>
        <v>0</v>
      </c>
      <c r="N194" s="82">
        <f t="shared" si="1045"/>
        <v>0</v>
      </c>
      <c r="O194" s="82">
        <f t="shared" si="1046"/>
        <v>0</v>
      </c>
      <c r="P194" s="82">
        <f t="shared" si="1047"/>
        <v>0</v>
      </c>
      <c r="Q194" s="82">
        <f t="shared" si="1048"/>
        <v>0</v>
      </c>
      <c r="R194" s="76"/>
      <c r="S194" s="77">
        <f t="shared" si="1049"/>
        <v>0</v>
      </c>
      <c r="T194" s="96">
        <f t="shared" si="1050"/>
        <v>0</v>
      </c>
      <c r="U194" s="82">
        <f t="shared" si="1051"/>
        <v>1429517.27</v>
      </c>
      <c r="V194" s="82">
        <f t="shared" si="1052"/>
        <v>73162.66</v>
      </c>
      <c r="W194" s="82">
        <f t="shared" si="1053"/>
        <v>0</v>
      </c>
      <c r="X194" s="82">
        <f t="shared" si="1054"/>
        <v>0</v>
      </c>
      <c r="Y194" s="82">
        <f t="shared" si="1055"/>
        <v>0</v>
      </c>
      <c r="Z194" s="82">
        <f t="shared" si="1056"/>
        <v>0</v>
      </c>
      <c r="AA194" s="76">
        <f t="shared" si="1057"/>
        <v>1502679.93</v>
      </c>
      <c r="AB194" s="77">
        <f t="shared" si="1058"/>
        <v>0.10241230433010738</v>
      </c>
      <c r="AC194" s="76">
        <f t="shared" si="1059"/>
        <v>1198.8255947537218</v>
      </c>
      <c r="AD194" s="82">
        <f t="shared" si="1060"/>
        <v>512690.79</v>
      </c>
      <c r="AE194" s="82">
        <f t="shared" si="1061"/>
        <v>0</v>
      </c>
      <c r="AF194" s="82">
        <f t="shared" si="1062"/>
        <v>0</v>
      </c>
      <c r="AG194" s="82">
        <f t="shared" si="1063"/>
        <v>0</v>
      </c>
      <c r="AH194" s="76">
        <f t="shared" si="1110"/>
        <v>512690.79</v>
      </c>
      <c r="AI194" s="77">
        <f>AH194/E194</f>
        <v>3.4941469679922572E-2</v>
      </c>
      <c r="AJ194" s="76">
        <f>AH194/D194</f>
        <v>409.02046335742671</v>
      </c>
      <c r="AK194" s="82">
        <f t="shared" si="1064"/>
        <v>0</v>
      </c>
      <c r="AL194" s="82">
        <f t="shared" si="1065"/>
        <v>0</v>
      </c>
      <c r="AM194" s="76"/>
      <c r="AN194" s="77">
        <f t="shared" si="1066"/>
        <v>0</v>
      </c>
      <c r="AO194" s="76">
        <f t="shared" si="1067"/>
        <v>0</v>
      </c>
      <c r="AP194" s="82">
        <f t="shared" si="1068"/>
        <v>211748.34000000003</v>
      </c>
      <c r="AQ194" s="82">
        <f t="shared" si="1069"/>
        <v>406653.06000000011</v>
      </c>
      <c r="AR194" s="82">
        <f t="shared" si="1070"/>
        <v>16816.149999999998</v>
      </c>
      <c r="AS194" s="82">
        <f t="shared" si="1071"/>
        <v>0</v>
      </c>
      <c r="AT194" s="82">
        <f t="shared" si="1072"/>
        <v>285125.31</v>
      </c>
      <c r="AU194" s="82">
        <f t="shared" si="1073"/>
        <v>0</v>
      </c>
      <c r="AV194" s="82">
        <f t="shared" si="1074"/>
        <v>0</v>
      </c>
      <c r="AW194" s="82">
        <f t="shared" si="1075"/>
        <v>175807.16999999998</v>
      </c>
      <c r="AX194" s="82">
        <f t="shared" si="1076"/>
        <v>0</v>
      </c>
      <c r="AY194" s="82">
        <f t="shared" si="1077"/>
        <v>0</v>
      </c>
      <c r="AZ194" s="82">
        <f t="shared" si="1078"/>
        <v>0</v>
      </c>
      <c r="BA194" s="82">
        <f t="shared" si="1079"/>
        <v>14657.529999999999</v>
      </c>
      <c r="BB194" s="82">
        <f t="shared" si="1080"/>
        <v>184215.34999999998</v>
      </c>
      <c r="BC194" s="82">
        <f t="shared" si="1081"/>
        <v>0</v>
      </c>
      <c r="BD194" s="82">
        <f t="shared" si="1082"/>
        <v>0</v>
      </c>
      <c r="BE194" s="82">
        <f t="shared" si="1083"/>
        <v>36974.04</v>
      </c>
      <c r="BF194" s="76">
        <f t="shared" si="1084"/>
        <v>1331996.9500000002</v>
      </c>
      <c r="BG194" s="77">
        <f t="shared" si="1085"/>
        <v>9.0779729127130115E-2</v>
      </c>
      <c r="BH194" s="76">
        <f t="shared" si="1086"/>
        <v>1062.6561278381444</v>
      </c>
      <c r="BI194" s="82">
        <f t="shared" si="1087"/>
        <v>0</v>
      </c>
      <c r="BJ194" s="82">
        <f t="shared" si="1088"/>
        <v>0</v>
      </c>
      <c r="BK194" s="82">
        <f t="shared" si="1089"/>
        <v>12173.58</v>
      </c>
      <c r="BL194" s="82">
        <f t="shared" si="1090"/>
        <v>0</v>
      </c>
      <c r="BM194" s="82">
        <f t="shared" si="1091"/>
        <v>0</v>
      </c>
      <c r="BN194" s="82">
        <f t="shared" si="1092"/>
        <v>0</v>
      </c>
      <c r="BO194" s="82">
        <f t="shared" si="1093"/>
        <v>112987.53</v>
      </c>
      <c r="BP194" s="76">
        <f t="shared" si="1094"/>
        <v>125161.11</v>
      </c>
      <c r="BQ194" s="77">
        <f t="shared" si="1095"/>
        <v>8.5301183783123031E-3</v>
      </c>
      <c r="BR194" s="76">
        <f t="shared" si="1096"/>
        <v>99.852496290268547</v>
      </c>
      <c r="BS194" s="82">
        <f t="shared" si="1097"/>
        <v>0</v>
      </c>
      <c r="BT194" s="82">
        <f t="shared" si="1098"/>
        <v>0</v>
      </c>
      <c r="BU194" s="82">
        <f t="shared" si="1099"/>
        <v>33107.050000000003</v>
      </c>
      <c r="BV194" s="82">
        <f t="shared" si="1100"/>
        <v>45544.68</v>
      </c>
      <c r="BW194" s="76">
        <f t="shared" si="1109"/>
        <v>78651.73000000001</v>
      </c>
      <c r="BX194" s="77">
        <f t="shared" si="1101"/>
        <v>5.3603596800879862E-3</v>
      </c>
      <c r="BY194" s="76">
        <f t="shared" si="1102"/>
        <v>62.74769837090934</v>
      </c>
      <c r="BZ194" s="82">
        <v>2064218.9799999997</v>
      </c>
      <c r="CA194" s="77">
        <f t="shared" si="1103"/>
        <v>0.14068293464446804</v>
      </c>
      <c r="CB194" s="76">
        <f t="shared" si="1104"/>
        <v>1646.8167951111325</v>
      </c>
      <c r="CC194" s="82">
        <v>380416.00000000006</v>
      </c>
      <c r="CD194" s="77">
        <f t="shared" si="1105"/>
        <v>2.5926531915577082E-2</v>
      </c>
      <c r="CE194" s="76">
        <f t="shared" si="1106"/>
        <v>303.49273211749886</v>
      </c>
      <c r="CF194" s="84">
        <v>536530.77999999991</v>
      </c>
      <c r="CG194" s="77">
        <f t="shared" si="1107"/>
        <v>3.6566239041889569E-2</v>
      </c>
      <c r="CH194" s="85">
        <f t="shared" si="1108"/>
        <v>428.03980980645571</v>
      </c>
    </row>
    <row r="195" spans="1:86" x14ac:dyDescent="0.2">
      <c r="A195" s="79"/>
      <c r="B195" s="70" t="s">
        <v>326</v>
      </c>
      <c r="C195" s="70" t="s">
        <v>327</v>
      </c>
      <c r="D195" s="80">
        <f t="shared" si="1035"/>
        <v>240.54</v>
      </c>
      <c r="E195" s="80">
        <f t="shared" si="1036"/>
        <v>3993843.13</v>
      </c>
      <c r="F195" s="76">
        <f t="shared" si="1037"/>
        <v>1760359.8299999998</v>
      </c>
      <c r="G195" s="76">
        <f t="shared" si="1038"/>
        <v>0</v>
      </c>
      <c r="H195" s="76">
        <f t="shared" si="1039"/>
        <v>0</v>
      </c>
      <c r="I195" s="76">
        <f t="shared" si="1040"/>
        <v>1760359.8299999998</v>
      </c>
      <c r="J195" s="77">
        <f t="shared" si="1041"/>
        <v>0.44076839592846001</v>
      </c>
      <c r="K195" s="81">
        <f t="shared" si="1042"/>
        <v>7318.3663008231479</v>
      </c>
      <c r="L195" s="82">
        <f t="shared" si="1043"/>
        <v>0</v>
      </c>
      <c r="M195" s="82">
        <f t="shared" si="1044"/>
        <v>0</v>
      </c>
      <c r="N195" s="82">
        <f t="shared" si="1045"/>
        <v>0</v>
      </c>
      <c r="O195" s="82">
        <f t="shared" si="1046"/>
        <v>0</v>
      </c>
      <c r="P195" s="82">
        <f t="shared" si="1047"/>
        <v>0</v>
      </c>
      <c r="Q195" s="82">
        <f t="shared" si="1048"/>
        <v>0</v>
      </c>
      <c r="R195" s="76"/>
      <c r="S195" s="77">
        <f t="shared" si="1049"/>
        <v>0</v>
      </c>
      <c r="T195" s="96">
        <f t="shared" si="1050"/>
        <v>0</v>
      </c>
      <c r="U195" s="82">
        <f t="shared" si="1051"/>
        <v>282488.53000000003</v>
      </c>
      <c r="V195" s="82">
        <f t="shared" si="1052"/>
        <v>29742.68</v>
      </c>
      <c r="W195" s="82">
        <f t="shared" si="1053"/>
        <v>0</v>
      </c>
      <c r="X195" s="82">
        <f t="shared" si="1054"/>
        <v>0</v>
      </c>
      <c r="Y195" s="82">
        <f t="shared" si="1055"/>
        <v>0</v>
      </c>
      <c r="Z195" s="82">
        <f t="shared" si="1056"/>
        <v>0</v>
      </c>
      <c r="AA195" s="76">
        <f t="shared" si="1057"/>
        <v>312231.21000000002</v>
      </c>
      <c r="AB195" s="77">
        <f t="shared" si="1058"/>
        <v>7.8178135654516812E-2</v>
      </c>
      <c r="AC195" s="76">
        <f t="shared" si="1059"/>
        <v>1298.0427787478175</v>
      </c>
      <c r="AD195" s="82">
        <f t="shared" si="1060"/>
        <v>70692.39</v>
      </c>
      <c r="AE195" s="82">
        <f t="shared" si="1061"/>
        <v>5896.5700000000006</v>
      </c>
      <c r="AF195" s="82">
        <f t="shared" si="1062"/>
        <v>0</v>
      </c>
      <c r="AG195" s="82">
        <f t="shared" si="1063"/>
        <v>0</v>
      </c>
      <c r="AH195" s="76">
        <f t="shared" si="1110"/>
        <v>76588.960000000006</v>
      </c>
      <c r="AI195" s="77">
        <f>AH195/E195</f>
        <v>1.9176757200275917E-2</v>
      </c>
      <c r="AJ195" s="76">
        <f>AH195/D195</f>
        <v>318.40425708821823</v>
      </c>
      <c r="AK195" s="82">
        <f t="shared" si="1064"/>
        <v>0</v>
      </c>
      <c r="AL195" s="82">
        <f t="shared" si="1065"/>
        <v>0</v>
      </c>
      <c r="AM195" s="76"/>
      <c r="AN195" s="77">
        <f t="shared" si="1066"/>
        <v>0</v>
      </c>
      <c r="AO195" s="76">
        <f t="shared" si="1067"/>
        <v>0</v>
      </c>
      <c r="AP195" s="82">
        <f t="shared" si="1068"/>
        <v>407469.02999999997</v>
      </c>
      <c r="AQ195" s="82">
        <f t="shared" si="1069"/>
        <v>38820.11</v>
      </c>
      <c r="AR195" s="82">
        <f t="shared" si="1070"/>
        <v>0</v>
      </c>
      <c r="AS195" s="82">
        <f t="shared" si="1071"/>
        <v>0</v>
      </c>
      <c r="AT195" s="82">
        <f t="shared" si="1072"/>
        <v>86129.13</v>
      </c>
      <c r="AU195" s="82">
        <f t="shared" si="1073"/>
        <v>0</v>
      </c>
      <c r="AV195" s="82">
        <f t="shared" si="1074"/>
        <v>0</v>
      </c>
      <c r="AW195" s="82">
        <f t="shared" si="1075"/>
        <v>448.73</v>
      </c>
      <c r="AX195" s="82">
        <f t="shared" si="1076"/>
        <v>0</v>
      </c>
      <c r="AY195" s="82">
        <f t="shared" si="1077"/>
        <v>0</v>
      </c>
      <c r="AZ195" s="82">
        <f t="shared" si="1078"/>
        <v>0</v>
      </c>
      <c r="BA195" s="82">
        <f t="shared" si="1079"/>
        <v>0</v>
      </c>
      <c r="BB195" s="82">
        <f t="shared" si="1080"/>
        <v>0</v>
      </c>
      <c r="BC195" s="82">
        <f t="shared" si="1081"/>
        <v>0</v>
      </c>
      <c r="BD195" s="82">
        <f t="shared" si="1082"/>
        <v>0</v>
      </c>
      <c r="BE195" s="82">
        <f t="shared" si="1083"/>
        <v>0</v>
      </c>
      <c r="BF195" s="76">
        <f t="shared" si="1084"/>
        <v>532867</v>
      </c>
      <c r="BG195" s="77">
        <f t="shared" si="1085"/>
        <v>0.13342211565530368</v>
      </c>
      <c r="BH195" s="76">
        <f t="shared" si="1086"/>
        <v>2215.2947534713562</v>
      </c>
      <c r="BI195" s="82">
        <f t="shared" si="1087"/>
        <v>0</v>
      </c>
      <c r="BJ195" s="82">
        <f t="shared" si="1088"/>
        <v>0</v>
      </c>
      <c r="BK195" s="82">
        <f t="shared" si="1089"/>
        <v>0</v>
      </c>
      <c r="BL195" s="82">
        <f t="shared" si="1090"/>
        <v>0</v>
      </c>
      <c r="BM195" s="82">
        <f t="shared" si="1091"/>
        <v>0</v>
      </c>
      <c r="BN195" s="82">
        <f t="shared" si="1092"/>
        <v>0</v>
      </c>
      <c r="BO195" s="82">
        <f t="shared" si="1093"/>
        <v>500</v>
      </c>
      <c r="BP195" s="76">
        <f t="shared" si="1094"/>
        <v>500</v>
      </c>
      <c r="BQ195" s="77">
        <f t="shared" si="1095"/>
        <v>1.2519269879285419E-4</v>
      </c>
      <c r="BR195" s="76">
        <f t="shared" si="1096"/>
        <v>2.0786563565311384</v>
      </c>
      <c r="BS195" s="82">
        <f t="shared" si="1097"/>
        <v>0</v>
      </c>
      <c r="BT195" s="82">
        <f t="shared" si="1098"/>
        <v>37597.18</v>
      </c>
      <c r="BU195" s="82">
        <f t="shared" si="1099"/>
        <v>0</v>
      </c>
      <c r="BV195" s="82">
        <f t="shared" si="1100"/>
        <v>0</v>
      </c>
      <c r="BW195" s="76">
        <f t="shared" si="1109"/>
        <v>37597.18</v>
      </c>
      <c r="BX195" s="77">
        <f t="shared" si="1101"/>
        <v>9.4137848624014434E-3</v>
      </c>
      <c r="BY195" s="76">
        <f t="shared" si="1102"/>
        <v>156.30323438929076</v>
      </c>
      <c r="BZ195" s="82">
        <v>829022.59</v>
      </c>
      <c r="CA195" s="77">
        <f t="shared" si="1103"/>
        <v>0.20757515080468369</v>
      </c>
      <c r="CB195" s="76">
        <f t="shared" si="1104"/>
        <v>3446.5061528228152</v>
      </c>
      <c r="CC195" s="82">
        <v>196541.15</v>
      </c>
      <c r="CD195" s="77">
        <f t="shared" si="1105"/>
        <v>4.9211033984702349E-2</v>
      </c>
      <c r="CE195" s="76">
        <f t="shared" si="1106"/>
        <v>817.08302153487989</v>
      </c>
      <c r="CF195" s="84">
        <v>248135.21000000002</v>
      </c>
      <c r="CG195" s="77">
        <f t="shared" si="1107"/>
        <v>6.2129433210863248E-2</v>
      </c>
      <c r="CH195" s="85">
        <f t="shared" si="1108"/>
        <v>1031.5756630913779</v>
      </c>
    </row>
    <row r="196" spans="1:86" x14ac:dyDescent="0.2">
      <c r="A196" s="79"/>
      <c r="B196" s="70"/>
      <c r="C196" s="74" t="s">
        <v>56</v>
      </c>
      <c r="D196" s="97">
        <f t="shared" ref="D196:I196" si="1111">SUM(D186:D195)</f>
        <v>3026.4299999999994</v>
      </c>
      <c r="E196" s="74">
        <f t="shared" si="1111"/>
        <v>42873802.450000003</v>
      </c>
      <c r="F196" s="74">
        <f t="shared" si="1111"/>
        <v>23524725.800000001</v>
      </c>
      <c r="G196" s="74">
        <f t="shared" si="1111"/>
        <v>0</v>
      </c>
      <c r="H196" s="74">
        <f t="shared" si="1111"/>
        <v>0</v>
      </c>
      <c r="I196" s="74">
        <f t="shared" si="1111"/>
        <v>23524725.800000001</v>
      </c>
      <c r="J196" s="90">
        <f t="shared" si="1041"/>
        <v>0.54869697707439991</v>
      </c>
      <c r="K196" s="91">
        <f t="shared" si="1042"/>
        <v>7773.0943058322864</v>
      </c>
      <c r="L196" s="74">
        <f t="shared" ref="L196:R196" si="1112">SUM(L186:L195)</f>
        <v>0</v>
      </c>
      <c r="M196" s="74">
        <f t="shared" si="1112"/>
        <v>0</v>
      </c>
      <c r="N196" s="74">
        <f t="shared" si="1112"/>
        <v>0</v>
      </c>
      <c r="O196" s="74">
        <f t="shared" si="1112"/>
        <v>0</v>
      </c>
      <c r="P196" s="74">
        <f t="shared" si="1112"/>
        <v>0</v>
      </c>
      <c r="Q196" s="74">
        <f t="shared" si="1112"/>
        <v>0</v>
      </c>
      <c r="R196" s="74">
        <f t="shared" si="1112"/>
        <v>0</v>
      </c>
      <c r="S196" s="90">
        <f t="shared" si="1049"/>
        <v>0</v>
      </c>
      <c r="T196" s="66">
        <f t="shared" si="1050"/>
        <v>0</v>
      </c>
      <c r="U196" s="74">
        <f t="shared" ref="U196:AA196" si="1113">SUM(U186:U195)</f>
        <v>2968170.26</v>
      </c>
      <c r="V196" s="74">
        <f t="shared" si="1113"/>
        <v>245178.1</v>
      </c>
      <c r="W196" s="74">
        <f t="shared" si="1113"/>
        <v>48943.85</v>
      </c>
      <c r="X196" s="74">
        <f t="shared" si="1113"/>
        <v>0</v>
      </c>
      <c r="Y196" s="74">
        <f t="shared" si="1113"/>
        <v>0</v>
      </c>
      <c r="Z196" s="74">
        <f t="shared" si="1113"/>
        <v>0</v>
      </c>
      <c r="AA196" s="74">
        <f t="shared" si="1113"/>
        <v>3262292.21</v>
      </c>
      <c r="AB196" s="90">
        <f t="shared" si="1058"/>
        <v>7.6090573347314561E-2</v>
      </c>
      <c r="AC196" s="63">
        <f t="shared" si="1059"/>
        <v>1077.9341369203983</v>
      </c>
      <c r="AD196" s="74">
        <f>SUM(AD186:AD195)</f>
        <v>1097170.9899999998</v>
      </c>
      <c r="AE196" s="74">
        <f>SUM(AE186:AE195)</f>
        <v>120954.12000000001</v>
      </c>
      <c r="AF196" s="74">
        <f>SUM(AF186:AF195)</f>
        <v>16203.66</v>
      </c>
      <c r="AG196" s="74">
        <f>SUM(AG186:AG195)</f>
        <v>0</v>
      </c>
      <c r="AH196" s="74">
        <f>SUM(AH186:AH195)</f>
        <v>1234328.77</v>
      </c>
      <c r="AI196" s="90">
        <f>AH196/E196</f>
        <v>2.8789813346728241E-2</v>
      </c>
      <c r="AJ196" s="63">
        <f>AH196/D196</f>
        <v>407.84976688705842</v>
      </c>
      <c r="AK196" s="74">
        <f t="shared" ref="AK196" si="1114">SUM(AK186:AK195)</f>
        <v>0</v>
      </c>
      <c r="AL196" s="74">
        <f>SUM(AL186:AL195)</f>
        <v>0</v>
      </c>
      <c r="AM196" s="74">
        <f>SUM(AM186:AM195)</f>
        <v>0</v>
      </c>
      <c r="AN196" s="90">
        <f t="shared" si="1066"/>
        <v>0</v>
      </c>
      <c r="AO196" s="63">
        <f t="shared" si="1067"/>
        <v>0</v>
      </c>
      <c r="AP196" s="74">
        <f t="shared" ref="AP196:AW196" si="1115">SUM(AP186:AP195)</f>
        <v>1247924.78</v>
      </c>
      <c r="AQ196" s="74">
        <f t="shared" si="1115"/>
        <v>640792.20000000007</v>
      </c>
      <c r="AR196" s="74">
        <f t="shared" si="1115"/>
        <v>16816.149999999998</v>
      </c>
      <c r="AS196" s="74">
        <f t="shared" si="1115"/>
        <v>0</v>
      </c>
      <c r="AT196" s="74">
        <f t="shared" si="1115"/>
        <v>758709.94999999984</v>
      </c>
      <c r="AU196" s="74">
        <f t="shared" si="1115"/>
        <v>0</v>
      </c>
      <c r="AV196" s="74">
        <f t="shared" si="1115"/>
        <v>0</v>
      </c>
      <c r="AW196" s="74">
        <f t="shared" si="1115"/>
        <v>297898.11</v>
      </c>
      <c r="AX196" s="74">
        <f>SUM(AX186:AX195)</f>
        <v>0</v>
      </c>
      <c r="AY196" s="74">
        <f>SUM(AY186:AY195)</f>
        <v>0</v>
      </c>
      <c r="AZ196" s="74">
        <f t="shared" ref="AZ196:BF196" si="1116">SUM(AZ186:AZ195)</f>
        <v>0</v>
      </c>
      <c r="BA196" s="74">
        <f t="shared" si="1116"/>
        <v>14657.529999999999</v>
      </c>
      <c r="BB196" s="74">
        <f t="shared" si="1116"/>
        <v>220932.62999999998</v>
      </c>
      <c r="BC196" s="74">
        <f t="shared" si="1116"/>
        <v>1245</v>
      </c>
      <c r="BD196" s="74">
        <f t="shared" si="1116"/>
        <v>4315.8600000000006</v>
      </c>
      <c r="BE196" s="74">
        <f t="shared" si="1116"/>
        <v>53225.14</v>
      </c>
      <c r="BF196" s="74">
        <f t="shared" si="1116"/>
        <v>3256517.35</v>
      </c>
      <c r="BG196" s="90">
        <f t="shared" si="1085"/>
        <v>7.5955878972894783E-2</v>
      </c>
      <c r="BH196" s="63">
        <f t="shared" si="1086"/>
        <v>1076.025994323345</v>
      </c>
      <c r="BI196" s="74">
        <f t="shared" ref="BI196:BN196" si="1117">SUM(BI186:BI195)</f>
        <v>14990.16</v>
      </c>
      <c r="BJ196" s="74">
        <f t="shared" si="1117"/>
        <v>385.36</v>
      </c>
      <c r="BK196" s="74">
        <f t="shared" si="1117"/>
        <v>24265.120000000003</v>
      </c>
      <c r="BL196" s="74">
        <f t="shared" si="1117"/>
        <v>0</v>
      </c>
      <c r="BM196" s="74">
        <f t="shared" si="1117"/>
        <v>0</v>
      </c>
      <c r="BN196" s="74">
        <f t="shared" si="1117"/>
        <v>0</v>
      </c>
      <c r="BO196" s="74">
        <f>SUM(BO186:BO195)</f>
        <v>352747.35</v>
      </c>
      <c r="BP196" s="74">
        <f t="shared" ref="BP196" si="1118">SUM(BP186:BP195)</f>
        <v>392387.99</v>
      </c>
      <c r="BQ196" s="90">
        <f t="shared" si="1095"/>
        <v>9.1521621031306483E-3</v>
      </c>
      <c r="BR196" s="63">
        <f t="shared" si="1096"/>
        <v>129.65374715423786</v>
      </c>
      <c r="BS196" s="74">
        <f>SUM(BS186:BS195)</f>
        <v>0</v>
      </c>
      <c r="BT196" s="74">
        <f>SUM(BT186:BT195)</f>
        <v>37597.18</v>
      </c>
      <c r="BU196" s="74">
        <f>SUM(BU186:BU195)</f>
        <v>33107.050000000003</v>
      </c>
      <c r="BV196" s="74">
        <f>SUM(BV186:BV195)</f>
        <v>56654.130000000005</v>
      </c>
      <c r="BW196" s="74">
        <f>SUM(BW186:BW195)</f>
        <v>127358.36000000002</v>
      </c>
      <c r="BX196" s="90">
        <f t="shared" si="1101"/>
        <v>2.9705403468359734E-3</v>
      </c>
      <c r="BY196" s="63">
        <f t="shared" si="1102"/>
        <v>42.082043860257812</v>
      </c>
      <c r="BZ196" s="74">
        <f>SUM(BZ186:BZ195)</f>
        <v>7946813.3999999994</v>
      </c>
      <c r="CA196" s="90">
        <f t="shared" si="1103"/>
        <v>0.18535359464016934</v>
      </c>
      <c r="CB196" s="63">
        <f t="shared" si="1104"/>
        <v>2625.8044626837564</v>
      </c>
      <c r="CC196" s="74">
        <f>SUM(CC186:CC195)</f>
        <v>1293441.5599999998</v>
      </c>
      <c r="CD196" s="90">
        <f t="shared" si="1105"/>
        <v>3.0168575822226838E-2</v>
      </c>
      <c r="CE196" s="63">
        <f t="shared" si="1106"/>
        <v>427.38195167243259</v>
      </c>
      <c r="CF196" s="98">
        <f>SUM(CF186:CF195)</f>
        <v>1835937.0099999998</v>
      </c>
      <c r="CG196" s="90">
        <f t="shared" si="1107"/>
        <v>4.2821884346299674E-2</v>
      </c>
      <c r="CH196" s="93">
        <f t="shared" si="1108"/>
        <v>606.63455292208982</v>
      </c>
    </row>
    <row r="197" spans="1:86" s="59" customFormat="1" ht="4.5" customHeight="1" x14ac:dyDescent="0.2">
      <c r="A197" s="20"/>
      <c r="B197" s="19"/>
      <c r="C197" s="57"/>
      <c r="D197" s="19"/>
      <c r="E197" s="19"/>
      <c r="F197" s="76"/>
      <c r="G197" s="76"/>
      <c r="H197" s="76"/>
      <c r="I197" s="76"/>
      <c r="J197" s="19"/>
      <c r="K197" s="76"/>
      <c r="L197" s="76"/>
      <c r="M197" s="76"/>
      <c r="N197" s="76"/>
      <c r="O197" s="76"/>
      <c r="P197" s="76"/>
      <c r="Q197" s="76"/>
      <c r="R197" s="76"/>
      <c r="S197" s="19"/>
      <c r="T197" s="76"/>
      <c r="U197" s="76"/>
      <c r="V197" s="76"/>
      <c r="W197" s="76"/>
      <c r="X197" s="76"/>
      <c r="Y197" s="76"/>
      <c r="Z197" s="76"/>
      <c r="AA197" s="76"/>
      <c r="AB197" s="19"/>
      <c r="AC197" s="76"/>
      <c r="AD197" s="76"/>
      <c r="AE197" s="76"/>
      <c r="AF197" s="76"/>
      <c r="AG197" s="76"/>
      <c r="AH197" s="76"/>
      <c r="AI197" s="19"/>
      <c r="AJ197" s="76"/>
      <c r="AK197" s="76"/>
      <c r="AL197" s="76"/>
      <c r="AM197" s="76"/>
      <c r="AN197" s="19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19"/>
      <c r="BH197" s="76"/>
      <c r="BI197" s="76"/>
      <c r="BJ197" s="76"/>
      <c r="BK197" s="76"/>
      <c r="BL197" s="76"/>
      <c r="BM197" s="76"/>
      <c r="BN197" s="76"/>
      <c r="BO197" s="76"/>
      <c r="BP197" s="76"/>
      <c r="BQ197" s="19"/>
      <c r="BR197" s="76"/>
      <c r="BS197" s="76"/>
      <c r="BT197" s="76"/>
      <c r="BU197" s="76"/>
      <c r="BV197" s="76"/>
      <c r="BW197" s="76"/>
      <c r="BX197" s="19"/>
      <c r="BY197" s="76"/>
      <c r="BZ197" s="76"/>
      <c r="CA197" s="19"/>
      <c r="CB197" s="76"/>
      <c r="CC197" s="76"/>
      <c r="CD197" s="19"/>
      <c r="CE197" s="76"/>
      <c r="CF197" s="78"/>
      <c r="CG197" s="19"/>
      <c r="CH197" s="19"/>
    </row>
    <row r="198" spans="1:86" x14ac:dyDescent="0.2">
      <c r="A198" s="94" t="s">
        <v>328</v>
      </c>
      <c r="B198" s="70"/>
      <c r="C198" s="74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1"/>
    </row>
    <row r="199" spans="1:86" x14ac:dyDescent="0.2">
      <c r="A199" s="94"/>
      <c r="B199" s="70" t="s">
        <v>329</v>
      </c>
      <c r="C199" s="70" t="s">
        <v>330</v>
      </c>
      <c r="D199" s="80">
        <f t="shared" ref="D199:D211" si="1119">VLOOKUP($B199,enroll1516,3,FALSE)</f>
        <v>793.39999999999986</v>
      </c>
      <c r="E199" s="80">
        <f t="shared" ref="E199:E211" si="1120">VLOOKUP($B199,enroll1516,4,FALSE)</f>
        <v>8243797.5899999999</v>
      </c>
      <c r="F199" s="76">
        <f t="shared" ref="F199:F211" si="1121">VLOOKUP($B199,program1516,2,FALSE)</f>
        <v>4393420.8600000003</v>
      </c>
      <c r="G199" s="76">
        <f t="shared" ref="G199:G211" si="1122">VLOOKUP($B199,program1516,3,FALSE)</f>
        <v>0</v>
      </c>
      <c r="H199" s="76">
        <f t="shared" ref="H199:H211" si="1123">VLOOKUP($B199,program1516,4,FALSE)</f>
        <v>22881.69</v>
      </c>
      <c r="I199" s="76">
        <f t="shared" ref="I199:I211" si="1124">SUM(F199:H199)</f>
        <v>4416302.5500000007</v>
      </c>
      <c r="J199" s="77">
        <f t="shared" ref="J199:J212" si="1125">I199/E199</f>
        <v>0.53571215229218172</v>
      </c>
      <c r="K199" s="81">
        <f t="shared" ref="K199:K212" si="1126">I199/D199</f>
        <v>5566.300163851779</v>
      </c>
      <c r="L199" s="82">
        <f t="shared" ref="L199:L211" si="1127">VLOOKUP($B199,program1516,5,FALSE)</f>
        <v>0</v>
      </c>
      <c r="M199" s="82">
        <f t="shared" ref="M199:M211" si="1128">VLOOKUP($B199,program1516,6,FALSE)</f>
        <v>0</v>
      </c>
      <c r="N199" s="82">
        <f t="shared" ref="N199:N211" si="1129">VLOOKUP($B199,program1516,7,FALSE)</f>
        <v>0</v>
      </c>
      <c r="O199" s="82">
        <f t="shared" ref="O199:O211" si="1130">VLOOKUP($B199,program1516,8,FALSE)</f>
        <v>0</v>
      </c>
      <c r="P199" s="82">
        <f t="shared" ref="P199:P211" si="1131">VLOOKUP($B199,program1516,9,FALSE)</f>
        <v>0</v>
      </c>
      <c r="Q199" s="82">
        <f t="shared" ref="Q199:Q211" si="1132">VLOOKUP($B199,program1516,10,FALSE)</f>
        <v>0</v>
      </c>
      <c r="R199" s="76"/>
      <c r="S199" s="77">
        <f t="shared" ref="S199:S212" si="1133">R199/E199</f>
        <v>0</v>
      </c>
      <c r="T199" s="96">
        <f t="shared" ref="T199:T212" si="1134">R199/D199</f>
        <v>0</v>
      </c>
      <c r="U199" s="82">
        <f t="shared" ref="U199:U211" si="1135">VLOOKUP($B199,program1516,11,FALSE)</f>
        <v>843405.40000000014</v>
      </c>
      <c r="V199" s="82">
        <f t="shared" ref="V199:V211" si="1136">VLOOKUP($B199,program1516,12,FALSE)</f>
        <v>37760.47</v>
      </c>
      <c r="W199" s="82">
        <f t="shared" ref="W199:W211" si="1137">VLOOKUP($B199,program1516,13,FALSE)</f>
        <v>241884</v>
      </c>
      <c r="X199" s="82">
        <f t="shared" ref="X199:X211" si="1138">VLOOKUP($B199,program1516,14,FALSE)</f>
        <v>0</v>
      </c>
      <c r="Y199" s="82">
        <f t="shared" ref="Y199:Y211" si="1139">VLOOKUP($B199,program1516,15,FALSE)</f>
        <v>0</v>
      </c>
      <c r="Z199" s="82">
        <f t="shared" ref="Z199:Z211" si="1140">VLOOKUP($B199,program1516,16,FALSE)</f>
        <v>0</v>
      </c>
      <c r="AA199" s="76">
        <f t="shared" ref="AA199:AA211" si="1141">SUM(U199:Z199)</f>
        <v>1123049.8700000001</v>
      </c>
      <c r="AB199" s="77">
        <f t="shared" ref="AB199:AB212" si="1142">AA199/E199</f>
        <v>0.13622967543044687</v>
      </c>
      <c r="AC199" s="76">
        <f t="shared" ref="AC199:AC212" si="1143">AA199/D199</f>
        <v>1415.4901310814221</v>
      </c>
      <c r="AD199" s="82">
        <f t="shared" ref="AD199:AD211" si="1144">VLOOKUP($B199,program1516,17,FALSE)</f>
        <v>244915.52999999997</v>
      </c>
      <c r="AE199" s="82">
        <f t="shared" ref="AE199:AE211" si="1145">VLOOKUP($B199,program1516,18,FALSE)</f>
        <v>63945.930000000008</v>
      </c>
      <c r="AF199" s="82">
        <f t="shared" ref="AF199:AF211" si="1146">VLOOKUP($B199,program1516,19,FALSE)</f>
        <v>4460.47</v>
      </c>
      <c r="AG199" s="82">
        <f t="shared" ref="AG199:AG211" si="1147">VLOOKUP($B199,program1516,20,FALSE)</f>
        <v>0</v>
      </c>
      <c r="AH199" s="76">
        <f t="shared" ref="AH199:AH211" si="1148">SUM(AD199:AG199)</f>
        <v>313321.92999999993</v>
      </c>
      <c r="AI199" s="77">
        <f t="shared" ref="AI199:AI212" si="1149">AH199/E199</f>
        <v>3.800698968883829E-2</v>
      </c>
      <c r="AJ199" s="76">
        <f t="shared" ref="AJ199:AJ212" si="1150">AH199/D199</f>
        <v>394.91042349382406</v>
      </c>
      <c r="AK199" s="82">
        <f t="shared" ref="AK199:AK211" si="1151">VLOOKUP($B199,program1516,21,FALSE)</f>
        <v>0</v>
      </c>
      <c r="AL199" s="82">
        <f t="shared" ref="AL199:AL211" si="1152">VLOOKUP($B199,program1516,22,FALSE)</f>
        <v>0</v>
      </c>
      <c r="AM199" s="76"/>
      <c r="AN199" s="77">
        <f t="shared" ref="AN199:AN212" si="1153">AM199/E199</f>
        <v>0</v>
      </c>
      <c r="AO199" s="76">
        <f t="shared" ref="AO199:AO212" si="1154">AM199/D199</f>
        <v>0</v>
      </c>
      <c r="AP199" s="82">
        <f t="shared" ref="AP199:AP211" si="1155">VLOOKUP($B199,program1516,23,FALSE)</f>
        <v>132100.73000000001</v>
      </c>
      <c r="AQ199" s="82">
        <f t="shared" ref="AQ199:AQ211" si="1156">VLOOKUP($B199,program1516,24,FALSE)</f>
        <v>28963.34</v>
      </c>
      <c r="AR199" s="82">
        <f t="shared" ref="AR199:AR211" si="1157">VLOOKUP($B199,program1516,25,FALSE)</f>
        <v>0</v>
      </c>
      <c r="AS199" s="82">
        <f t="shared" ref="AS199:AS211" si="1158">VLOOKUP($B199,program1516,26,FALSE)</f>
        <v>0</v>
      </c>
      <c r="AT199" s="82">
        <f t="shared" ref="AT199:AT211" si="1159">VLOOKUP($B199,program1516,27,FALSE)</f>
        <v>181909.82</v>
      </c>
      <c r="AU199" s="82">
        <f t="shared" ref="AU199:AU211" si="1160">VLOOKUP($B199,program1516,28,FALSE)</f>
        <v>0</v>
      </c>
      <c r="AV199" s="82">
        <f t="shared" ref="AV199:AV211" si="1161">VLOOKUP($B199,program1516,29,FALSE)</f>
        <v>0</v>
      </c>
      <c r="AW199" s="82">
        <f t="shared" ref="AW199:AW211" si="1162">VLOOKUP($B199,program1516,30,FALSE)</f>
        <v>28256.300000000003</v>
      </c>
      <c r="AX199" s="82">
        <f t="shared" ref="AX199:AX211" si="1163">VLOOKUP($B199,program1516,31,FALSE)</f>
        <v>0</v>
      </c>
      <c r="AY199" s="82">
        <f t="shared" ref="AY199:AY211" si="1164">VLOOKUP($B199,program1516,32,FALSE)</f>
        <v>0</v>
      </c>
      <c r="AZ199" s="82">
        <f t="shared" ref="AZ199:AZ211" si="1165">VLOOKUP($B199,program1516,33,FALSE)</f>
        <v>0</v>
      </c>
      <c r="BA199" s="82">
        <f t="shared" ref="BA199:BA211" si="1166">VLOOKUP($B199,program1516,34,FALSE)</f>
        <v>0</v>
      </c>
      <c r="BB199" s="82">
        <f t="shared" ref="BB199:BB211" si="1167">VLOOKUP($B199,program1516,35,FALSE)</f>
        <v>24368.239999999998</v>
      </c>
      <c r="BC199" s="82">
        <f t="shared" ref="BC199:BC211" si="1168">VLOOKUP($B199,program1516,36,FALSE)</f>
        <v>0</v>
      </c>
      <c r="BD199" s="82">
        <f t="shared" ref="BD199:BD211" si="1169">VLOOKUP($B199,program1516,37,FALSE)</f>
        <v>0</v>
      </c>
      <c r="BE199" s="82">
        <f t="shared" ref="BE199:BE211" si="1170">VLOOKUP($B199,program1516,38,FALSE)</f>
        <v>0</v>
      </c>
      <c r="BF199" s="76">
        <f t="shared" ref="BF199:BF211" si="1171">SUM(AP199:BE199)</f>
        <v>395598.43</v>
      </c>
      <c r="BG199" s="77">
        <f t="shared" ref="BG199:BG212" si="1172">BF199/E199</f>
        <v>4.7987402126402769E-2</v>
      </c>
      <c r="BH199" s="76">
        <f t="shared" ref="BH199:BH212" si="1173">BF199/D199</f>
        <v>498.61158306024714</v>
      </c>
      <c r="BI199" s="82">
        <f t="shared" ref="BI199:BI211" si="1174">VLOOKUP($B199,program1516,39,FALSE)</f>
        <v>0</v>
      </c>
      <c r="BJ199" s="82">
        <f t="shared" ref="BJ199:BJ211" si="1175">VLOOKUP($B199,program1516,40,FALSE)</f>
        <v>0</v>
      </c>
      <c r="BK199" s="82">
        <f t="shared" ref="BK199:BK211" si="1176">VLOOKUP($B199,program1516,41,FALSE)</f>
        <v>7515.0199999999995</v>
      </c>
      <c r="BL199" s="82">
        <f t="shared" ref="BL199:BL211" si="1177">VLOOKUP($B199,program1516,42,FALSE)</f>
        <v>0</v>
      </c>
      <c r="BM199" s="82">
        <f t="shared" ref="BM199:BM211" si="1178">VLOOKUP($B199,program1516,43,FALSE)</f>
        <v>0</v>
      </c>
      <c r="BN199" s="82">
        <f t="shared" ref="BN199:BN211" si="1179">VLOOKUP($B199,program1516,44,FALSE)</f>
        <v>0</v>
      </c>
      <c r="BO199" s="82">
        <f t="shared" ref="BO199:BO211" si="1180">VLOOKUP($B199,program1516,45,FALSE)</f>
        <v>600</v>
      </c>
      <c r="BP199" s="76">
        <f t="shared" ref="BP199:BP211" si="1181">SUM(BI199:BO199)</f>
        <v>8115.0199999999995</v>
      </c>
      <c r="BQ199" s="77">
        <f t="shared" ref="BQ199:BQ212" si="1182">BP199/E199</f>
        <v>9.8437885105813233E-4</v>
      </c>
      <c r="BR199" s="76">
        <f t="shared" ref="BR199:BR212" si="1183">BP199/D199</f>
        <v>10.228157297706076</v>
      </c>
      <c r="BS199" s="82">
        <f t="shared" ref="BS199:BS211" si="1184">VLOOKUP($B199,program1516,46,FALSE)</f>
        <v>0</v>
      </c>
      <c r="BT199" s="82">
        <f t="shared" ref="BT199:BT211" si="1185">VLOOKUP($B199,program1516,47,FALSE)</f>
        <v>0</v>
      </c>
      <c r="BU199" s="82">
        <f t="shared" ref="BU199:BU211" si="1186">VLOOKUP($B199,program1516,48,FALSE)</f>
        <v>0</v>
      </c>
      <c r="BV199" s="82">
        <f t="shared" ref="BV199:BV211" si="1187">VLOOKUP($B199,program1516,49,FALSE)</f>
        <v>0</v>
      </c>
      <c r="BW199" s="76"/>
      <c r="BX199" s="77">
        <f t="shared" ref="BX199:BX212" si="1188">BW199/E199</f>
        <v>0</v>
      </c>
      <c r="BY199" s="76">
        <f t="shared" ref="BY199:BY212" si="1189">BW199/D199</f>
        <v>0</v>
      </c>
      <c r="BZ199" s="82">
        <v>1485421.41</v>
      </c>
      <c r="CA199" s="77">
        <f t="shared" ref="CA199:CA212" si="1190">BZ199/E199</f>
        <v>0.18018654555539615</v>
      </c>
      <c r="CB199" s="76">
        <f t="shared" ref="CB199:CB212" si="1191">BZ199/D199</f>
        <v>1872.2225989412657</v>
      </c>
      <c r="CC199" s="82">
        <v>275428.08</v>
      </c>
      <c r="CD199" s="77">
        <f t="shared" ref="CD199:CD212" si="1192">CC199/E199</f>
        <v>3.3410339954744087E-2</v>
      </c>
      <c r="CE199" s="76">
        <f t="shared" ref="CE199:CE212" si="1193">CC199/D199</f>
        <v>347.14907990925138</v>
      </c>
      <c r="CF199" s="84">
        <v>226560.30000000002</v>
      </c>
      <c r="CG199" s="77">
        <f t="shared" ref="CG199:CG212" si="1194">CF199/E199</f>
        <v>2.7482516100932074E-2</v>
      </c>
      <c r="CH199" s="85">
        <f t="shared" ref="CH199:CH212" si="1195">CF199/D199</f>
        <v>285.55621376354935</v>
      </c>
    </row>
    <row r="200" spans="1:86" x14ac:dyDescent="0.2">
      <c r="A200" s="79"/>
      <c r="B200" s="70" t="s">
        <v>331</v>
      </c>
      <c r="C200" s="70" t="s">
        <v>332</v>
      </c>
      <c r="D200" s="80">
        <f t="shared" si="1119"/>
        <v>48.82</v>
      </c>
      <c r="E200" s="80">
        <f t="shared" si="1120"/>
        <v>613392.23</v>
      </c>
      <c r="F200" s="76">
        <f t="shared" si="1121"/>
        <v>295191.57</v>
      </c>
      <c r="G200" s="76">
        <f t="shared" si="1122"/>
        <v>0</v>
      </c>
      <c r="H200" s="76">
        <f t="shared" si="1123"/>
        <v>0</v>
      </c>
      <c r="I200" s="76">
        <f t="shared" si="1124"/>
        <v>295191.57</v>
      </c>
      <c r="J200" s="77">
        <f t="shared" si="1125"/>
        <v>0.48124439072206704</v>
      </c>
      <c r="K200" s="81">
        <f t="shared" si="1126"/>
        <v>6046.5294961081527</v>
      </c>
      <c r="L200" s="82">
        <f t="shared" si="1127"/>
        <v>0</v>
      </c>
      <c r="M200" s="82">
        <f t="shared" si="1128"/>
        <v>0</v>
      </c>
      <c r="N200" s="82">
        <f t="shared" si="1129"/>
        <v>0</v>
      </c>
      <c r="O200" s="82">
        <f t="shared" si="1130"/>
        <v>0</v>
      </c>
      <c r="P200" s="82">
        <f t="shared" si="1131"/>
        <v>0</v>
      </c>
      <c r="Q200" s="82">
        <f t="shared" si="1132"/>
        <v>0</v>
      </c>
      <c r="R200" s="76"/>
      <c r="S200" s="77">
        <f t="shared" si="1133"/>
        <v>0</v>
      </c>
      <c r="T200" s="96">
        <f t="shared" si="1134"/>
        <v>0</v>
      </c>
      <c r="U200" s="82">
        <f t="shared" si="1135"/>
        <v>71754.67</v>
      </c>
      <c r="V200" s="82">
        <f t="shared" si="1136"/>
        <v>0</v>
      </c>
      <c r="W200" s="82">
        <f t="shared" si="1137"/>
        <v>6132</v>
      </c>
      <c r="X200" s="82">
        <f t="shared" si="1138"/>
        <v>0</v>
      </c>
      <c r="Y200" s="82">
        <f t="shared" si="1139"/>
        <v>0</v>
      </c>
      <c r="Z200" s="82">
        <f t="shared" si="1140"/>
        <v>0</v>
      </c>
      <c r="AA200" s="76">
        <f t="shared" si="1141"/>
        <v>77886.67</v>
      </c>
      <c r="AB200" s="77">
        <f t="shared" si="1142"/>
        <v>0.12697694263261208</v>
      </c>
      <c r="AC200" s="76">
        <f t="shared" si="1143"/>
        <v>1595.384473576403</v>
      </c>
      <c r="AD200" s="82">
        <f t="shared" si="1144"/>
        <v>0</v>
      </c>
      <c r="AE200" s="82">
        <f t="shared" si="1145"/>
        <v>0</v>
      </c>
      <c r="AF200" s="82">
        <f t="shared" si="1146"/>
        <v>0</v>
      </c>
      <c r="AG200" s="82">
        <f t="shared" si="1147"/>
        <v>0</v>
      </c>
      <c r="AH200" s="76"/>
      <c r="AI200" s="77">
        <f t="shared" si="1149"/>
        <v>0</v>
      </c>
      <c r="AJ200" s="76">
        <f t="shared" si="1150"/>
        <v>0</v>
      </c>
      <c r="AK200" s="82">
        <f t="shared" si="1151"/>
        <v>0</v>
      </c>
      <c r="AL200" s="82">
        <f t="shared" si="1152"/>
        <v>0</v>
      </c>
      <c r="AM200" s="76"/>
      <c r="AN200" s="77">
        <f t="shared" si="1153"/>
        <v>0</v>
      </c>
      <c r="AO200" s="76">
        <f t="shared" si="1154"/>
        <v>0</v>
      </c>
      <c r="AP200" s="82">
        <f t="shared" si="1155"/>
        <v>24430.44</v>
      </c>
      <c r="AQ200" s="82">
        <f t="shared" si="1156"/>
        <v>19946.440000000002</v>
      </c>
      <c r="AR200" s="82">
        <f t="shared" si="1157"/>
        <v>0</v>
      </c>
      <c r="AS200" s="82">
        <f t="shared" si="1158"/>
        <v>0</v>
      </c>
      <c r="AT200" s="82">
        <f t="shared" si="1159"/>
        <v>8433.119999999999</v>
      </c>
      <c r="AU200" s="82">
        <f t="shared" si="1160"/>
        <v>0</v>
      </c>
      <c r="AV200" s="82">
        <f t="shared" si="1161"/>
        <v>0</v>
      </c>
      <c r="AW200" s="82">
        <f t="shared" si="1162"/>
        <v>165.67</v>
      </c>
      <c r="AX200" s="82">
        <f t="shared" si="1163"/>
        <v>0</v>
      </c>
      <c r="AY200" s="82">
        <f t="shared" si="1164"/>
        <v>0</v>
      </c>
      <c r="AZ200" s="82">
        <f t="shared" si="1165"/>
        <v>0</v>
      </c>
      <c r="BA200" s="82">
        <f t="shared" si="1166"/>
        <v>0</v>
      </c>
      <c r="BB200" s="82">
        <f t="shared" si="1167"/>
        <v>0</v>
      </c>
      <c r="BC200" s="82">
        <f t="shared" si="1168"/>
        <v>0</v>
      </c>
      <c r="BD200" s="82">
        <f t="shared" si="1169"/>
        <v>0</v>
      </c>
      <c r="BE200" s="82">
        <f t="shared" si="1170"/>
        <v>0</v>
      </c>
      <c r="BF200" s="76">
        <f t="shared" si="1171"/>
        <v>52975.67</v>
      </c>
      <c r="BG200" s="77">
        <f t="shared" si="1172"/>
        <v>8.6365081605288677E-2</v>
      </c>
      <c r="BH200" s="76">
        <f t="shared" si="1173"/>
        <v>1085.1222859483817</v>
      </c>
      <c r="BI200" s="82">
        <f t="shared" si="1174"/>
        <v>0</v>
      </c>
      <c r="BJ200" s="82">
        <f t="shared" si="1175"/>
        <v>0</v>
      </c>
      <c r="BK200" s="82">
        <f t="shared" si="1176"/>
        <v>257.86</v>
      </c>
      <c r="BL200" s="82">
        <f t="shared" si="1177"/>
        <v>0</v>
      </c>
      <c r="BM200" s="82">
        <f t="shared" si="1178"/>
        <v>0</v>
      </c>
      <c r="BN200" s="82">
        <f t="shared" si="1179"/>
        <v>0</v>
      </c>
      <c r="BO200" s="82">
        <f t="shared" si="1180"/>
        <v>196.33</v>
      </c>
      <c r="BP200" s="76">
        <f t="shared" si="1181"/>
        <v>454.19000000000005</v>
      </c>
      <c r="BQ200" s="77">
        <f t="shared" si="1182"/>
        <v>7.4045607000923388E-4</v>
      </c>
      <c r="BR200" s="76">
        <f t="shared" si="1183"/>
        <v>9.3033592789840238</v>
      </c>
      <c r="BS200" s="82">
        <f t="shared" si="1184"/>
        <v>0</v>
      </c>
      <c r="BT200" s="82">
        <f t="shared" si="1185"/>
        <v>0</v>
      </c>
      <c r="BU200" s="82">
        <f t="shared" si="1186"/>
        <v>0</v>
      </c>
      <c r="BV200" s="82">
        <f t="shared" si="1187"/>
        <v>0</v>
      </c>
      <c r="BW200" s="76"/>
      <c r="BX200" s="77">
        <f t="shared" si="1188"/>
        <v>0</v>
      </c>
      <c r="BY200" s="76">
        <f t="shared" si="1189"/>
        <v>0</v>
      </c>
      <c r="BZ200" s="82">
        <v>151275.30000000002</v>
      </c>
      <c r="CA200" s="77">
        <f t="shared" si="1190"/>
        <v>0.24662082856836973</v>
      </c>
      <c r="CB200" s="76">
        <f t="shared" si="1191"/>
        <v>3098.6337566571083</v>
      </c>
      <c r="CC200" s="82">
        <v>15305.810000000001</v>
      </c>
      <c r="CD200" s="77">
        <f t="shared" si="1192"/>
        <v>2.4952728859966161E-2</v>
      </c>
      <c r="CE200" s="76">
        <f t="shared" si="1193"/>
        <v>313.51515772224502</v>
      </c>
      <c r="CF200" s="84">
        <v>20303.02</v>
      </c>
      <c r="CG200" s="77">
        <f t="shared" si="1194"/>
        <v>3.309957154168712E-2</v>
      </c>
      <c r="CH200" s="85">
        <f t="shared" si="1195"/>
        <v>415.87505120852109</v>
      </c>
    </row>
    <row r="201" spans="1:86" x14ac:dyDescent="0.2">
      <c r="A201" s="79"/>
      <c r="B201" s="70" t="s">
        <v>333</v>
      </c>
      <c r="C201" s="70" t="s">
        <v>334</v>
      </c>
      <c r="D201" s="80">
        <f t="shared" si="1119"/>
        <v>523.23000000000013</v>
      </c>
      <c r="E201" s="80">
        <f t="shared" si="1120"/>
        <v>6324672.3700000001</v>
      </c>
      <c r="F201" s="76">
        <f t="shared" si="1121"/>
        <v>3013795.6700000004</v>
      </c>
      <c r="G201" s="76">
        <f t="shared" si="1122"/>
        <v>12769.420000000002</v>
      </c>
      <c r="H201" s="76">
        <f t="shared" si="1123"/>
        <v>0</v>
      </c>
      <c r="I201" s="76">
        <f t="shared" si="1124"/>
        <v>3026565.0900000003</v>
      </c>
      <c r="J201" s="77">
        <f t="shared" si="1125"/>
        <v>0.47853310226091605</v>
      </c>
      <c r="K201" s="81">
        <f t="shared" si="1126"/>
        <v>5784.3875351183988</v>
      </c>
      <c r="L201" s="82">
        <f t="shared" si="1127"/>
        <v>0</v>
      </c>
      <c r="M201" s="82">
        <f t="shared" si="1128"/>
        <v>0</v>
      </c>
      <c r="N201" s="82">
        <f t="shared" si="1129"/>
        <v>0</v>
      </c>
      <c r="O201" s="82">
        <f t="shared" si="1130"/>
        <v>0</v>
      </c>
      <c r="P201" s="82">
        <f t="shared" si="1131"/>
        <v>0</v>
      </c>
      <c r="Q201" s="82">
        <f t="shared" si="1132"/>
        <v>0</v>
      </c>
      <c r="R201" s="76"/>
      <c r="S201" s="77">
        <f t="shared" si="1133"/>
        <v>0</v>
      </c>
      <c r="T201" s="96">
        <f t="shared" si="1134"/>
        <v>0</v>
      </c>
      <c r="U201" s="82">
        <f t="shared" si="1135"/>
        <v>547911.72</v>
      </c>
      <c r="V201" s="82">
        <f t="shared" si="1136"/>
        <v>26880.34</v>
      </c>
      <c r="W201" s="82">
        <f t="shared" si="1137"/>
        <v>117701</v>
      </c>
      <c r="X201" s="82">
        <f t="shared" si="1138"/>
        <v>0</v>
      </c>
      <c r="Y201" s="82">
        <f t="shared" si="1139"/>
        <v>0</v>
      </c>
      <c r="Z201" s="82">
        <f t="shared" si="1140"/>
        <v>0</v>
      </c>
      <c r="AA201" s="76">
        <f t="shared" si="1141"/>
        <v>692493.05999999994</v>
      </c>
      <c r="AB201" s="77">
        <f t="shared" si="1142"/>
        <v>0.10949074030849758</v>
      </c>
      <c r="AC201" s="76">
        <f t="shared" si="1143"/>
        <v>1323.4964738260417</v>
      </c>
      <c r="AD201" s="82">
        <f t="shared" si="1144"/>
        <v>218925.68999999997</v>
      </c>
      <c r="AE201" s="82">
        <f t="shared" si="1145"/>
        <v>59437.380000000005</v>
      </c>
      <c r="AF201" s="82">
        <f t="shared" si="1146"/>
        <v>4880</v>
      </c>
      <c r="AG201" s="82">
        <f t="shared" si="1147"/>
        <v>0</v>
      </c>
      <c r="AH201" s="76">
        <f t="shared" si="1148"/>
        <v>283243.06999999995</v>
      </c>
      <c r="AI201" s="77">
        <f t="shared" si="1149"/>
        <v>4.4783832810615605E-2</v>
      </c>
      <c r="AJ201" s="76">
        <f t="shared" si="1150"/>
        <v>541.33568411597173</v>
      </c>
      <c r="AK201" s="82">
        <f t="shared" si="1151"/>
        <v>0</v>
      </c>
      <c r="AL201" s="82">
        <f t="shared" si="1152"/>
        <v>0</v>
      </c>
      <c r="AM201" s="76"/>
      <c r="AN201" s="77">
        <f t="shared" si="1153"/>
        <v>0</v>
      </c>
      <c r="AO201" s="76">
        <f t="shared" si="1154"/>
        <v>0</v>
      </c>
      <c r="AP201" s="82">
        <f t="shared" si="1155"/>
        <v>152681.35</v>
      </c>
      <c r="AQ201" s="82">
        <f t="shared" si="1156"/>
        <v>75051.159999999989</v>
      </c>
      <c r="AR201" s="82">
        <f t="shared" si="1157"/>
        <v>20214.16</v>
      </c>
      <c r="AS201" s="82">
        <f t="shared" si="1158"/>
        <v>0</v>
      </c>
      <c r="AT201" s="82">
        <f t="shared" si="1159"/>
        <v>153376.13999999998</v>
      </c>
      <c r="AU201" s="82">
        <f t="shared" si="1160"/>
        <v>0</v>
      </c>
      <c r="AV201" s="82">
        <f t="shared" si="1161"/>
        <v>0</v>
      </c>
      <c r="AW201" s="82">
        <f t="shared" si="1162"/>
        <v>24618.82</v>
      </c>
      <c r="AX201" s="82">
        <f t="shared" si="1163"/>
        <v>0</v>
      </c>
      <c r="AY201" s="82">
        <f t="shared" si="1164"/>
        <v>0</v>
      </c>
      <c r="AZ201" s="82">
        <f t="shared" si="1165"/>
        <v>0</v>
      </c>
      <c r="BA201" s="82">
        <f t="shared" si="1166"/>
        <v>1217.03</v>
      </c>
      <c r="BB201" s="82">
        <f t="shared" si="1167"/>
        <v>65791.53</v>
      </c>
      <c r="BC201" s="82">
        <f t="shared" si="1168"/>
        <v>0</v>
      </c>
      <c r="BD201" s="82">
        <f t="shared" si="1169"/>
        <v>0</v>
      </c>
      <c r="BE201" s="82">
        <f t="shared" si="1170"/>
        <v>0</v>
      </c>
      <c r="BF201" s="76">
        <f t="shared" si="1171"/>
        <v>492950.19000000006</v>
      </c>
      <c r="BG201" s="77">
        <f t="shared" si="1172"/>
        <v>7.7940826205990507E-2</v>
      </c>
      <c r="BH201" s="76">
        <f t="shared" si="1173"/>
        <v>942.12906370047574</v>
      </c>
      <c r="BI201" s="82">
        <f t="shared" si="1174"/>
        <v>0</v>
      </c>
      <c r="BJ201" s="82">
        <f t="shared" si="1175"/>
        <v>0</v>
      </c>
      <c r="BK201" s="82">
        <f t="shared" si="1176"/>
        <v>30729.29</v>
      </c>
      <c r="BL201" s="82">
        <f t="shared" si="1177"/>
        <v>0</v>
      </c>
      <c r="BM201" s="82">
        <f t="shared" si="1178"/>
        <v>0</v>
      </c>
      <c r="BN201" s="82">
        <f t="shared" si="1179"/>
        <v>0</v>
      </c>
      <c r="BO201" s="82">
        <f t="shared" si="1180"/>
        <v>969.59</v>
      </c>
      <c r="BP201" s="76">
        <f t="shared" si="1181"/>
        <v>31698.880000000001</v>
      </c>
      <c r="BQ201" s="77">
        <f t="shared" si="1182"/>
        <v>5.0119402469538518E-3</v>
      </c>
      <c r="BR201" s="76">
        <f t="shared" si="1183"/>
        <v>60.583070542591202</v>
      </c>
      <c r="BS201" s="82">
        <f t="shared" si="1184"/>
        <v>0</v>
      </c>
      <c r="BT201" s="82">
        <f t="shared" si="1185"/>
        <v>0</v>
      </c>
      <c r="BU201" s="82">
        <f t="shared" si="1186"/>
        <v>0</v>
      </c>
      <c r="BV201" s="82">
        <f t="shared" si="1187"/>
        <v>4335.93</v>
      </c>
      <c r="BW201" s="76">
        <f t="shared" ref="BW201:BW211" si="1196">SUM(BS201:BV201)</f>
        <v>4335.93</v>
      </c>
      <c r="BX201" s="77">
        <f t="shared" si="1188"/>
        <v>6.8555804100884992E-4</v>
      </c>
      <c r="BY201" s="76">
        <f t="shared" si="1189"/>
        <v>8.2868528180723562</v>
      </c>
      <c r="BZ201" s="82">
        <v>1296807.8900000001</v>
      </c>
      <c r="CA201" s="77">
        <f t="shared" si="1190"/>
        <v>0.20503953630091357</v>
      </c>
      <c r="CB201" s="76">
        <f t="shared" si="1191"/>
        <v>2478.4662385566571</v>
      </c>
      <c r="CC201" s="82">
        <v>202298.98999999996</v>
      </c>
      <c r="CD201" s="77">
        <f t="shared" si="1192"/>
        <v>3.1985686872820572E-2</v>
      </c>
      <c r="CE201" s="76">
        <f t="shared" si="1193"/>
        <v>386.63492154501824</v>
      </c>
      <c r="CF201" s="84">
        <v>294279.27000000008</v>
      </c>
      <c r="CG201" s="77">
        <f t="shared" si="1194"/>
        <v>4.6528776952283468E-2</v>
      </c>
      <c r="CH201" s="85">
        <f t="shared" si="1195"/>
        <v>562.42812912103659</v>
      </c>
    </row>
    <row r="202" spans="1:86" x14ac:dyDescent="0.2">
      <c r="A202" s="79"/>
      <c r="B202" s="70" t="s">
        <v>335</v>
      </c>
      <c r="C202" s="70" t="s">
        <v>336</v>
      </c>
      <c r="D202" s="80">
        <f t="shared" si="1119"/>
        <v>319.44000000000005</v>
      </c>
      <c r="E202" s="80">
        <f t="shared" si="1120"/>
        <v>4354637.5199999996</v>
      </c>
      <c r="F202" s="76">
        <f t="shared" si="1121"/>
        <v>2012291.5100000002</v>
      </c>
      <c r="G202" s="76">
        <f t="shared" si="1122"/>
        <v>0</v>
      </c>
      <c r="H202" s="76">
        <f t="shared" si="1123"/>
        <v>4106.97</v>
      </c>
      <c r="I202" s="76">
        <f t="shared" si="1124"/>
        <v>2016398.4800000002</v>
      </c>
      <c r="J202" s="77">
        <f t="shared" si="1125"/>
        <v>0.46304622847230703</v>
      </c>
      <c r="K202" s="81">
        <f t="shared" si="1126"/>
        <v>6312.2917605810162</v>
      </c>
      <c r="L202" s="82">
        <f t="shared" si="1127"/>
        <v>0</v>
      </c>
      <c r="M202" s="82">
        <f t="shared" si="1128"/>
        <v>0</v>
      </c>
      <c r="N202" s="82">
        <f t="shared" si="1129"/>
        <v>0</v>
      </c>
      <c r="O202" s="82">
        <f t="shared" si="1130"/>
        <v>0</v>
      </c>
      <c r="P202" s="82">
        <f t="shared" si="1131"/>
        <v>0</v>
      </c>
      <c r="Q202" s="82">
        <f t="shared" si="1132"/>
        <v>0</v>
      </c>
      <c r="R202" s="76"/>
      <c r="S202" s="77">
        <f t="shared" si="1133"/>
        <v>0</v>
      </c>
      <c r="T202" s="96">
        <f t="shared" si="1134"/>
        <v>0</v>
      </c>
      <c r="U202" s="82">
        <f t="shared" si="1135"/>
        <v>356869.19000000006</v>
      </c>
      <c r="V202" s="82">
        <f t="shared" si="1136"/>
        <v>23040.29</v>
      </c>
      <c r="W202" s="82">
        <f t="shared" si="1137"/>
        <v>87034.37</v>
      </c>
      <c r="X202" s="82">
        <f t="shared" si="1138"/>
        <v>0</v>
      </c>
      <c r="Y202" s="82">
        <f t="shared" si="1139"/>
        <v>0</v>
      </c>
      <c r="Z202" s="82">
        <f t="shared" si="1140"/>
        <v>0</v>
      </c>
      <c r="AA202" s="76">
        <f t="shared" si="1141"/>
        <v>466943.85000000003</v>
      </c>
      <c r="AB202" s="77">
        <f t="shared" si="1142"/>
        <v>0.10722909722231028</v>
      </c>
      <c r="AC202" s="76">
        <f t="shared" si="1143"/>
        <v>1461.7576070623591</v>
      </c>
      <c r="AD202" s="82">
        <f t="shared" si="1144"/>
        <v>140611.76999999999</v>
      </c>
      <c r="AE202" s="82">
        <f t="shared" si="1145"/>
        <v>91184.21</v>
      </c>
      <c r="AF202" s="82">
        <f t="shared" si="1146"/>
        <v>2924</v>
      </c>
      <c r="AG202" s="82">
        <f t="shared" si="1147"/>
        <v>0</v>
      </c>
      <c r="AH202" s="76">
        <f t="shared" si="1148"/>
        <v>234719.97999999998</v>
      </c>
      <c r="AI202" s="77">
        <f t="shared" si="1149"/>
        <v>5.3901152259396325E-2</v>
      </c>
      <c r="AJ202" s="76">
        <f t="shared" si="1150"/>
        <v>734.78581267217612</v>
      </c>
      <c r="AK202" s="82">
        <f t="shared" si="1151"/>
        <v>0</v>
      </c>
      <c r="AL202" s="82">
        <f t="shared" si="1152"/>
        <v>0</v>
      </c>
      <c r="AM202" s="76"/>
      <c r="AN202" s="77">
        <f t="shared" si="1153"/>
        <v>0</v>
      </c>
      <c r="AO202" s="76">
        <f t="shared" si="1154"/>
        <v>0</v>
      </c>
      <c r="AP202" s="82">
        <f t="shared" si="1155"/>
        <v>130748.93</v>
      </c>
      <c r="AQ202" s="82">
        <f t="shared" si="1156"/>
        <v>28396.860000000004</v>
      </c>
      <c r="AR202" s="82">
        <f t="shared" si="1157"/>
        <v>0</v>
      </c>
      <c r="AS202" s="82">
        <f t="shared" si="1158"/>
        <v>0</v>
      </c>
      <c r="AT202" s="82">
        <f t="shared" si="1159"/>
        <v>84413.87</v>
      </c>
      <c r="AU202" s="82">
        <f t="shared" si="1160"/>
        <v>0</v>
      </c>
      <c r="AV202" s="82">
        <f t="shared" si="1161"/>
        <v>0</v>
      </c>
      <c r="AW202" s="82">
        <f t="shared" si="1162"/>
        <v>0</v>
      </c>
      <c r="AX202" s="82">
        <f t="shared" si="1163"/>
        <v>0</v>
      </c>
      <c r="AY202" s="82">
        <f t="shared" si="1164"/>
        <v>0</v>
      </c>
      <c r="AZ202" s="82">
        <f t="shared" si="1165"/>
        <v>0</v>
      </c>
      <c r="BA202" s="82">
        <f t="shared" si="1166"/>
        <v>0</v>
      </c>
      <c r="BB202" s="82">
        <f t="shared" si="1167"/>
        <v>0</v>
      </c>
      <c r="BC202" s="82">
        <f t="shared" si="1168"/>
        <v>0</v>
      </c>
      <c r="BD202" s="82">
        <f t="shared" si="1169"/>
        <v>0</v>
      </c>
      <c r="BE202" s="82">
        <f t="shared" si="1170"/>
        <v>0</v>
      </c>
      <c r="BF202" s="76">
        <f t="shared" si="1171"/>
        <v>243559.66</v>
      </c>
      <c r="BG202" s="77">
        <f t="shared" si="1172"/>
        <v>5.5931098485552028E-2</v>
      </c>
      <c r="BH202" s="76">
        <f t="shared" si="1173"/>
        <v>762.45823941898311</v>
      </c>
      <c r="BI202" s="82">
        <f t="shared" si="1174"/>
        <v>0</v>
      </c>
      <c r="BJ202" s="82">
        <f t="shared" si="1175"/>
        <v>0</v>
      </c>
      <c r="BK202" s="82">
        <f t="shared" si="1176"/>
        <v>2547.27</v>
      </c>
      <c r="BL202" s="82">
        <f t="shared" si="1177"/>
        <v>0</v>
      </c>
      <c r="BM202" s="82">
        <f t="shared" si="1178"/>
        <v>0</v>
      </c>
      <c r="BN202" s="82">
        <f t="shared" si="1179"/>
        <v>0</v>
      </c>
      <c r="BO202" s="82">
        <f t="shared" si="1180"/>
        <v>0</v>
      </c>
      <c r="BP202" s="76">
        <f t="shared" si="1181"/>
        <v>2547.27</v>
      </c>
      <c r="BQ202" s="77">
        <f t="shared" si="1182"/>
        <v>5.8495569109963494E-4</v>
      </c>
      <c r="BR202" s="76">
        <f t="shared" si="1183"/>
        <v>7.974173553719007</v>
      </c>
      <c r="BS202" s="82">
        <f t="shared" si="1184"/>
        <v>0</v>
      </c>
      <c r="BT202" s="82">
        <f t="shared" si="1185"/>
        <v>0</v>
      </c>
      <c r="BU202" s="82">
        <f t="shared" si="1186"/>
        <v>0</v>
      </c>
      <c r="BV202" s="82">
        <f t="shared" si="1187"/>
        <v>0</v>
      </c>
      <c r="BW202" s="76"/>
      <c r="BX202" s="77">
        <f t="shared" si="1188"/>
        <v>0</v>
      </c>
      <c r="BY202" s="76">
        <f t="shared" si="1189"/>
        <v>0</v>
      </c>
      <c r="BZ202" s="82">
        <v>1001646.92</v>
      </c>
      <c r="CA202" s="77">
        <f t="shared" si="1190"/>
        <v>0.23001843790662974</v>
      </c>
      <c r="CB202" s="76">
        <f t="shared" si="1191"/>
        <v>3135.6339844728273</v>
      </c>
      <c r="CC202" s="82">
        <v>170641.81</v>
      </c>
      <c r="CD202" s="77">
        <f t="shared" si="1192"/>
        <v>3.9186225998438559E-2</v>
      </c>
      <c r="CE202" s="76">
        <f t="shared" si="1193"/>
        <v>534.19048960681187</v>
      </c>
      <c r="CF202" s="84">
        <v>218179.55</v>
      </c>
      <c r="CG202" s="77">
        <f t="shared" si="1194"/>
        <v>5.0102803964266585E-2</v>
      </c>
      <c r="CH202" s="85">
        <f t="shared" si="1195"/>
        <v>683.00635487102409</v>
      </c>
    </row>
    <row r="203" spans="1:86" x14ac:dyDescent="0.2">
      <c r="A203" s="79"/>
      <c r="B203" s="70" t="s">
        <v>337</v>
      </c>
      <c r="C203" s="70" t="s">
        <v>338</v>
      </c>
      <c r="D203" s="80">
        <f t="shared" si="1119"/>
        <v>616.99</v>
      </c>
      <c r="E203" s="80">
        <f t="shared" si="1120"/>
        <v>6445541.9000000004</v>
      </c>
      <c r="F203" s="76">
        <f t="shared" si="1121"/>
        <v>3517517.32</v>
      </c>
      <c r="G203" s="76">
        <f t="shared" si="1122"/>
        <v>0</v>
      </c>
      <c r="H203" s="76">
        <f t="shared" si="1123"/>
        <v>9438.77</v>
      </c>
      <c r="I203" s="76">
        <f t="shared" si="1124"/>
        <v>3526956.09</v>
      </c>
      <c r="J203" s="77">
        <f t="shared" si="1125"/>
        <v>0.54719310567199941</v>
      </c>
      <c r="K203" s="81">
        <f t="shared" si="1126"/>
        <v>5716.3910111995328</v>
      </c>
      <c r="L203" s="82">
        <f t="shared" si="1127"/>
        <v>0</v>
      </c>
      <c r="M203" s="82">
        <f t="shared" si="1128"/>
        <v>0</v>
      </c>
      <c r="N203" s="82">
        <f t="shared" si="1129"/>
        <v>0</v>
      </c>
      <c r="O203" s="82">
        <f t="shared" si="1130"/>
        <v>0</v>
      </c>
      <c r="P203" s="82">
        <f t="shared" si="1131"/>
        <v>0</v>
      </c>
      <c r="Q203" s="82">
        <f t="shared" si="1132"/>
        <v>0</v>
      </c>
      <c r="R203" s="76"/>
      <c r="S203" s="77">
        <f t="shared" si="1133"/>
        <v>0</v>
      </c>
      <c r="T203" s="96">
        <f t="shared" si="1134"/>
        <v>0</v>
      </c>
      <c r="U203" s="82">
        <f t="shared" si="1135"/>
        <v>412888.56000000006</v>
      </c>
      <c r="V203" s="82">
        <f t="shared" si="1136"/>
        <v>6400.08</v>
      </c>
      <c r="W203" s="82">
        <f t="shared" si="1137"/>
        <v>109632.97</v>
      </c>
      <c r="X203" s="82">
        <f t="shared" si="1138"/>
        <v>0</v>
      </c>
      <c r="Y203" s="82">
        <f t="shared" si="1139"/>
        <v>0</v>
      </c>
      <c r="Z203" s="82">
        <f t="shared" si="1140"/>
        <v>0</v>
      </c>
      <c r="AA203" s="76">
        <f t="shared" si="1141"/>
        <v>528921.6100000001</v>
      </c>
      <c r="AB203" s="77">
        <f t="shared" si="1142"/>
        <v>8.2060068525813185E-2</v>
      </c>
      <c r="AC203" s="76">
        <f t="shared" si="1143"/>
        <v>857.26123600058361</v>
      </c>
      <c r="AD203" s="82">
        <f t="shared" si="1144"/>
        <v>252106.11000000002</v>
      </c>
      <c r="AE203" s="82">
        <f t="shared" si="1145"/>
        <v>94556.33</v>
      </c>
      <c r="AF203" s="82">
        <f t="shared" si="1146"/>
        <v>6083.7300000000005</v>
      </c>
      <c r="AG203" s="82">
        <f t="shared" si="1147"/>
        <v>0</v>
      </c>
      <c r="AH203" s="76">
        <f t="shared" si="1148"/>
        <v>352746.17</v>
      </c>
      <c r="AI203" s="77">
        <f t="shared" si="1149"/>
        <v>5.4727154903763786E-2</v>
      </c>
      <c r="AJ203" s="76">
        <f t="shared" si="1150"/>
        <v>571.72104896351641</v>
      </c>
      <c r="AK203" s="82">
        <f t="shared" si="1151"/>
        <v>0</v>
      </c>
      <c r="AL203" s="82">
        <f t="shared" si="1152"/>
        <v>0</v>
      </c>
      <c r="AM203" s="76"/>
      <c r="AN203" s="77">
        <f t="shared" si="1153"/>
        <v>0</v>
      </c>
      <c r="AO203" s="76">
        <f t="shared" si="1154"/>
        <v>0</v>
      </c>
      <c r="AP203" s="82">
        <f t="shared" si="1155"/>
        <v>177729.00000000003</v>
      </c>
      <c r="AQ203" s="82">
        <f t="shared" si="1156"/>
        <v>69128.209999999992</v>
      </c>
      <c r="AR203" s="82">
        <f t="shared" si="1157"/>
        <v>0</v>
      </c>
      <c r="AS203" s="82">
        <f t="shared" si="1158"/>
        <v>0</v>
      </c>
      <c r="AT203" s="82">
        <f t="shared" si="1159"/>
        <v>74202.61</v>
      </c>
      <c r="AU203" s="82">
        <f t="shared" si="1160"/>
        <v>0</v>
      </c>
      <c r="AV203" s="82">
        <f t="shared" si="1161"/>
        <v>0</v>
      </c>
      <c r="AW203" s="82">
        <f t="shared" si="1162"/>
        <v>33139.259999999995</v>
      </c>
      <c r="AX203" s="82">
        <f t="shared" si="1163"/>
        <v>0</v>
      </c>
      <c r="AY203" s="82">
        <f t="shared" si="1164"/>
        <v>0</v>
      </c>
      <c r="AZ203" s="82">
        <f t="shared" si="1165"/>
        <v>0</v>
      </c>
      <c r="BA203" s="82">
        <f t="shared" si="1166"/>
        <v>0</v>
      </c>
      <c r="BB203" s="82">
        <f t="shared" si="1167"/>
        <v>0</v>
      </c>
      <c r="BC203" s="82">
        <f t="shared" si="1168"/>
        <v>0</v>
      </c>
      <c r="BD203" s="82">
        <f t="shared" si="1169"/>
        <v>0</v>
      </c>
      <c r="BE203" s="82">
        <f t="shared" si="1170"/>
        <v>0</v>
      </c>
      <c r="BF203" s="76">
        <f t="shared" si="1171"/>
        <v>354199.08</v>
      </c>
      <c r="BG203" s="77">
        <f t="shared" si="1172"/>
        <v>5.4952568068791854E-2</v>
      </c>
      <c r="BH203" s="76">
        <f t="shared" si="1173"/>
        <v>574.07588453621611</v>
      </c>
      <c r="BI203" s="82">
        <f t="shared" si="1174"/>
        <v>0</v>
      </c>
      <c r="BJ203" s="82">
        <f t="shared" si="1175"/>
        <v>0</v>
      </c>
      <c r="BK203" s="82">
        <f t="shared" si="1176"/>
        <v>6529.1200000000008</v>
      </c>
      <c r="BL203" s="82">
        <f t="shared" si="1177"/>
        <v>0</v>
      </c>
      <c r="BM203" s="82">
        <f t="shared" si="1178"/>
        <v>0</v>
      </c>
      <c r="BN203" s="82">
        <f t="shared" si="1179"/>
        <v>0</v>
      </c>
      <c r="BO203" s="82">
        <f t="shared" si="1180"/>
        <v>11394.96</v>
      </c>
      <c r="BP203" s="76">
        <f t="shared" si="1181"/>
        <v>17924.080000000002</v>
      </c>
      <c r="BQ203" s="77">
        <f t="shared" si="1182"/>
        <v>2.7808491943865886E-3</v>
      </c>
      <c r="BR203" s="76">
        <f t="shared" si="1183"/>
        <v>29.050843611727906</v>
      </c>
      <c r="BS203" s="82">
        <f t="shared" si="1184"/>
        <v>0</v>
      </c>
      <c r="BT203" s="82">
        <f t="shared" si="1185"/>
        <v>0</v>
      </c>
      <c r="BU203" s="82">
        <f t="shared" si="1186"/>
        <v>0</v>
      </c>
      <c r="BV203" s="82">
        <f t="shared" si="1187"/>
        <v>0</v>
      </c>
      <c r="BW203" s="76"/>
      <c r="BX203" s="77">
        <f t="shared" si="1188"/>
        <v>0</v>
      </c>
      <c r="BY203" s="76">
        <f t="shared" si="1189"/>
        <v>0</v>
      </c>
      <c r="BZ203" s="82">
        <v>1081901.7699999998</v>
      </c>
      <c r="CA203" s="77">
        <f t="shared" si="1190"/>
        <v>0.16785272468712054</v>
      </c>
      <c r="CB203" s="76">
        <f t="shared" si="1191"/>
        <v>1753.5158916676116</v>
      </c>
      <c r="CC203" s="82">
        <v>230821.69</v>
      </c>
      <c r="CD203" s="77">
        <f t="shared" si="1192"/>
        <v>3.5811060354754655E-2</v>
      </c>
      <c r="CE203" s="76">
        <f t="shared" si="1193"/>
        <v>374.10928864325189</v>
      </c>
      <c r="CF203" s="84">
        <v>352071.41</v>
      </c>
      <c r="CG203" s="77">
        <f t="shared" si="1194"/>
        <v>5.462246859336993E-2</v>
      </c>
      <c r="CH203" s="85">
        <f t="shared" si="1195"/>
        <v>570.62741697596391</v>
      </c>
    </row>
    <row r="204" spans="1:86" x14ac:dyDescent="0.2">
      <c r="A204" s="79"/>
      <c r="B204" s="70" t="s">
        <v>339</v>
      </c>
      <c r="C204" s="70" t="s">
        <v>340</v>
      </c>
      <c r="D204" s="80">
        <f t="shared" si="1119"/>
        <v>670.18</v>
      </c>
      <c r="E204" s="80">
        <f t="shared" si="1120"/>
        <v>8161074.1500000004</v>
      </c>
      <c r="F204" s="76">
        <f t="shared" si="1121"/>
        <v>3985350.4299999992</v>
      </c>
      <c r="G204" s="76">
        <f t="shared" si="1122"/>
        <v>153602.82</v>
      </c>
      <c r="H204" s="76">
        <f t="shared" si="1123"/>
        <v>31198.45</v>
      </c>
      <c r="I204" s="76">
        <f t="shared" si="1124"/>
        <v>4170151.6999999993</v>
      </c>
      <c r="J204" s="77">
        <f t="shared" si="1125"/>
        <v>0.51098073897539564</v>
      </c>
      <c r="K204" s="81">
        <f t="shared" si="1126"/>
        <v>6222.4353158852837</v>
      </c>
      <c r="L204" s="82">
        <f t="shared" si="1127"/>
        <v>0</v>
      </c>
      <c r="M204" s="82">
        <f t="shared" si="1128"/>
        <v>0</v>
      </c>
      <c r="N204" s="82">
        <f t="shared" si="1129"/>
        <v>0</v>
      </c>
      <c r="O204" s="82">
        <f t="shared" si="1130"/>
        <v>0</v>
      </c>
      <c r="P204" s="82">
        <f t="shared" si="1131"/>
        <v>0</v>
      </c>
      <c r="Q204" s="82">
        <f t="shared" si="1132"/>
        <v>0</v>
      </c>
      <c r="R204" s="76"/>
      <c r="S204" s="77">
        <f t="shared" si="1133"/>
        <v>0</v>
      </c>
      <c r="T204" s="96">
        <f t="shared" si="1134"/>
        <v>0</v>
      </c>
      <c r="U204" s="82">
        <f t="shared" si="1135"/>
        <v>878952.95</v>
      </c>
      <c r="V204" s="82">
        <f t="shared" si="1136"/>
        <v>24000.3</v>
      </c>
      <c r="W204" s="82">
        <f t="shared" si="1137"/>
        <v>159019</v>
      </c>
      <c r="X204" s="82">
        <f t="shared" si="1138"/>
        <v>0</v>
      </c>
      <c r="Y204" s="82">
        <f t="shared" si="1139"/>
        <v>0</v>
      </c>
      <c r="Z204" s="82">
        <f t="shared" si="1140"/>
        <v>0</v>
      </c>
      <c r="AA204" s="76">
        <f t="shared" si="1141"/>
        <v>1061972.25</v>
      </c>
      <c r="AB204" s="77">
        <f t="shared" si="1142"/>
        <v>0.13012652874866967</v>
      </c>
      <c r="AC204" s="76">
        <f t="shared" si="1143"/>
        <v>1584.6074935092065</v>
      </c>
      <c r="AD204" s="82">
        <f t="shared" si="1144"/>
        <v>258996.32</v>
      </c>
      <c r="AE204" s="82">
        <f t="shared" si="1145"/>
        <v>24207.899999999998</v>
      </c>
      <c r="AF204" s="82">
        <f t="shared" si="1146"/>
        <v>6904.49</v>
      </c>
      <c r="AG204" s="82">
        <f t="shared" si="1147"/>
        <v>0</v>
      </c>
      <c r="AH204" s="76">
        <f t="shared" si="1148"/>
        <v>290108.71000000002</v>
      </c>
      <c r="AI204" s="77">
        <f t="shared" si="1149"/>
        <v>3.5547858611234405E-2</v>
      </c>
      <c r="AJ204" s="76">
        <f t="shared" si="1150"/>
        <v>432.88177802978311</v>
      </c>
      <c r="AK204" s="82">
        <f t="shared" si="1151"/>
        <v>0</v>
      </c>
      <c r="AL204" s="82">
        <f t="shared" si="1152"/>
        <v>0</v>
      </c>
      <c r="AM204" s="76"/>
      <c r="AN204" s="77">
        <f t="shared" si="1153"/>
        <v>0</v>
      </c>
      <c r="AO204" s="76">
        <f t="shared" si="1154"/>
        <v>0</v>
      </c>
      <c r="AP204" s="82">
        <f t="shared" si="1155"/>
        <v>243842.78999999998</v>
      </c>
      <c r="AQ204" s="82">
        <f t="shared" si="1156"/>
        <v>39177.21</v>
      </c>
      <c r="AR204" s="82">
        <f t="shared" si="1157"/>
        <v>44005.5</v>
      </c>
      <c r="AS204" s="82">
        <f t="shared" si="1158"/>
        <v>0</v>
      </c>
      <c r="AT204" s="82">
        <f t="shared" si="1159"/>
        <v>141458.76999999996</v>
      </c>
      <c r="AU204" s="82">
        <f t="shared" si="1160"/>
        <v>0</v>
      </c>
      <c r="AV204" s="82">
        <f t="shared" si="1161"/>
        <v>0</v>
      </c>
      <c r="AW204" s="82">
        <f t="shared" si="1162"/>
        <v>0</v>
      </c>
      <c r="AX204" s="82">
        <f t="shared" si="1163"/>
        <v>0</v>
      </c>
      <c r="AY204" s="82">
        <f t="shared" si="1164"/>
        <v>0</v>
      </c>
      <c r="AZ204" s="82">
        <f t="shared" si="1165"/>
        <v>0</v>
      </c>
      <c r="BA204" s="82">
        <f t="shared" si="1166"/>
        <v>12402.34</v>
      </c>
      <c r="BB204" s="82">
        <f t="shared" si="1167"/>
        <v>68476.930000000008</v>
      </c>
      <c r="BC204" s="82">
        <f t="shared" si="1168"/>
        <v>0</v>
      </c>
      <c r="BD204" s="82">
        <f t="shared" si="1169"/>
        <v>0</v>
      </c>
      <c r="BE204" s="82">
        <f t="shared" si="1170"/>
        <v>0</v>
      </c>
      <c r="BF204" s="76">
        <f t="shared" si="1171"/>
        <v>549363.54</v>
      </c>
      <c r="BG204" s="77">
        <f t="shared" si="1172"/>
        <v>6.7315102142528629E-2</v>
      </c>
      <c r="BH204" s="76">
        <f t="shared" si="1173"/>
        <v>819.72535736667771</v>
      </c>
      <c r="BI204" s="82">
        <f t="shared" si="1174"/>
        <v>0</v>
      </c>
      <c r="BJ204" s="82">
        <f t="shared" si="1175"/>
        <v>0</v>
      </c>
      <c r="BK204" s="82">
        <f t="shared" si="1176"/>
        <v>6859.44</v>
      </c>
      <c r="BL204" s="82">
        <f t="shared" si="1177"/>
        <v>0</v>
      </c>
      <c r="BM204" s="82">
        <f t="shared" si="1178"/>
        <v>0</v>
      </c>
      <c r="BN204" s="82">
        <f t="shared" si="1179"/>
        <v>0</v>
      </c>
      <c r="BO204" s="82">
        <f t="shared" si="1180"/>
        <v>0</v>
      </c>
      <c r="BP204" s="76">
        <f t="shared" si="1181"/>
        <v>6859.44</v>
      </c>
      <c r="BQ204" s="77">
        <f t="shared" si="1182"/>
        <v>8.405070060538537E-4</v>
      </c>
      <c r="BR204" s="76">
        <f t="shared" si="1183"/>
        <v>10.23522038855233</v>
      </c>
      <c r="BS204" s="82">
        <f t="shared" si="1184"/>
        <v>0</v>
      </c>
      <c r="BT204" s="82">
        <f t="shared" si="1185"/>
        <v>0</v>
      </c>
      <c r="BU204" s="82">
        <f t="shared" si="1186"/>
        <v>0</v>
      </c>
      <c r="BV204" s="82">
        <f t="shared" si="1187"/>
        <v>0</v>
      </c>
      <c r="BW204" s="76"/>
      <c r="BX204" s="77">
        <f t="shared" si="1188"/>
        <v>0</v>
      </c>
      <c r="BY204" s="76">
        <f t="shared" si="1189"/>
        <v>0</v>
      </c>
      <c r="BZ204" s="82">
        <v>1354656.68</v>
      </c>
      <c r="CA204" s="77">
        <f t="shared" si="1190"/>
        <v>0.16598999777498649</v>
      </c>
      <c r="CB204" s="76">
        <f t="shared" si="1191"/>
        <v>2021.3325972126893</v>
      </c>
      <c r="CC204" s="82">
        <v>381914.31</v>
      </c>
      <c r="CD204" s="77">
        <f t="shared" si="1192"/>
        <v>4.6797064085001602E-2</v>
      </c>
      <c r="CE204" s="76">
        <f t="shared" si="1193"/>
        <v>569.86825927362804</v>
      </c>
      <c r="CF204" s="84">
        <v>346047.51999999996</v>
      </c>
      <c r="CG204" s="77">
        <f t="shared" si="1194"/>
        <v>4.2402202656129519E-2</v>
      </c>
      <c r="CH204" s="85">
        <f t="shared" si="1195"/>
        <v>516.35011489450596</v>
      </c>
    </row>
    <row r="205" spans="1:86" x14ac:dyDescent="0.2">
      <c r="A205" s="79"/>
      <c r="B205" s="70" t="s">
        <v>341</v>
      </c>
      <c r="C205" s="70" t="s">
        <v>342</v>
      </c>
      <c r="D205" s="80">
        <f t="shared" si="1119"/>
        <v>92.749999999999986</v>
      </c>
      <c r="E205" s="80">
        <f t="shared" si="1120"/>
        <v>1308947.52</v>
      </c>
      <c r="F205" s="76">
        <f t="shared" si="1121"/>
        <v>452343.27000000008</v>
      </c>
      <c r="G205" s="76">
        <f t="shared" si="1122"/>
        <v>0</v>
      </c>
      <c r="H205" s="76">
        <f t="shared" si="1123"/>
        <v>0</v>
      </c>
      <c r="I205" s="76">
        <f t="shared" si="1124"/>
        <v>452343.27000000008</v>
      </c>
      <c r="J205" s="77">
        <f t="shared" si="1125"/>
        <v>0.34557785021052645</v>
      </c>
      <c r="K205" s="81">
        <f t="shared" si="1126"/>
        <v>4877.0163881401631</v>
      </c>
      <c r="L205" s="82">
        <f t="shared" si="1127"/>
        <v>0</v>
      </c>
      <c r="M205" s="82">
        <f t="shared" si="1128"/>
        <v>0</v>
      </c>
      <c r="N205" s="82">
        <f t="shared" si="1129"/>
        <v>0</v>
      </c>
      <c r="O205" s="82">
        <f t="shared" si="1130"/>
        <v>0</v>
      </c>
      <c r="P205" s="82">
        <f t="shared" si="1131"/>
        <v>0</v>
      </c>
      <c r="Q205" s="82">
        <f t="shared" si="1132"/>
        <v>0</v>
      </c>
      <c r="R205" s="76"/>
      <c r="S205" s="77">
        <f t="shared" si="1133"/>
        <v>0</v>
      </c>
      <c r="T205" s="96">
        <f t="shared" si="1134"/>
        <v>0</v>
      </c>
      <c r="U205" s="82">
        <f t="shared" si="1135"/>
        <v>153702.34000000003</v>
      </c>
      <c r="V205" s="82">
        <f t="shared" si="1136"/>
        <v>8000.1</v>
      </c>
      <c r="W205" s="82">
        <f t="shared" si="1137"/>
        <v>64186.619999999995</v>
      </c>
      <c r="X205" s="82">
        <f t="shared" si="1138"/>
        <v>0</v>
      </c>
      <c r="Y205" s="82">
        <f t="shared" si="1139"/>
        <v>0</v>
      </c>
      <c r="Z205" s="82">
        <f t="shared" si="1140"/>
        <v>0</v>
      </c>
      <c r="AA205" s="76">
        <f t="shared" si="1141"/>
        <v>225889.06000000003</v>
      </c>
      <c r="AB205" s="77">
        <f t="shared" si="1142"/>
        <v>0.17257304555647887</v>
      </c>
      <c r="AC205" s="76">
        <f t="shared" si="1143"/>
        <v>2435.4615633423186</v>
      </c>
      <c r="AD205" s="82">
        <f t="shared" si="1144"/>
        <v>0</v>
      </c>
      <c r="AE205" s="82">
        <f t="shared" si="1145"/>
        <v>0</v>
      </c>
      <c r="AF205" s="82">
        <f t="shared" si="1146"/>
        <v>0</v>
      </c>
      <c r="AG205" s="82">
        <f t="shared" si="1147"/>
        <v>0</v>
      </c>
      <c r="AH205" s="76"/>
      <c r="AI205" s="77">
        <f t="shared" si="1149"/>
        <v>0</v>
      </c>
      <c r="AJ205" s="76">
        <f t="shared" si="1150"/>
        <v>0</v>
      </c>
      <c r="AK205" s="82">
        <f t="shared" si="1151"/>
        <v>0</v>
      </c>
      <c r="AL205" s="82">
        <f t="shared" si="1152"/>
        <v>0</v>
      </c>
      <c r="AM205" s="76"/>
      <c r="AN205" s="77">
        <f t="shared" si="1153"/>
        <v>0</v>
      </c>
      <c r="AO205" s="76">
        <f t="shared" si="1154"/>
        <v>0</v>
      </c>
      <c r="AP205" s="82">
        <f t="shared" si="1155"/>
        <v>47383.570000000007</v>
      </c>
      <c r="AQ205" s="82">
        <f t="shared" si="1156"/>
        <v>16772.12</v>
      </c>
      <c r="AR205" s="82">
        <f t="shared" si="1157"/>
        <v>0</v>
      </c>
      <c r="AS205" s="82">
        <f t="shared" si="1158"/>
        <v>0</v>
      </c>
      <c r="AT205" s="82">
        <f t="shared" si="1159"/>
        <v>22338.42</v>
      </c>
      <c r="AU205" s="82">
        <f t="shared" si="1160"/>
        <v>0</v>
      </c>
      <c r="AV205" s="82">
        <f t="shared" si="1161"/>
        <v>0</v>
      </c>
      <c r="AW205" s="82">
        <f t="shared" si="1162"/>
        <v>546</v>
      </c>
      <c r="AX205" s="82">
        <f t="shared" si="1163"/>
        <v>0</v>
      </c>
      <c r="AY205" s="82">
        <f t="shared" si="1164"/>
        <v>0</v>
      </c>
      <c r="AZ205" s="82">
        <f t="shared" si="1165"/>
        <v>0</v>
      </c>
      <c r="BA205" s="82">
        <f t="shared" si="1166"/>
        <v>0</v>
      </c>
      <c r="BB205" s="82">
        <f t="shared" si="1167"/>
        <v>0</v>
      </c>
      <c r="BC205" s="82">
        <f t="shared" si="1168"/>
        <v>0</v>
      </c>
      <c r="BD205" s="82">
        <f t="shared" si="1169"/>
        <v>0</v>
      </c>
      <c r="BE205" s="82">
        <f t="shared" si="1170"/>
        <v>0</v>
      </c>
      <c r="BF205" s="76">
        <f t="shared" si="1171"/>
        <v>87040.11</v>
      </c>
      <c r="BG205" s="77">
        <f t="shared" si="1172"/>
        <v>6.6496256473292367E-2</v>
      </c>
      <c r="BH205" s="76">
        <f t="shared" si="1173"/>
        <v>938.43784366576836</v>
      </c>
      <c r="BI205" s="82">
        <f t="shared" si="1174"/>
        <v>0</v>
      </c>
      <c r="BJ205" s="82">
        <f t="shared" si="1175"/>
        <v>0</v>
      </c>
      <c r="BK205" s="82">
        <f t="shared" si="1176"/>
        <v>1056.9000000000001</v>
      </c>
      <c r="BL205" s="82">
        <f t="shared" si="1177"/>
        <v>0</v>
      </c>
      <c r="BM205" s="82">
        <f t="shared" si="1178"/>
        <v>0</v>
      </c>
      <c r="BN205" s="82">
        <f t="shared" si="1179"/>
        <v>0</v>
      </c>
      <c r="BO205" s="82">
        <f t="shared" si="1180"/>
        <v>38959.310000000005</v>
      </c>
      <c r="BP205" s="76">
        <f t="shared" si="1181"/>
        <v>40016.210000000006</v>
      </c>
      <c r="BQ205" s="77">
        <f t="shared" si="1182"/>
        <v>3.0571286769388591E-2</v>
      </c>
      <c r="BR205" s="76">
        <f t="shared" si="1183"/>
        <v>431.44161725067397</v>
      </c>
      <c r="BS205" s="82">
        <f t="shared" si="1184"/>
        <v>0</v>
      </c>
      <c r="BT205" s="82">
        <f t="shared" si="1185"/>
        <v>0</v>
      </c>
      <c r="BU205" s="82">
        <f t="shared" si="1186"/>
        <v>0</v>
      </c>
      <c r="BV205" s="82">
        <f t="shared" si="1187"/>
        <v>0</v>
      </c>
      <c r="BW205" s="76"/>
      <c r="BX205" s="77">
        <f t="shared" si="1188"/>
        <v>0</v>
      </c>
      <c r="BY205" s="76">
        <f t="shared" si="1189"/>
        <v>0</v>
      </c>
      <c r="BZ205" s="82">
        <v>280146.88</v>
      </c>
      <c r="CA205" s="77">
        <f t="shared" si="1190"/>
        <v>0.21402453170926211</v>
      </c>
      <c r="CB205" s="76">
        <f t="shared" si="1191"/>
        <v>3020.4515363881405</v>
      </c>
      <c r="CC205" s="82">
        <v>79572.550000000017</v>
      </c>
      <c r="CD205" s="77">
        <f t="shared" si="1192"/>
        <v>6.0791245473309746E-2</v>
      </c>
      <c r="CE205" s="76">
        <f t="shared" si="1193"/>
        <v>857.92506738544512</v>
      </c>
      <c r="CF205" s="84">
        <v>143939.44</v>
      </c>
      <c r="CG205" s="77">
        <f t="shared" si="1194"/>
        <v>0.10996578380774197</v>
      </c>
      <c r="CH205" s="85">
        <f t="shared" si="1195"/>
        <v>1551.9077088948791</v>
      </c>
    </row>
    <row r="206" spans="1:86" x14ac:dyDescent="0.2">
      <c r="A206" s="79"/>
      <c r="B206" s="70" t="s">
        <v>343</v>
      </c>
      <c r="C206" s="70" t="s">
        <v>344</v>
      </c>
      <c r="D206" s="80">
        <f t="shared" si="1119"/>
        <v>754.43</v>
      </c>
      <c r="E206" s="80">
        <f t="shared" si="1120"/>
        <v>7988547.8099999996</v>
      </c>
      <c r="F206" s="76">
        <f t="shared" si="1121"/>
        <v>3879042.3999999994</v>
      </c>
      <c r="G206" s="76">
        <f t="shared" si="1122"/>
        <v>89024</v>
      </c>
      <c r="H206" s="76">
        <f t="shared" si="1123"/>
        <v>0</v>
      </c>
      <c r="I206" s="76">
        <f t="shared" si="1124"/>
        <v>3968066.3999999994</v>
      </c>
      <c r="J206" s="77">
        <f t="shared" si="1125"/>
        <v>0.49671936556889679</v>
      </c>
      <c r="K206" s="81">
        <f t="shared" si="1126"/>
        <v>5259.6879763530078</v>
      </c>
      <c r="L206" s="82">
        <f t="shared" si="1127"/>
        <v>0</v>
      </c>
      <c r="M206" s="82">
        <f t="shared" si="1128"/>
        <v>0</v>
      </c>
      <c r="N206" s="82">
        <f t="shared" si="1129"/>
        <v>0</v>
      </c>
      <c r="O206" s="82">
        <f t="shared" si="1130"/>
        <v>0</v>
      </c>
      <c r="P206" s="82">
        <f t="shared" si="1131"/>
        <v>0</v>
      </c>
      <c r="Q206" s="82">
        <f t="shared" si="1132"/>
        <v>0</v>
      </c>
      <c r="R206" s="76"/>
      <c r="S206" s="77">
        <f t="shared" si="1133"/>
        <v>0</v>
      </c>
      <c r="T206" s="96">
        <f t="shared" si="1134"/>
        <v>0</v>
      </c>
      <c r="U206" s="82">
        <f t="shared" si="1135"/>
        <v>844196.9</v>
      </c>
      <c r="V206" s="82">
        <f t="shared" si="1136"/>
        <v>15568.95</v>
      </c>
      <c r="W206" s="82">
        <f t="shared" si="1137"/>
        <v>170485.69</v>
      </c>
      <c r="X206" s="82">
        <f t="shared" si="1138"/>
        <v>0</v>
      </c>
      <c r="Y206" s="82">
        <f t="shared" si="1139"/>
        <v>0</v>
      </c>
      <c r="Z206" s="82">
        <f t="shared" si="1140"/>
        <v>0</v>
      </c>
      <c r="AA206" s="76">
        <f t="shared" si="1141"/>
        <v>1030251.54</v>
      </c>
      <c r="AB206" s="77">
        <f t="shared" si="1142"/>
        <v>0.12896606047851894</v>
      </c>
      <c r="AC206" s="76">
        <f t="shared" si="1143"/>
        <v>1365.6025608737723</v>
      </c>
      <c r="AD206" s="82">
        <f t="shared" si="1144"/>
        <v>280604.33</v>
      </c>
      <c r="AE206" s="82">
        <f t="shared" si="1145"/>
        <v>103833.53</v>
      </c>
      <c r="AF206" s="82">
        <f t="shared" si="1146"/>
        <v>4009</v>
      </c>
      <c r="AG206" s="82">
        <f t="shared" si="1147"/>
        <v>0</v>
      </c>
      <c r="AH206" s="76">
        <f t="shared" si="1148"/>
        <v>388446.86</v>
      </c>
      <c r="AI206" s="77">
        <f t="shared" si="1149"/>
        <v>4.8625466009447345E-2</v>
      </c>
      <c r="AJ206" s="76">
        <f t="shared" si="1150"/>
        <v>514.88787561470247</v>
      </c>
      <c r="AK206" s="82">
        <f t="shared" si="1151"/>
        <v>0</v>
      </c>
      <c r="AL206" s="82">
        <f t="shared" si="1152"/>
        <v>0</v>
      </c>
      <c r="AM206" s="76"/>
      <c r="AN206" s="77">
        <f t="shared" si="1153"/>
        <v>0</v>
      </c>
      <c r="AO206" s="76">
        <f t="shared" si="1154"/>
        <v>0</v>
      </c>
      <c r="AP206" s="82">
        <f t="shared" si="1155"/>
        <v>108165.51000000001</v>
      </c>
      <c r="AQ206" s="82">
        <f t="shared" si="1156"/>
        <v>23566.82</v>
      </c>
      <c r="AR206" s="82">
        <f t="shared" si="1157"/>
        <v>0</v>
      </c>
      <c r="AS206" s="82">
        <f t="shared" si="1158"/>
        <v>0</v>
      </c>
      <c r="AT206" s="82">
        <f t="shared" si="1159"/>
        <v>198059.15</v>
      </c>
      <c r="AU206" s="82">
        <f t="shared" si="1160"/>
        <v>0</v>
      </c>
      <c r="AV206" s="82">
        <f t="shared" si="1161"/>
        <v>0</v>
      </c>
      <c r="AW206" s="82">
        <f t="shared" si="1162"/>
        <v>44149.18</v>
      </c>
      <c r="AX206" s="82">
        <f t="shared" si="1163"/>
        <v>0</v>
      </c>
      <c r="AY206" s="82">
        <f t="shared" si="1164"/>
        <v>0</v>
      </c>
      <c r="AZ206" s="82">
        <f t="shared" si="1165"/>
        <v>0</v>
      </c>
      <c r="BA206" s="82">
        <f t="shared" si="1166"/>
        <v>0</v>
      </c>
      <c r="BB206" s="82">
        <f t="shared" si="1167"/>
        <v>8106.91</v>
      </c>
      <c r="BC206" s="82">
        <f t="shared" si="1168"/>
        <v>0</v>
      </c>
      <c r="BD206" s="82">
        <f t="shared" si="1169"/>
        <v>0</v>
      </c>
      <c r="BE206" s="82">
        <f t="shared" si="1170"/>
        <v>0</v>
      </c>
      <c r="BF206" s="76">
        <f t="shared" si="1171"/>
        <v>382047.56999999995</v>
      </c>
      <c r="BG206" s="77">
        <f t="shared" si="1172"/>
        <v>4.7824408025918787E-2</v>
      </c>
      <c r="BH206" s="76">
        <f t="shared" si="1173"/>
        <v>506.40559097596855</v>
      </c>
      <c r="BI206" s="82">
        <f t="shared" si="1174"/>
        <v>17860</v>
      </c>
      <c r="BJ206" s="82">
        <f t="shared" si="1175"/>
        <v>0</v>
      </c>
      <c r="BK206" s="82">
        <f t="shared" si="1176"/>
        <v>4562.1500000000005</v>
      </c>
      <c r="BL206" s="82">
        <f t="shared" si="1177"/>
        <v>0</v>
      </c>
      <c r="BM206" s="82">
        <f t="shared" si="1178"/>
        <v>0</v>
      </c>
      <c r="BN206" s="82">
        <f t="shared" si="1179"/>
        <v>0</v>
      </c>
      <c r="BO206" s="82">
        <f t="shared" si="1180"/>
        <v>3998.73</v>
      </c>
      <c r="BP206" s="76">
        <f t="shared" si="1181"/>
        <v>26420.880000000001</v>
      </c>
      <c r="BQ206" s="77">
        <f t="shared" si="1182"/>
        <v>3.3073445422616807E-3</v>
      </c>
      <c r="BR206" s="76">
        <f t="shared" si="1183"/>
        <v>35.020982728682583</v>
      </c>
      <c r="BS206" s="82">
        <f t="shared" si="1184"/>
        <v>0</v>
      </c>
      <c r="BT206" s="82">
        <f t="shared" si="1185"/>
        <v>0</v>
      </c>
      <c r="BU206" s="82">
        <f t="shared" si="1186"/>
        <v>0</v>
      </c>
      <c r="BV206" s="82">
        <f t="shared" si="1187"/>
        <v>0</v>
      </c>
      <c r="BW206" s="76"/>
      <c r="BX206" s="77">
        <f t="shared" si="1188"/>
        <v>0</v>
      </c>
      <c r="BY206" s="76">
        <f t="shared" si="1189"/>
        <v>0</v>
      </c>
      <c r="BZ206" s="82">
        <v>1576068.27</v>
      </c>
      <c r="CA206" s="77">
        <f t="shared" si="1190"/>
        <v>0.19729096044553812</v>
      </c>
      <c r="CB206" s="76">
        <f t="shared" si="1191"/>
        <v>2089.0848322574661</v>
      </c>
      <c r="CC206" s="82">
        <v>248742.43000000002</v>
      </c>
      <c r="CD206" s="77">
        <f t="shared" si="1192"/>
        <v>3.1137377645612418E-2</v>
      </c>
      <c r="CE206" s="76">
        <f t="shared" si="1193"/>
        <v>329.70909163209313</v>
      </c>
      <c r="CF206" s="84">
        <v>368503.86</v>
      </c>
      <c r="CG206" s="77">
        <f t="shared" si="1194"/>
        <v>4.6129017283805931E-2</v>
      </c>
      <c r="CH206" s="85">
        <f t="shared" si="1195"/>
        <v>488.4533488859139</v>
      </c>
    </row>
    <row r="207" spans="1:86" x14ac:dyDescent="0.2">
      <c r="A207" s="79"/>
      <c r="B207" s="70" t="s">
        <v>345</v>
      </c>
      <c r="C207" s="70" t="s">
        <v>346</v>
      </c>
      <c r="D207" s="80">
        <f t="shared" si="1119"/>
        <v>755.04999999999984</v>
      </c>
      <c r="E207" s="80">
        <f t="shared" si="1120"/>
        <v>8439578.4900000002</v>
      </c>
      <c r="F207" s="76">
        <f t="shared" si="1121"/>
        <v>4194276.75</v>
      </c>
      <c r="G207" s="76">
        <f t="shared" si="1122"/>
        <v>196483.76</v>
      </c>
      <c r="H207" s="76">
        <f t="shared" si="1123"/>
        <v>0</v>
      </c>
      <c r="I207" s="76">
        <f t="shared" si="1124"/>
        <v>4390760.51</v>
      </c>
      <c r="J207" s="77">
        <f t="shared" si="1125"/>
        <v>0.52025827062365526</v>
      </c>
      <c r="K207" s="81">
        <f t="shared" si="1126"/>
        <v>5815.191722402491</v>
      </c>
      <c r="L207" s="82">
        <f t="shared" si="1127"/>
        <v>0</v>
      </c>
      <c r="M207" s="82">
        <f t="shared" si="1128"/>
        <v>0</v>
      </c>
      <c r="N207" s="82">
        <f t="shared" si="1129"/>
        <v>0</v>
      </c>
      <c r="O207" s="82">
        <f t="shared" si="1130"/>
        <v>0</v>
      </c>
      <c r="P207" s="82">
        <f t="shared" si="1131"/>
        <v>0</v>
      </c>
      <c r="Q207" s="82">
        <f t="shared" si="1132"/>
        <v>0</v>
      </c>
      <c r="R207" s="76"/>
      <c r="S207" s="77">
        <f t="shared" si="1133"/>
        <v>0</v>
      </c>
      <c r="T207" s="96">
        <f t="shared" si="1134"/>
        <v>0</v>
      </c>
      <c r="U207" s="82">
        <f t="shared" si="1135"/>
        <v>711812.97</v>
      </c>
      <c r="V207" s="82">
        <f t="shared" si="1136"/>
        <v>51200.639999999999</v>
      </c>
      <c r="W207" s="82">
        <f t="shared" si="1137"/>
        <v>181557.81999999998</v>
      </c>
      <c r="X207" s="82">
        <f t="shared" si="1138"/>
        <v>0</v>
      </c>
      <c r="Y207" s="82">
        <f t="shared" si="1139"/>
        <v>0</v>
      </c>
      <c r="Z207" s="82">
        <f t="shared" si="1140"/>
        <v>0</v>
      </c>
      <c r="AA207" s="76">
        <f t="shared" si="1141"/>
        <v>944571.42999999993</v>
      </c>
      <c r="AB207" s="77">
        <f t="shared" si="1142"/>
        <v>0.11192163579250033</v>
      </c>
      <c r="AC207" s="76">
        <f t="shared" si="1143"/>
        <v>1251.0051387325345</v>
      </c>
      <c r="AD207" s="82">
        <f t="shared" si="1144"/>
        <v>467587.85000000003</v>
      </c>
      <c r="AE207" s="82">
        <f t="shared" si="1145"/>
        <v>16921.439999999999</v>
      </c>
      <c r="AF207" s="82">
        <f t="shared" si="1146"/>
        <v>4960.9999999999991</v>
      </c>
      <c r="AG207" s="82">
        <f t="shared" si="1147"/>
        <v>0</v>
      </c>
      <c r="AH207" s="76">
        <f t="shared" si="1148"/>
        <v>489470.29000000004</v>
      </c>
      <c r="AI207" s="77">
        <f t="shared" si="1149"/>
        <v>5.7997006672782306E-2</v>
      </c>
      <c r="AJ207" s="76">
        <f t="shared" si="1150"/>
        <v>648.26208860340398</v>
      </c>
      <c r="AK207" s="82">
        <f t="shared" si="1151"/>
        <v>0</v>
      </c>
      <c r="AL207" s="82">
        <f t="shared" si="1152"/>
        <v>0</v>
      </c>
      <c r="AM207" s="76"/>
      <c r="AN207" s="77">
        <f t="shared" si="1153"/>
        <v>0</v>
      </c>
      <c r="AO207" s="76">
        <f t="shared" si="1154"/>
        <v>0</v>
      </c>
      <c r="AP207" s="82">
        <f t="shared" si="1155"/>
        <v>142750.68000000002</v>
      </c>
      <c r="AQ207" s="82">
        <f t="shared" si="1156"/>
        <v>30551.68</v>
      </c>
      <c r="AR207" s="82">
        <f t="shared" si="1157"/>
        <v>0</v>
      </c>
      <c r="AS207" s="82">
        <f t="shared" si="1158"/>
        <v>0</v>
      </c>
      <c r="AT207" s="82">
        <f t="shared" si="1159"/>
        <v>186165.69999999998</v>
      </c>
      <c r="AU207" s="82">
        <f t="shared" si="1160"/>
        <v>0</v>
      </c>
      <c r="AV207" s="82">
        <f t="shared" si="1161"/>
        <v>0</v>
      </c>
      <c r="AW207" s="82">
        <f t="shared" si="1162"/>
        <v>93714.27</v>
      </c>
      <c r="AX207" s="82">
        <f t="shared" si="1163"/>
        <v>0</v>
      </c>
      <c r="AY207" s="82">
        <f t="shared" si="1164"/>
        <v>0</v>
      </c>
      <c r="AZ207" s="82">
        <f t="shared" si="1165"/>
        <v>0</v>
      </c>
      <c r="BA207" s="82">
        <f t="shared" si="1166"/>
        <v>0</v>
      </c>
      <c r="BB207" s="82">
        <f t="shared" si="1167"/>
        <v>30507.43</v>
      </c>
      <c r="BC207" s="82">
        <f t="shared" si="1168"/>
        <v>0</v>
      </c>
      <c r="BD207" s="82">
        <f t="shared" si="1169"/>
        <v>0</v>
      </c>
      <c r="BE207" s="82">
        <f t="shared" si="1170"/>
        <v>0</v>
      </c>
      <c r="BF207" s="76">
        <f t="shared" si="1171"/>
        <v>483689.76</v>
      </c>
      <c r="BG207" s="77">
        <f t="shared" si="1172"/>
        <v>5.731207554655967E-2</v>
      </c>
      <c r="BH207" s="76">
        <f t="shared" si="1173"/>
        <v>640.6062644857958</v>
      </c>
      <c r="BI207" s="82">
        <f t="shared" si="1174"/>
        <v>0</v>
      </c>
      <c r="BJ207" s="82">
        <f t="shared" si="1175"/>
        <v>0</v>
      </c>
      <c r="BK207" s="82">
        <f t="shared" si="1176"/>
        <v>7101.43</v>
      </c>
      <c r="BL207" s="82">
        <f t="shared" si="1177"/>
        <v>0</v>
      </c>
      <c r="BM207" s="82">
        <f t="shared" si="1178"/>
        <v>0</v>
      </c>
      <c r="BN207" s="82">
        <f t="shared" si="1179"/>
        <v>0</v>
      </c>
      <c r="BO207" s="82">
        <f t="shared" si="1180"/>
        <v>0</v>
      </c>
      <c r="BP207" s="76">
        <f t="shared" si="1181"/>
        <v>7101.43</v>
      </c>
      <c r="BQ207" s="77">
        <f t="shared" si="1182"/>
        <v>8.4144368210028932E-4</v>
      </c>
      <c r="BR207" s="76">
        <f t="shared" si="1183"/>
        <v>9.4052446857824012</v>
      </c>
      <c r="BS207" s="82">
        <f t="shared" si="1184"/>
        <v>0</v>
      </c>
      <c r="BT207" s="82">
        <f t="shared" si="1185"/>
        <v>0</v>
      </c>
      <c r="BU207" s="82">
        <f t="shared" si="1186"/>
        <v>0</v>
      </c>
      <c r="BV207" s="82">
        <f t="shared" si="1187"/>
        <v>7616.34</v>
      </c>
      <c r="BW207" s="76">
        <f t="shared" si="1196"/>
        <v>7616.34</v>
      </c>
      <c r="BX207" s="77">
        <f t="shared" si="1188"/>
        <v>9.0245502296406753E-4</v>
      </c>
      <c r="BY207" s="76">
        <f t="shared" si="1189"/>
        <v>10.087199523210385</v>
      </c>
      <c r="BZ207" s="82">
        <v>1337085.5299999996</v>
      </c>
      <c r="CA207" s="77">
        <f t="shared" si="1190"/>
        <v>0.15843036848158984</v>
      </c>
      <c r="CB207" s="76">
        <f t="shared" si="1191"/>
        <v>1770.8569366267131</v>
      </c>
      <c r="CC207" s="82">
        <v>301109.78999999998</v>
      </c>
      <c r="CD207" s="77">
        <f t="shared" si="1192"/>
        <v>3.5678297246335575E-2</v>
      </c>
      <c r="CE207" s="76">
        <f t="shared" si="1193"/>
        <v>398.79450367525334</v>
      </c>
      <c r="CF207" s="84">
        <v>478173.41</v>
      </c>
      <c r="CG207" s="77">
        <f t="shared" si="1194"/>
        <v>5.665844693151257E-2</v>
      </c>
      <c r="CH207" s="85">
        <f t="shared" si="1195"/>
        <v>633.30032448182249</v>
      </c>
    </row>
    <row r="208" spans="1:86" x14ac:dyDescent="0.2">
      <c r="A208" s="79"/>
      <c r="B208" s="70" t="s">
        <v>347</v>
      </c>
      <c r="C208" s="70" t="s">
        <v>348</v>
      </c>
      <c r="D208" s="80">
        <f t="shared" si="1119"/>
        <v>276.66000000000003</v>
      </c>
      <c r="E208" s="80">
        <f t="shared" si="1120"/>
        <v>3841689.66</v>
      </c>
      <c r="F208" s="76">
        <f t="shared" si="1121"/>
        <v>1890448.1999999997</v>
      </c>
      <c r="G208" s="76">
        <f t="shared" si="1122"/>
        <v>0</v>
      </c>
      <c r="H208" s="76">
        <f t="shared" si="1123"/>
        <v>586.71</v>
      </c>
      <c r="I208" s="76">
        <f t="shared" si="1124"/>
        <v>1891034.9099999997</v>
      </c>
      <c r="J208" s="77">
        <f t="shared" si="1125"/>
        <v>0.49224041433893428</v>
      </c>
      <c r="K208" s="81">
        <f t="shared" si="1126"/>
        <v>6835.2306441119044</v>
      </c>
      <c r="L208" s="82">
        <f t="shared" si="1127"/>
        <v>0</v>
      </c>
      <c r="M208" s="82">
        <f t="shared" si="1128"/>
        <v>0</v>
      </c>
      <c r="N208" s="82">
        <f t="shared" si="1129"/>
        <v>0</v>
      </c>
      <c r="O208" s="82">
        <f t="shared" si="1130"/>
        <v>0</v>
      </c>
      <c r="P208" s="82">
        <f t="shared" si="1131"/>
        <v>0</v>
      </c>
      <c r="Q208" s="82">
        <f t="shared" si="1132"/>
        <v>0</v>
      </c>
      <c r="R208" s="76"/>
      <c r="S208" s="77">
        <f t="shared" si="1133"/>
        <v>0</v>
      </c>
      <c r="T208" s="96">
        <f t="shared" si="1134"/>
        <v>0</v>
      </c>
      <c r="U208" s="82">
        <f t="shared" si="1135"/>
        <v>397197.41</v>
      </c>
      <c r="V208" s="82">
        <f t="shared" si="1136"/>
        <v>11520.14</v>
      </c>
      <c r="W208" s="82">
        <f t="shared" si="1137"/>
        <v>54709</v>
      </c>
      <c r="X208" s="82">
        <f t="shared" si="1138"/>
        <v>0</v>
      </c>
      <c r="Y208" s="82">
        <f t="shared" si="1139"/>
        <v>0</v>
      </c>
      <c r="Z208" s="82">
        <f t="shared" si="1140"/>
        <v>0</v>
      </c>
      <c r="AA208" s="76">
        <f t="shared" si="1141"/>
        <v>463426.55</v>
      </c>
      <c r="AB208" s="77">
        <f t="shared" si="1142"/>
        <v>0.12063091790709611</v>
      </c>
      <c r="AC208" s="76">
        <f t="shared" si="1143"/>
        <v>1675.0760861707508</v>
      </c>
      <c r="AD208" s="82">
        <f t="shared" si="1144"/>
        <v>135110.68000000002</v>
      </c>
      <c r="AE208" s="82">
        <f t="shared" si="1145"/>
        <v>45334.649999999994</v>
      </c>
      <c r="AF208" s="82">
        <f t="shared" si="1146"/>
        <v>1858.9299999999998</v>
      </c>
      <c r="AG208" s="82">
        <f t="shared" si="1147"/>
        <v>0</v>
      </c>
      <c r="AH208" s="76">
        <f t="shared" si="1148"/>
        <v>182304.26</v>
      </c>
      <c r="AI208" s="77">
        <f t="shared" si="1149"/>
        <v>4.745418712452687E-2</v>
      </c>
      <c r="AJ208" s="76">
        <f t="shared" si="1150"/>
        <v>658.94693848044528</v>
      </c>
      <c r="AK208" s="82">
        <f t="shared" si="1151"/>
        <v>0</v>
      </c>
      <c r="AL208" s="82">
        <f t="shared" si="1152"/>
        <v>0</v>
      </c>
      <c r="AM208" s="76"/>
      <c r="AN208" s="77">
        <f t="shared" si="1153"/>
        <v>0</v>
      </c>
      <c r="AO208" s="76">
        <f t="shared" si="1154"/>
        <v>0</v>
      </c>
      <c r="AP208" s="82">
        <f t="shared" si="1155"/>
        <v>71311</v>
      </c>
      <c r="AQ208" s="82">
        <f t="shared" si="1156"/>
        <v>32124.890000000003</v>
      </c>
      <c r="AR208" s="82">
        <f t="shared" si="1157"/>
        <v>0</v>
      </c>
      <c r="AS208" s="82">
        <f t="shared" si="1158"/>
        <v>0</v>
      </c>
      <c r="AT208" s="82">
        <f t="shared" si="1159"/>
        <v>88931</v>
      </c>
      <c r="AU208" s="82">
        <f t="shared" si="1160"/>
        <v>0</v>
      </c>
      <c r="AV208" s="82">
        <f t="shared" si="1161"/>
        <v>0</v>
      </c>
      <c r="AW208" s="82">
        <f t="shared" si="1162"/>
        <v>10000</v>
      </c>
      <c r="AX208" s="82">
        <f t="shared" si="1163"/>
        <v>0</v>
      </c>
      <c r="AY208" s="82">
        <f t="shared" si="1164"/>
        <v>66234.44</v>
      </c>
      <c r="AZ208" s="82">
        <f t="shared" si="1165"/>
        <v>0</v>
      </c>
      <c r="BA208" s="82">
        <f t="shared" si="1166"/>
        <v>0</v>
      </c>
      <c r="BB208" s="82">
        <f t="shared" si="1167"/>
        <v>0</v>
      </c>
      <c r="BC208" s="82">
        <f t="shared" si="1168"/>
        <v>0</v>
      </c>
      <c r="BD208" s="82">
        <f t="shared" si="1169"/>
        <v>0</v>
      </c>
      <c r="BE208" s="82">
        <f t="shared" si="1170"/>
        <v>0</v>
      </c>
      <c r="BF208" s="76">
        <f t="shared" si="1171"/>
        <v>268601.33</v>
      </c>
      <c r="BG208" s="77">
        <f t="shared" si="1172"/>
        <v>6.9917498229151595E-2</v>
      </c>
      <c r="BH208" s="76">
        <f t="shared" si="1173"/>
        <v>970.87157521867994</v>
      </c>
      <c r="BI208" s="82">
        <f t="shared" si="1174"/>
        <v>0</v>
      </c>
      <c r="BJ208" s="82">
        <f t="shared" si="1175"/>
        <v>0</v>
      </c>
      <c r="BK208" s="82">
        <f t="shared" si="1176"/>
        <v>2124.29</v>
      </c>
      <c r="BL208" s="82">
        <f t="shared" si="1177"/>
        <v>0</v>
      </c>
      <c r="BM208" s="82">
        <f t="shared" si="1178"/>
        <v>0</v>
      </c>
      <c r="BN208" s="82">
        <f t="shared" si="1179"/>
        <v>0</v>
      </c>
      <c r="BO208" s="82">
        <f t="shared" si="1180"/>
        <v>8374.07</v>
      </c>
      <c r="BP208" s="76">
        <f t="shared" si="1181"/>
        <v>10498.36</v>
      </c>
      <c r="BQ208" s="77">
        <f t="shared" si="1182"/>
        <v>2.7327454659624951E-3</v>
      </c>
      <c r="BR208" s="76">
        <f t="shared" si="1183"/>
        <v>37.94679389864816</v>
      </c>
      <c r="BS208" s="82">
        <f t="shared" si="1184"/>
        <v>0</v>
      </c>
      <c r="BT208" s="82">
        <f t="shared" si="1185"/>
        <v>0</v>
      </c>
      <c r="BU208" s="82">
        <f t="shared" si="1186"/>
        <v>0</v>
      </c>
      <c r="BV208" s="82">
        <f t="shared" si="1187"/>
        <v>0</v>
      </c>
      <c r="BW208" s="76"/>
      <c r="BX208" s="77">
        <f t="shared" si="1188"/>
        <v>0</v>
      </c>
      <c r="BY208" s="76">
        <f t="shared" si="1189"/>
        <v>0</v>
      </c>
      <c r="BZ208" s="82">
        <v>710117.94000000018</v>
      </c>
      <c r="CA208" s="77">
        <f t="shared" si="1190"/>
        <v>0.18484521209347246</v>
      </c>
      <c r="CB208" s="76">
        <f t="shared" si="1191"/>
        <v>2566.7531988722626</v>
      </c>
      <c r="CC208" s="82">
        <v>154376.26999999999</v>
      </c>
      <c r="CD208" s="77">
        <f t="shared" si="1192"/>
        <v>4.0184471850336807E-2</v>
      </c>
      <c r="CE208" s="76">
        <f t="shared" si="1193"/>
        <v>557.99996385455063</v>
      </c>
      <c r="CF208" s="84">
        <v>161330.03999999998</v>
      </c>
      <c r="CG208" s="77">
        <f t="shared" si="1194"/>
        <v>4.1994552990519275E-2</v>
      </c>
      <c r="CH208" s="85">
        <f t="shared" si="1195"/>
        <v>583.13467794404676</v>
      </c>
    </row>
    <row r="209" spans="1:86" x14ac:dyDescent="0.2">
      <c r="A209" s="79"/>
      <c r="B209" s="70" t="s">
        <v>349</v>
      </c>
      <c r="C209" s="70" t="s">
        <v>350</v>
      </c>
      <c r="D209" s="80">
        <f t="shared" si="1119"/>
        <v>3015.2599999999993</v>
      </c>
      <c r="E209" s="80">
        <f t="shared" si="1120"/>
        <v>33994117.710000001</v>
      </c>
      <c r="F209" s="76">
        <f t="shared" si="1121"/>
        <v>15951497.669999992</v>
      </c>
      <c r="G209" s="76">
        <f t="shared" si="1122"/>
        <v>188045.69</v>
      </c>
      <c r="H209" s="76">
        <f t="shared" si="1123"/>
        <v>43416.54</v>
      </c>
      <c r="I209" s="76">
        <f t="shared" si="1124"/>
        <v>16182959.899999991</v>
      </c>
      <c r="J209" s="77">
        <f t="shared" si="1125"/>
        <v>0.47605176984015307</v>
      </c>
      <c r="K209" s="81">
        <f t="shared" si="1126"/>
        <v>5367.0197263254231</v>
      </c>
      <c r="L209" s="82">
        <f t="shared" si="1127"/>
        <v>0</v>
      </c>
      <c r="M209" s="82">
        <f t="shared" si="1128"/>
        <v>0</v>
      </c>
      <c r="N209" s="82">
        <f t="shared" si="1129"/>
        <v>0</v>
      </c>
      <c r="O209" s="82">
        <f t="shared" si="1130"/>
        <v>0</v>
      </c>
      <c r="P209" s="82">
        <f t="shared" si="1131"/>
        <v>0</v>
      </c>
      <c r="Q209" s="82">
        <f t="shared" si="1132"/>
        <v>0</v>
      </c>
      <c r="R209" s="76"/>
      <c r="S209" s="77">
        <f t="shared" si="1133"/>
        <v>0</v>
      </c>
      <c r="T209" s="96">
        <f t="shared" si="1134"/>
        <v>0</v>
      </c>
      <c r="U209" s="82">
        <f t="shared" si="1135"/>
        <v>4717159.6500000013</v>
      </c>
      <c r="V209" s="82">
        <f t="shared" si="1136"/>
        <v>0</v>
      </c>
      <c r="W209" s="82">
        <f t="shared" si="1137"/>
        <v>646081.04999999993</v>
      </c>
      <c r="X209" s="82">
        <f t="shared" si="1138"/>
        <v>0</v>
      </c>
      <c r="Y209" s="82">
        <f t="shared" si="1139"/>
        <v>0</v>
      </c>
      <c r="Z209" s="82">
        <f t="shared" si="1140"/>
        <v>0</v>
      </c>
      <c r="AA209" s="76">
        <f t="shared" si="1141"/>
        <v>5363240.7000000011</v>
      </c>
      <c r="AB209" s="77">
        <f t="shared" si="1142"/>
        <v>0.15776966902783607</v>
      </c>
      <c r="AC209" s="76">
        <f t="shared" si="1143"/>
        <v>1778.699249815937</v>
      </c>
      <c r="AD209" s="82">
        <f t="shared" si="1144"/>
        <v>1086911.08</v>
      </c>
      <c r="AE209" s="82">
        <f t="shared" si="1145"/>
        <v>0</v>
      </c>
      <c r="AF209" s="82">
        <f t="shared" si="1146"/>
        <v>64974.520000000004</v>
      </c>
      <c r="AG209" s="82">
        <f t="shared" si="1147"/>
        <v>0</v>
      </c>
      <c r="AH209" s="76">
        <f t="shared" si="1148"/>
        <v>1151885.6000000001</v>
      </c>
      <c r="AI209" s="77">
        <f t="shared" si="1149"/>
        <v>3.3884850603466361E-2</v>
      </c>
      <c r="AJ209" s="76">
        <f t="shared" si="1150"/>
        <v>382.01866505707648</v>
      </c>
      <c r="AK209" s="82">
        <f t="shared" si="1151"/>
        <v>0</v>
      </c>
      <c r="AL209" s="82">
        <f t="shared" si="1152"/>
        <v>0</v>
      </c>
      <c r="AM209" s="76"/>
      <c r="AN209" s="77">
        <f t="shared" si="1153"/>
        <v>0</v>
      </c>
      <c r="AO209" s="76">
        <f t="shared" si="1154"/>
        <v>0</v>
      </c>
      <c r="AP209" s="82">
        <f t="shared" si="1155"/>
        <v>515029.52999999997</v>
      </c>
      <c r="AQ209" s="82">
        <f t="shared" si="1156"/>
        <v>138181.15</v>
      </c>
      <c r="AR209" s="82">
        <f t="shared" si="1157"/>
        <v>0</v>
      </c>
      <c r="AS209" s="82">
        <f t="shared" si="1158"/>
        <v>0</v>
      </c>
      <c r="AT209" s="82">
        <f t="shared" si="1159"/>
        <v>701761.43</v>
      </c>
      <c r="AU209" s="82">
        <f t="shared" si="1160"/>
        <v>2352131.9700000002</v>
      </c>
      <c r="AV209" s="82">
        <f t="shared" si="1161"/>
        <v>298749.49</v>
      </c>
      <c r="AW209" s="82">
        <f t="shared" si="1162"/>
        <v>142263.47999999998</v>
      </c>
      <c r="AX209" s="82">
        <f t="shared" si="1163"/>
        <v>1413.53</v>
      </c>
      <c r="AY209" s="82">
        <f t="shared" si="1164"/>
        <v>0</v>
      </c>
      <c r="AZ209" s="82">
        <f t="shared" si="1165"/>
        <v>0</v>
      </c>
      <c r="BA209" s="82">
        <f t="shared" si="1166"/>
        <v>12011.55</v>
      </c>
      <c r="BB209" s="82">
        <f t="shared" si="1167"/>
        <v>114757.58</v>
      </c>
      <c r="BC209" s="82">
        <f t="shared" si="1168"/>
        <v>0</v>
      </c>
      <c r="BD209" s="82">
        <f t="shared" si="1169"/>
        <v>0</v>
      </c>
      <c r="BE209" s="82">
        <f t="shared" si="1170"/>
        <v>264191.12</v>
      </c>
      <c r="BF209" s="76">
        <f t="shared" si="1171"/>
        <v>4540490.83</v>
      </c>
      <c r="BG209" s="77">
        <f t="shared" si="1172"/>
        <v>0.13356695616384037</v>
      </c>
      <c r="BH209" s="76">
        <f t="shared" si="1173"/>
        <v>1505.8372511823197</v>
      </c>
      <c r="BI209" s="82">
        <f t="shared" si="1174"/>
        <v>0</v>
      </c>
      <c r="BJ209" s="82">
        <f t="shared" si="1175"/>
        <v>0</v>
      </c>
      <c r="BK209" s="82">
        <f t="shared" si="1176"/>
        <v>36449.450000000004</v>
      </c>
      <c r="BL209" s="82">
        <f t="shared" si="1177"/>
        <v>0</v>
      </c>
      <c r="BM209" s="82">
        <f t="shared" si="1178"/>
        <v>0</v>
      </c>
      <c r="BN209" s="82">
        <f t="shared" si="1179"/>
        <v>0</v>
      </c>
      <c r="BO209" s="82">
        <f t="shared" si="1180"/>
        <v>6948.54</v>
      </c>
      <c r="BP209" s="76">
        <f t="shared" si="1181"/>
        <v>43397.990000000005</v>
      </c>
      <c r="BQ209" s="77">
        <f t="shared" si="1182"/>
        <v>1.276632338871783E-3</v>
      </c>
      <c r="BR209" s="76">
        <f t="shared" si="1183"/>
        <v>14.392785365109482</v>
      </c>
      <c r="BS209" s="82">
        <f t="shared" si="1184"/>
        <v>0</v>
      </c>
      <c r="BT209" s="82">
        <f t="shared" si="1185"/>
        <v>0</v>
      </c>
      <c r="BU209" s="82">
        <f t="shared" si="1186"/>
        <v>0</v>
      </c>
      <c r="BV209" s="82">
        <f t="shared" si="1187"/>
        <v>952.33999999999992</v>
      </c>
      <c r="BW209" s="76">
        <f t="shared" si="1196"/>
        <v>952.33999999999992</v>
      </c>
      <c r="BX209" s="77">
        <f t="shared" si="1188"/>
        <v>2.8014846807447849E-5</v>
      </c>
      <c r="BY209" s="76">
        <f t="shared" si="1189"/>
        <v>0.31584009339161467</v>
      </c>
      <c r="BZ209" s="82">
        <v>4819659.6799999988</v>
      </c>
      <c r="CA209" s="77">
        <f t="shared" si="1190"/>
        <v>0.14177922548589064</v>
      </c>
      <c r="CB209" s="76">
        <f t="shared" si="1191"/>
        <v>1598.4225837904526</v>
      </c>
      <c r="CC209" s="82">
        <v>997626.71000000008</v>
      </c>
      <c r="CD209" s="77">
        <f t="shared" si="1192"/>
        <v>2.9347039346943535E-2</v>
      </c>
      <c r="CE209" s="76">
        <f t="shared" si="1193"/>
        <v>330.85926586762014</v>
      </c>
      <c r="CF209" s="84">
        <v>893903.96</v>
      </c>
      <c r="CG209" s="77">
        <f t="shared" si="1194"/>
        <v>2.6295842346190427E-2</v>
      </c>
      <c r="CH209" s="85">
        <f t="shared" si="1195"/>
        <v>296.45999349973141</v>
      </c>
    </row>
    <row r="210" spans="1:86" x14ac:dyDescent="0.2">
      <c r="A210" s="79"/>
      <c r="B210" s="70" t="s">
        <v>351</v>
      </c>
      <c r="C210" s="70" t="s">
        <v>352</v>
      </c>
      <c r="D210" s="80">
        <f t="shared" si="1119"/>
        <v>444.50999999999993</v>
      </c>
      <c r="E210" s="80">
        <f t="shared" si="1120"/>
        <v>5897751.29</v>
      </c>
      <c r="F210" s="76">
        <f t="shared" si="1121"/>
        <v>2960646.46</v>
      </c>
      <c r="G210" s="76">
        <f t="shared" si="1122"/>
        <v>0</v>
      </c>
      <c r="H210" s="76">
        <f t="shared" si="1123"/>
        <v>0</v>
      </c>
      <c r="I210" s="76">
        <f t="shared" si="1124"/>
        <v>2960646.46</v>
      </c>
      <c r="J210" s="77">
        <f t="shared" si="1125"/>
        <v>0.50199581406899241</v>
      </c>
      <c r="K210" s="81">
        <f t="shared" si="1126"/>
        <v>6660.4721153629853</v>
      </c>
      <c r="L210" s="82">
        <f t="shared" si="1127"/>
        <v>0</v>
      </c>
      <c r="M210" s="82">
        <f t="shared" si="1128"/>
        <v>0</v>
      </c>
      <c r="N210" s="82">
        <f t="shared" si="1129"/>
        <v>0</v>
      </c>
      <c r="O210" s="82">
        <f t="shared" si="1130"/>
        <v>0</v>
      </c>
      <c r="P210" s="82">
        <f t="shared" si="1131"/>
        <v>0</v>
      </c>
      <c r="Q210" s="82">
        <f t="shared" si="1132"/>
        <v>0</v>
      </c>
      <c r="R210" s="76"/>
      <c r="S210" s="77">
        <f t="shared" si="1133"/>
        <v>0</v>
      </c>
      <c r="T210" s="96">
        <f t="shared" si="1134"/>
        <v>0</v>
      </c>
      <c r="U210" s="82">
        <f t="shared" si="1135"/>
        <v>402901.55</v>
      </c>
      <c r="V210" s="82">
        <f t="shared" si="1136"/>
        <v>5333.4</v>
      </c>
      <c r="W210" s="82">
        <f t="shared" si="1137"/>
        <v>128417</v>
      </c>
      <c r="X210" s="82">
        <f t="shared" si="1138"/>
        <v>0</v>
      </c>
      <c r="Y210" s="82">
        <f t="shared" si="1139"/>
        <v>0</v>
      </c>
      <c r="Z210" s="82">
        <f t="shared" si="1140"/>
        <v>0</v>
      </c>
      <c r="AA210" s="76">
        <f t="shared" si="1141"/>
        <v>536651.94999999995</v>
      </c>
      <c r="AB210" s="77">
        <f t="shared" si="1142"/>
        <v>9.0992638314526142E-2</v>
      </c>
      <c r="AC210" s="76">
        <f t="shared" si="1143"/>
        <v>1207.2888124001711</v>
      </c>
      <c r="AD210" s="82">
        <f t="shared" si="1144"/>
        <v>212495.18</v>
      </c>
      <c r="AE210" s="82">
        <f t="shared" si="1145"/>
        <v>36734.42</v>
      </c>
      <c r="AF210" s="82">
        <f t="shared" si="1146"/>
        <v>3357</v>
      </c>
      <c r="AG210" s="82">
        <f t="shared" si="1147"/>
        <v>0</v>
      </c>
      <c r="AH210" s="76">
        <f t="shared" si="1148"/>
        <v>252586.59999999998</v>
      </c>
      <c r="AI210" s="77">
        <f t="shared" si="1149"/>
        <v>4.2827611335234855E-2</v>
      </c>
      <c r="AJ210" s="76">
        <f t="shared" si="1150"/>
        <v>568.23603518481025</v>
      </c>
      <c r="AK210" s="82">
        <f t="shared" si="1151"/>
        <v>0</v>
      </c>
      <c r="AL210" s="82">
        <f t="shared" si="1152"/>
        <v>0</v>
      </c>
      <c r="AM210" s="76"/>
      <c r="AN210" s="77">
        <f t="shared" si="1153"/>
        <v>0</v>
      </c>
      <c r="AO210" s="76">
        <f t="shared" si="1154"/>
        <v>0</v>
      </c>
      <c r="AP210" s="82">
        <f t="shared" si="1155"/>
        <v>219534.99999999997</v>
      </c>
      <c r="AQ210" s="82">
        <f t="shared" si="1156"/>
        <v>12719.98</v>
      </c>
      <c r="AR210" s="82">
        <f t="shared" si="1157"/>
        <v>0</v>
      </c>
      <c r="AS210" s="82">
        <f t="shared" si="1158"/>
        <v>0</v>
      </c>
      <c r="AT210" s="82">
        <f t="shared" si="1159"/>
        <v>119591.44</v>
      </c>
      <c r="AU210" s="82">
        <f t="shared" si="1160"/>
        <v>0</v>
      </c>
      <c r="AV210" s="82">
        <f t="shared" si="1161"/>
        <v>0</v>
      </c>
      <c r="AW210" s="82">
        <f t="shared" si="1162"/>
        <v>36933.799999999996</v>
      </c>
      <c r="AX210" s="82">
        <f t="shared" si="1163"/>
        <v>0</v>
      </c>
      <c r="AY210" s="82">
        <f t="shared" si="1164"/>
        <v>0</v>
      </c>
      <c r="AZ210" s="82">
        <f t="shared" si="1165"/>
        <v>0</v>
      </c>
      <c r="BA210" s="82">
        <f t="shared" si="1166"/>
        <v>0</v>
      </c>
      <c r="BB210" s="82">
        <f t="shared" si="1167"/>
        <v>0</v>
      </c>
      <c r="BC210" s="82">
        <f t="shared" si="1168"/>
        <v>0</v>
      </c>
      <c r="BD210" s="82">
        <f t="shared" si="1169"/>
        <v>0</v>
      </c>
      <c r="BE210" s="82">
        <f t="shared" si="1170"/>
        <v>0</v>
      </c>
      <c r="BF210" s="76">
        <f t="shared" si="1171"/>
        <v>388780.22</v>
      </c>
      <c r="BG210" s="77">
        <f t="shared" si="1172"/>
        <v>6.5920077141808392E-2</v>
      </c>
      <c r="BH210" s="76">
        <f t="shared" si="1173"/>
        <v>874.62648759308013</v>
      </c>
      <c r="BI210" s="82">
        <f t="shared" si="1174"/>
        <v>0</v>
      </c>
      <c r="BJ210" s="82">
        <f t="shared" si="1175"/>
        <v>0</v>
      </c>
      <c r="BK210" s="82">
        <f t="shared" si="1176"/>
        <v>2382.0700000000002</v>
      </c>
      <c r="BL210" s="82">
        <f t="shared" si="1177"/>
        <v>0</v>
      </c>
      <c r="BM210" s="82">
        <f t="shared" si="1178"/>
        <v>0</v>
      </c>
      <c r="BN210" s="82">
        <f t="shared" si="1179"/>
        <v>0</v>
      </c>
      <c r="BO210" s="82">
        <f t="shared" si="1180"/>
        <v>167936.16</v>
      </c>
      <c r="BP210" s="76">
        <f t="shared" si="1181"/>
        <v>170318.23</v>
      </c>
      <c r="BQ210" s="77">
        <f t="shared" si="1182"/>
        <v>2.8878503284596801E-2</v>
      </c>
      <c r="BR210" s="76">
        <f t="shared" si="1183"/>
        <v>383.15950147353271</v>
      </c>
      <c r="BS210" s="82">
        <f t="shared" si="1184"/>
        <v>0</v>
      </c>
      <c r="BT210" s="82">
        <f t="shared" si="1185"/>
        <v>0</v>
      </c>
      <c r="BU210" s="82">
        <f t="shared" si="1186"/>
        <v>0</v>
      </c>
      <c r="BV210" s="82">
        <f t="shared" si="1187"/>
        <v>0</v>
      </c>
      <c r="BW210" s="76"/>
      <c r="BX210" s="77">
        <f t="shared" si="1188"/>
        <v>0</v>
      </c>
      <c r="BY210" s="76">
        <f t="shared" si="1189"/>
        <v>0</v>
      </c>
      <c r="BZ210" s="82">
        <v>1065114.1600000004</v>
      </c>
      <c r="CA210" s="77">
        <f t="shared" si="1190"/>
        <v>0.18059665584847007</v>
      </c>
      <c r="CB210" s="76">
        <f t="shared" si="1191"/>
        <v>2396.1534273694642</v>
      </c>
      <c r="CC210" s="82">
        <v>241587.44999999998</v>
      </c>
      <c r="CD210" s="77">
        <f t="shared" si="1192"/>
        <v>4.0962637812419517E-2</v>
      </c>
      <c r="CE210" s="76">
        <f t="shared" si="1193"/>
        <v>543.49159748937041</v>
      </c>
      <c r="CF210" s="84">
        <v>282066.21999999997</v>
      </c>
      <c r="CG210" s="77">
        <f t="shared" si="1194"/>
        <v>4.7826062193951885E-2</v>
      </c>
      <c r="CH210" s="85">
        <f t="shared" si="1195"/>
        <v>634.55539807878336</v>
      </c>
    </row>
    <row r="211" spans="1:86" x14ac:dyDescent="0.2">
      <c r="A211" s="79"/>
      <c r="B211" s="70" t="s">
        <v>353</v>
      </c>
      <c r="C211" s="70" t="s">
        <v>354</v>
      </c>
      <c r="D211" s="80">
        <f t="shared" si="1119"/>
        <v>3654.68</v>
      </c>
      <c r="E211" s="80">
        <f t="shared" si="1120"/>
        <v>41179978.159999996</v>
      </c>
      <c r="F211" s="76">
        <f t="shared" si="1121"/>
        <v>20503034.240000002</v>
      </c>
      <c r="G211" s="76">
        <f t="shared" si="1122"/>
        <v>0</v>
      </c>
      <c r="H211" s="76">
        <f t="shared" si="1123"/>
        <v>24055.11</v>
      </c>
      <c r="I211" s="76">
        <f t="shared" si="1124"/>
        <v>20527089.350000001</v>
      </c>
      <c r="J211" s="77">
        <f t="shared" si="1125"/>
        <v>0.49847256524139943</v>
      </c>
      <c r="K211" s="81">
        <f t="shared" si="1126"/>
        <v>5616.6584625740152</v>
      </c>
      <c r="L211" s="82">
        <f t="shared" si="1127"/>
        <v>0</v>
      </c>
      <c r="M211" s="82">
        <f t="shared" si="1128"/>
        <v>0</v>
      </c>
      <c r="N211" s="82">
        <f t="shared" si="1129"/>
        <v>0</v>
      </c>
      <c r="O211" s="82">
        <f t="shared" si="1130"/>
        <v>0</v>
      </c>
      <c r="P211" s="82">
        <f t="shared" si="1131"/>
        <v>0</v>
      </c>
      <c r="Q211" s="82">
        <f t="shared" si="1132"/>
        <v>0</v>
      </c>
      <c r="R211" s="76"/>
      <c r="S211" s="77">
        <f t="shared" si="1133"/>
        <v>0</v>
      </c>
      <c r="T211" s="96">
        <f t="shared" si="1134"/>
        <v>0</v>
      </c>
      <c r="U211" s="82">
        <f t="shared" si="1135"/>
        <v>4271932.1000000006</v>
      </c>
      <c r="V211" s="82">
        <f t="shared" si="1136"/>
        <v>259146.52</v>
      </c>
      <c r="W211" s="82">
        <f t="shared" si="1137"/>
        <v>769136.55</v>
      </c>
      <c r="X211" s="82">
        <f t="shared" si="1138"/>
        <v>0</v>
      </c>
      <c r="Y211" s="82">
        <f t="shared" si="1139"/>
        <v>0</v>
      </c>
      <c r="Z211" s="82">
        <f t="shared" si="1140"/>
        <v>0</v>
      </c>
      <c r="AA211" s="76">
        <f t="shared" si="1141"/>
        <v>5300215.17</v>
      </c>
      <c r="AB211" s="77">
        <f t="shared" si="1142"/>
        <v>0.12870854737723836</v>
      </c>
      <c r="AC211" s="76">
        <f t="shared" si="1143"/>
        <v>1450.2542411373911</v>
      </c>
      <c r="AD211" s="82">
        <f t="shared" si="1144"/>
        <v>1181031.9099999999</v>
      </c>
      <c r="AE211" s="82">
        <f t="shared" si="1145"/>
        <v>96302.34</v>
      </c>
      <c r="AF211" s="82">
        <f t="shared" si="1146"/>
        <v>29934.239999999998</v>
      </c>
      <c r="AG211" s="82">
        <f t="shared" si="1147"/>
        <v>0</v>
      </c>
      <c r="AH211" s="76">
        <f t="shared" si="1148"/>
        <v>1307268.49</v>
      </c>
      <c r="AI211" s="77">
        <f t="shared" si="1149"/>
        <v>3.1745244859547057E-2</v>
      </c>
      <c r="AJ211" s="76">
        <f t="shared" si="1150"/>
        <v>357.69711438484353</v>
      </c>
      <c r="AK211" s="82">
        <f t="shared" si="1151"/>
        <v>0</v>
      </c>
      <c r="AL211" s="82">
        <f t="shared" si="1152"/>
        <v>0</v>
      </c>
      <c r="AM211" s="76"/>
      <c r="AN211" s="77">
        <f t="shared" si="1153"/>
        <v>0</v>
      </c>
      <c r="AO211" s="76">
        <f t="shared" si="1154"/>
        <v>0</v>
      </c>
      <c r="AP211" s="82">
        <f t="shared" si="1155"/>
        <v>1358474.79</v>
      </c>
      <c r="AQ211" s="82">
        <f t="shared" si="1156"/>
        <v>160085.81</v>
      </c>
      <c r="AR211" s="82">
        <f t="shared" si="1157"/>
        <v>81946.06</v>
      </c>
      <c r="AS211" s="82">
        <f t="shared" si="1158"/>
        <v>0</v>
      </c>
      <c r="AT211" s="82">
        <f t="shared" si="1159"/>
        <v>1091944.6499999999</v>
      </c>
      <c r="AU211" s="82">
        <f t="shared" si="1160"/>
        <v>0</v>
      </c>
      <c r="AV211" s="82">
        <f t="shared" si="1161"/>
        <v>0</v>
      </c>
      <c r="AW211" s="82">
        <f t="shared" si="1162"/>
        <v>236883.44</v>
      </c>
      <c r="AX211" s="82">
        <f t="shared" si="1163"/>
        <v>0</v>
      </c>
      <c r="AY211" s="82">
        <f t="shared" si="1164"/>
        <v>0</v>
      </c>
      <c r="AZ211" s="82">
        <f t="shared" si="1165"/>
        <v>0</v>
      </c>
      <c r="BA211" s="82">
        <f t="shared" si="1166"/>
        <v>73080.209999999992</v>
      </c>
      <c r="BB211" s="82">
        <f t="shared" si="1167"/>
        <v>335896.69000000006</v>
      </c>
      <c r="BC211" s="82">
        <f t="shared" si="1168"/>
        <v>0</v>
      </c>
      <c r="BD211" s="82">
        <f t="shared" si="1169"/>
        <v>0</v>
      </c>
      <c r="BE211" s="82">
        <f t="shared" si="1170"/>
        <v>0</v>
      </c>
      <c r="BF211" s="76">
        <f t="shared" si="1171"/>
        <v>3338311.65</v>
      </c>
      <c r="BG211" s="77">
        <f t="shared" si="1172"/>
        <v>8.106637737954546E-2</v>
      </c>
      <c r="BH211" s="76">
        <f t="shared" si="1173"/>
        <v>913.43473299987966</v>
      </c>
      <c r="BI211" s="82">
        <f t="shared" si="1174"/>
        <v>0</v>
      </c>
      <c r="BJ211" s="82">
        <f t="shared" si="1175"/>
        <v>0</v>
      </c>
      <c r="BK211" s="82">
        <f t="shared" si="1176"/>
        <v>94118.720000000001</v>
      </c>
      <c r="BL211" s="82">
        <f t="shared" si="1177"/>
        <v>0</v>
      </c>
      <c r="BM211" s="82">
        <f t="shared" si="1178"/>
        <v>0</v>
      </c>
      <c r="BN211" s="82">
        <f t="shared" si="1179"/>
        <v>0</v>
      </c>
      <c r="BO211" s="82">
        <f t="shared" si="1180"/>
        <v>13834.1</v>
      </c>
      <c r="BP211" s="76">
        <f t="shared" si="1181"/>
        <v>107952.82</v>
      </c>
      <c r="BQ211" s="77">
        <f t="shared" si="1182"/>
        <v>2.6214880343200264E-3</v>
      </c>
      <c r="BR211" s="76">
        <f t="shared" si="1183"/>
        <v>29.538241378178121</v>
      </c>
      <c r="BS211" s="82">
        <f t="shared" si="1184"/>
        <v>0</v>
      </c>
      <c r="BT211" s="82">
        <f t="shared" si="1185"/>
        <v>0</v>
      </c>
      <c r="BU211" s="82">
        <f t="shared" si="1186"/>
        <v>0</v>
      </c>
      <c r="BV211" s="82">
        <f t="shared" si="1187"/>
        <v>123317.95</v>
      </c>
      <c r="BW211" s="76">
        <f t="shared" si="1196"/>
        <v>123317.95</v>
      </c>
      <c r="BX211" s="77">
        <f t="shared" si="1188"/>
        <v>2.9946094075344698E-3</v>
      </c>
      <c r="BY211" s="76">
        <f t="shared" si="1189"/>
        <v>33.742475401403134</v>
      </c>
      <c r="BZ211" s="82">
        <v>6480892.1699999981</v>
      </c>
      <c r="CA211" s="77">
        <f t="shared" si="1190"/>
        <v>0.15737968934367202</v>
      </c>
      <c r="CB211" s="76">
        <f t="shared" si="1191"/>
        <v>1773.3131683211659</v>
      </c>
      <c r="CC211" s="82">
        <v>1719172.46</v>
      </c>
      <c r="CD211" s="77">
        <f t="shared" si="1192"/>
        <v>4.1747774933739795E-2</v>
      </c>
      <c r="CE211" s="76">
        <f t="shared" si="1193"/>
        <v>470.40300655597753</v>
      </c>
      <c r="CF211" s="84">
        <v>2275758.0999999996</v>
      </c>
      <c r="CG211" s="77">
        <f t="shared" si="1194"/>
        <v>5.5263703423003463E-2</v>
      </c>
      <c r="CH211" s="85">
        <f t="shared" si="1195"/>
        <v>622.6969529480009</v>
      </c>
    </row>
    <row r="212" spans="1:86" x14ac:dyDescent="0.2">
      <c r="A212" s="79"/>
      <c r="B212" s="70"/>
      <c r="C212" s="74" t="s">
        <v>56</v>
      </c>
      <c r="D212" s="97">
        <f t="shared" ref="D212:I212" si="1197">SUM(D199:D211)</f>
        <v>11965.4</v>
      </c>
      <c r="E212" s="74">
        <f t="shared" si="1197"/>
        <v>136793726.40000004</v>
      </c>
      <c r="F212" s="74">
        <f t="shared" si="1197"/>
        <v>67048856.349999994</v>
      </c>
      <c r="G212" s="74">
        <f t="shared" si="1197"/>
        <v>639925.68999999994</v>
      </c>
      <c r="H212" s="74">
        <f t="shared" si="1197"/>
        <v>135684.24</v>
      </c>
      <c r="I212" s="74">
        <f t="shared" si="1197"/>
        <v>67824466.279999986</v>
      </c>
      <c r="J212" s="90">
        <f t="shared" si="1125"/>
        <v>0.49581562009410957</v>
      </c>
      <c r="K212" s="91">
        <f t="shared" si="1126"/>
        <v>5668.3826934327299</v>
      </c>
      <c r="L212" s="74">
        <f t="shared" ref="L212:R212" si="1198">SUM(L199:L211)</f>
        <v>0</v>
      </c>
      <c r="M212" s="74">
        <f t="shared" si="1198"/>
        <v>0</v>
      </c>
      <c r="N212" s="74">
        <f t="shared" si="1198"/>
        <v>0</v>
      </c>
      <c r="O212" s="74">
        <f t="shared" si="1198"/>
        <v>0</v>
      </c>
      <c r="P212" s="74">
        <f t="shared" si="1198"/>
        <v>0</v>
      </c>
      <c r="Q212" s="74">
        <f t="shared" si="1198"/>
        <v>0</v>
      </c>
      <c r="R212" s="74">
        <f t="shared" si="1198"/>
        <v>0</v>
      </c>
      <c r="S212" s="90">
        <f t="shared" si="1133"/>
        <v>0</v>
      </c>
      <c r="T212" s="66">
        <f t="shared" si="1134"/>
        <v>0</v>
      </c>
      <c r="U212" s="74">
        <f t="shared" ref="U212:AA212" si="1199">SUM(U199:U211)</f>
        <v>14610685.410000004</v>
      </c>
      <c r="V212" s="74">
        <f t="shared" si="1199"/>
        <v>468851.23000000004</v>
      </c>
      <c r="W212" s="74">
        <f t="shared" si="1199"/>
        <v>2735977.0700000003</v>
      </c>
      <c r="X212" s="74">
        <f t="shared" si="1199"/>
        <v>0</v>
      </c>
      <c r="Y212" s="74">
        <f t="shared" si="1199"/>
        <v>0</v>
      </c>
      <c r="Z212" s="74">
        <f t="shared" si="1199"/>
        <v>0</v>
      </c>
      <c r="AA212" s="74">
        <f t="shared" si="1199"/>
        <v>17815513.710000001</v>
      </c>
      <c r="AB212" s="90">
        <f t="shared" si="1142"/>
        <v>0.13023633596986356</v>
      </c>
      <c r="AC212" s="63">
        <f t="shared" si="1143"/>
        <v>1488.9191928393536</v>
      </c>
      <c r="AD212" s="74">
        <f>SUM(AD199:AD211)</f>
        <v>4479296.45</v>
      </c>
      <c r="AE212" s="74">
        <f>SUM(AE199:AE211)</f>
        <v>632458.13</v>
      </c>
      <c r="AF212" s="74">
        <f>SUM(AF199:AF211)</f>
        <v>134347.38</v>
      </c>
      <c r="AG212" s="74">
        <f>SUM(AG199:AG211)</f>
        <v>0</v>
      </c>
      <c r="AH212" s="74">
        <f>SUM(AH199:AH211)</f>
        <v>5246101.96</v>
      </c>
      <c r="AI212" s="90">
        <f t="shared" si="1149"/>
        <v>3.8350457276526084E-2</v>
      </c>
      <c r="AJ212" s="63">
        <f t="shared" si="1150"/>
        <v>438.4393300683638</v>
      </c>
      <c r="AK212" s="74">
        <f t="shared" ref="AK212" si="1200">SUM(AK199:AK211)</f>
        <v>0</v>
      </c>
      <c r="AL212" s="74">
        <f>SUM(AL199:AL211)</f>
        <v>0</v>
      </c>
      <c r="AM212" s="74">
        <f>SUM(AM199:AM211)</f>
        <v>0</v>
      </c>
      <c r="AN212" s="90">
        <f t="shared" si="1153"/>
        <v>0</v>
      </c>
      <c r="AO212" s="63">
        <f t="shared" si="1154"/>
        <v>0</v>
      </c>
      <c r="AP212" s="74">
        <f t="shared" ref="AP212:AW212" si="1201">SUM(AP199:AP211)</f>
        <v>3324183.3200000003</v>
      </c>
      <c r="AQ212" s="74">
        <f t="shared" si="1201"/>
        <v>674665.66999999993</v>
      </c>
      <c r="AR212" s="74">
        <f t="shared" si="1201"/>
        <v>146165.72</v>
      </c>
      <c r="AS212" s="74">
        <f t="shared" si="1201"/>
        <v>0</v>
      </c>
      <c r="AT212" s="74">
        <f t="shared" si="1201"/>
        <v>3052586.1199999996</v>
      </c>
      <c r="AU212" s="74">
        <f t="shared" si="1201"/>
        <v>2352131.9700000002</v>
      </c>
      <c r="AV212" s="74">
        <f t="shared" si="1201"/>
        <v>298749.49</v>
      </c>
      <c r="AW212" s="74">
        <f t="shared" si="1201"/>
        <v>650670.22</v>
      </c>
      <c r="AX212" s="74">
        <f>SUM(AX199:AX211)</f>
        <v>1413.53</v>
      </c>
      <c r="AY212" s="74">
        <f>SUM(AY199:AY211)</f>
        <v>66234.44</v>
      </c>
      <c r="AZ212" s="74">
        <f t="shared" ref="AZ212:BF212" si="1202">SUM(AZ199:AZ211)</f>
        <v>0</v>
      </c>
      <c r="BA212" s="74">
        <f t="shared" si="1202"/>
        <v>98711.12999999999</v>
      </c>
      <c r="BB212" s="74">
        <f t="shared" si="1202"/>
        <v>647905.31000000006</v>
      </c>
      <c r="BC212" s="74">
        <f t="shared" si="1202"/>
        <v>0</v>
      </c>
      <c r="BD212" s="74">
        <f t="shared" si="1202"/>
        <v>0</v>
      </c>
      <c r="BE212" s="74">
        <f t="shared" si="1202"/>
        <v>264191.12</v>
      </c>
      <c r="BF212" s="74">
        <f t="shared" si="1202"/>
        <v>11577608.039999999</v>
      </c>
      <c r="BG212" s="90">
        <f t="shared" si="1172"/>
        <v>8.4635519074506296E-2</v>
      </c>
      <c r="BH212" s="63">
        <f t="shared" si="1173"/>
        <v>967.59055610343148</v>
      </c>
      <c r="BI212" s="74">
        <f t="shared" ref="BI212:BN212" si="1203">SUM(BI199:BI211)</f>
        <v>17860</v>
      </c>
      <c r="BJ212" s="74">
        <f t="shared" si="1203"/>
        <v>0</v>
      </c>
      <c r="BK212" s="74">
        <f t="shared" si="1203"/>
        <v>202233.01</v>
      </c>
      <c r="BL212" s="74">
        <f t="shared" si="1203"/>
        <v>0</v>
      </c>
      <c r="BM212" s="74">
        <f t="shared" si="1203"/>
        <v>0</v>
      </c>
      <c r="BN212" s="74">
        <f t="shared" si="1203"/>
        <v>0</v>
      </c>
      <c r="BO212" s="74">
        <f>SUM(BO199:BO211)</f>
        <v>253211.79</v>
      </c>
      <c r="BP212" s="74">
        <f t="shared" ref="BP212" si="1204">SUM(BP199:BP211)</f>
        <v>473304.8</v>
      </c>
      <c r="BQ212" s="90">
        <f t="shared" si="1182"/>
        <v>3.4599890832420505E-3</v>
      </c>
      <c r="BR212" s="63">
        <f t="shared" si="1183"/>
        <v>39.556120146422181</v>
      </c>
      <c r="BS212" s="74">
        <f>SUM(BS199:BS211)</f>
        <v>0</v>
      </c>
      <c r="BT212" s="74">
        <f>SUM(BT199:BT211)</f>
        <v>0</v>
      </c>
      <c r="BU212" s="74">
        <f>SUM(BU199:BU211)</f>
        <v>0</v>
      </c>
      <c r="BV212" s="74">
        <f>SUM(BV199:BV211)</f>
        <v>136222.56</v>
      </c>
      <c r="BW212" s="74">
        <f>SUM(BW199:BW211)</f>
        <v>136222.56</v>
      </c>
      <c r="BX212" s="90">
        <f t="shared" si="1188"/>
        <v>9.9582461553587701E-4</v>
      </c>
      <c r="BY212" s="63">
        <f t="shared" si="1189"/>
        <v>11.384705902017483</v>
      </c>
      <c r="BZ212" s="74">
        <f>SUM(BZ199:BZ211)</f>
        <v>22640794.599999994</v>
      </c>
      <c r="CA212" s="90">
        <f t="shared" si="1190"/>
        <v>0.16551047475522232</v>
      </c>
      <c r="CB212" s="63">
        <f t="shared" si="1191"/>
        <v>1892.1886940678953</v>
      </c>
      <c r="CC212" s="74">
        <f>SUM(CC199:CC211)</f>
        <v>5018598.3499999996</v>
      </c>
      <c r="CD212" s="90">
        <f t="shared" si="1192"/>
        <v>3.6687342921890007E-2</v>
      </c>
      <c r="CE212" s="63">
        <f t="shared" si="1193"/>
        <v>419.42587376936831</v>
      </c>
      <c r="CF212" s="98">
        <f>SUM(CF199:CF211)</f>
        <v>6061116.0999999996</v>
      </c>
      <c r="CG212" s="90">
        <f t="shared" si="1194"/>
        <v>4.4308436209103796E-2</v>
      </c>
      <c r="CH212" s="93">
        <f t="shared" si="1195"/>
        <v>506.55357113009177</v>
      </c>
    </row>
    <row r="213" spans="1:86" s="59" customFormat="1" ht="4.5" customHeight="1" x14ac:dyDescent="0.2">
      <c r="A213" s="20"/>
      <c r="B213" s="19"/>
      <c r="C213" s="57"/>
      <c r="D213" s="19"/>
      <c r="E213" s="19"/>
      <c r="F213" s="76"/>
      <c r="G213" s="76"/>
      <c r="H213" s="76"/>
      <c r="I213" s="76"/>
      <c r="J213" s="19"/>
      <c r="K213" s="76"/>
      <c r="L213" s="76"/>
      <c r="M213" s="76"/>
      <c r="N213" s="76"/>
      <c r="O213" s="76"/>
      <c r="P213" s="76"/>
      <c r="Q213" s="76"/>
      <c r="R213" s="76"/>
      <c r="S213" s="19"/>
      <c r="T213" s="76"/>
      <c r="U213" s="76"/>
      <c r="V213" s="76"/>
      <c r="W213" s="76"/>
      <c r="X213" s="76"/>
      <c r="Y213" s="76"/>
      <c r="Z213" s="76"/>
      <c r="AA213" s="76"/>
      <c r="AB213" s="19"/>
      <c r="AC213" s="76"/>
      <c r="AD213" s="76"/>
      <c r="AE213" s="76"/>
      <c r="AF213" s="76"/>
      <c r="AG213" s="76"/>
      <c r="AH213" s="76"/>
      <c r="AI213" s="19"/>
      <c r="AJ213" s="76"/>
      <c r="AK213" s="76"/>
      <c r="AL213" s="76"/>
      <c r="AM213" s="76"/>
      <c r="AN213" s="19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19"/>
      <c r="BH213" s="76"/>
      <c r="BI213" s="76"/>
      <c r="BJ213" s="76"/>
      <c r="BK213" s="76"/>
      <c r="BL213" s="76"/>
      <c r="BM213" s="76"/>
      <c r="BN213" s="76"/>
      <c r="BO213" s="76"/>
      <c r="BP213" s="76"/>
      <c r="BQ213" s="19"/>
      <c r="BR213" s="76"/>
      <c r="BS213" s="76"/>
      <c r="BT213" s="76"/>
      <c r="BU213" s="76"/>
      <c r="BV213" s="76"/>
      <c r="BW213" s="76"/>
      <c r="BX213" s="19"/>
      <c r="BY213" s="76"/>
      <c r="BZ213" s="76"/>
      <c r="CA213" s="19"/>
      <c r="CB213" s="76"/>
      <c r="CC213" s="76"/>
      <c r="CD213" s="19"/>
      <c r="CE213" s="76"/>
      <c r="CF213" s="78"/>
      <c r="CG213" s="19"/>
      <c r="CH213" s="19"/>
    </row>
    <row r="214" spans="1:86" x14ac:dyDescent="0.2">
      <c r="A214" s="94" t="s">
        <v>355</v>
      </c>
      <c r="B214" s="70"/>
      <c r="C214" s="74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1"/>
    </row>
    <row r="215" spans="1:86" x14ac:dyDescent="0.2">
      <c r="A215" s="79"/>
      <c r="B215" s="70" t="s">
        <v>356</v>
      </c>
      <c r="C215" s="70" t="s">
        <v>357</v>
      </c>
      <c r="D215" s="80">
        <f t="shared" ref="D215:D222" si="1205">VLOOKUP($B215,enroll1516,3,FALSE)</f>
        <v>62</v>
      </c>
      <c r="E215" s="80">
        <f t="shared" ref="E215:E222" si="1206">VLOOKUP($B215,enroll1516,4,FALSE)</f>
        <v>1817037.79</v>
      </c>
      <c r="F215" s="76">
        <f t="shared" ref="F215:F222" si="1207">VLOOKUP($B215,program1516,2,FALSE)</f>
        <v>1022330.5800000001</v>
      </c>
      <c r="G215" s="76">
        <f t="shared" ref="G215:G222" si="1208">VLOOKUP($B215,program1516,3,FALSE)</f>
        <v>0</v>
      </c>
      <c r="H215" s="76">
        <f t="shared" ref="H215:H222" si="1209">VLOOKUP($B215,program1516,4,FALSE)</f>
        <v>0</v>
      </c>
      <c r="I215" s="76">
        <f t="shared" ref="I215:I222" si="1210">SUM(F215:H215)</f>
        <v>1022330.5800000001</v>
      </c>
      <c r="J215" s="77">
        <f t="shared" ref="J215:J223" si="1211">I215/E215</f>
        <v>0.56263583819024487</v>
      </c>
      <c r="K215" s="81">
        <f t="shared" ref="K215:K223" si="1212">I215/D215</f>
        <v>16489.202903225807</v>
      </c>
      <c r="L215" s="82">
        <f t="shared" ref="L215:L222" si="1213">VLOOKUP($B215,program1516,4,FALSE)</f>
        <v>0</v>
      </c>
      <c r="M215" s="82">
        <f t="shared" ref="M215:M222" si="1214">VLOOKUP($B215,program1516,5,FALSE)</f>
        <v>0</v>
      </c>
      <c r="N215" s="82">
        <f t="shared" ref="N215:N222" si="1215">VLOOKUP($B215,program1516,6,FALSE)</f>
        <v>0</v>
      </c>
      <c r="O215" s="82">
        <f t="shared" ref="O215:O222" si="1216">VLOOKUP($B215,program1516,7,FALSE)</f>
        <v>0</v>
      </c>
      <c r="P215" s="82">
        <f t="shared" ref="P215:P222" si="1217">VLOOKUP($B215,program1516,8,FALSE)</f>
        <v>0</v>
      </c>
      <c r="Q215" s="82">
        <f t="shared" ref="Q215:Q222" si="1218">VLOOKUP($B215,program1516,9,FALSE)</f>
        <v>0</v>
      </c>
      <c r="R215" s="76"/>
      <c r="S215" s="77">
        <f t="shared" ref="S215:S223" si="1219">R215/E215</f>
        <v>0</v>
      </c>
      <c r="T215" s="96">
        <f t="shared" ref="T215:T223" si="1220">R215/D215</f>
        <v>0</v>
      </c>
      <c r="U215" s="82">
        <f t="shared" ref="U215:U222" si="1221">VLOOKUP($B215,program1516,11,FALSE)</f>
        <v>91584.16</v>
      </c>
      <c r="V215" s="82">
        <f t="shared" ref="V215:V222" si="1222">VLOOKUP($B215,program1516,12,FALSE)</f>
        <v>0</v>
      </c>
      <c r="W215" s="82">
        <f t="shared" ref="W215:W222" si="1223">VLOOKUP($B215,program1516,13,FALSE)</f>
        <v>18818.48</v>
      </c>
      <c r="X215" s="82">
        <f t="shared" ref="X215:X222" si="1224">VLOOKUP($B215,program1516,14,FALSE)</f>
        <v>0</v>
      </c>
      <c r="Y215" s="82">
        <f t="shared" ref="Y215:Y222" si="1225">VLOOKUP($B215,program1516,15,FALSE)</f>
        <v>0</v>
      </c>
      <c r="Z215" s="82">
        <f t="shared" ref="Z215:Z222" si="1226">VLOOKUP($B215,program1516,16,FALSE)</f>
        <v>0</v>
      </c>
      <c r="AA215" s="76">
        <f t="shared" ref="AA215:AA222" si="1227">SUM(U215:Z215)</f>
        <v>110402.64</v>
      </c>
      <c r="AB215" s="77">
        <f t="shared" ref="AB215:AB223" si="1228">AA215/E215</f>
        <v>6.0759682934277331E-2</v>
      </c>
      <c r="AC215" s="76">
        <f t="shared" ref="AC215:AC223" si="1229">AA215/D215</f>
        <v>1780.6877419354839</v>
      </c>
      <c r="AD215" s="82">
        <f t="shared" ref="AD215:AD222" si="1230">VLOOKUP($B215,program1516,17,FALSE)</f>
        <v>77668.899999999994</v>
      </c>
      <c r="AE215" s="82">
        <f t="shared" ref="AE215:AE222" si="1231">VLOOKUP($B215,program1516,18,FALSE)</f>
        <v>0</v>
      </c>
      <c r="AF215" s="82">
        <f t="shared" ref="AF215:AF222" si="1232">VLOOKUP($B215,program1516,19,FALSE)</f>
        <v>4968</v>
      </c>
      <c r="AG215" s="82">
        <f t="shared" ref="AG215:AG222" si="1233">VLOOKUP($B215,program1516,20,FALSE)</f>
        <v>0</v>
      </c>
      <c r="AH215" s="76">
        <f t="shared" ref="AH215:AH222" si="1234">SUM(AD215:AG215)</f>
        <v>82636.899999999994</v>
      </c>
      <c r="AI215" s="77">
        <f t="shared" ref="AI215:AI223" si="1235">AH215/E215</f>
        <v>4.5478911035746812E-2</v>
      </c>
      <c r="AJ215" s="76">
        <f t="shared" ref="AJ215:AJ223" si="1236">AH215/D215</f>
        <v>1332.8532258064515</v>
      </c>
      <c r="AK215" s="82">
        <f t="shared" ref="AK215:AK222" si="1237">VLOOKUP($B215,program1516,21,FALSE)</f>
        <v>0</v>
      </c>
      <c r="AL215" s="82">
        <f t="shared" ref="AL215:AL222" si="1238">VLOOKUP($B215,program1516,22,FALSE)</f>
        <v>0</v>
      </c>
      <c r="AM215" s="76"/>
      <c r="AN215" s="77">
        <f t="shared" ref="AN215:AN223" si="1239">AM215/E215</f>
        <v>0</v>
      </c>
      <c r="AO215" s="76">
        <f t="shared" ref="AO215:AO223" si="1240">AM215/D215</f>
        <v>0</v>
      </c>
      <c r="AP215" s="82">
        <f t="shared" ref="AP215:AP222" si="1241">VLOOKUP($B215,program1516,23,FALSE)</f>
        <v>45600.3</v>
      </c>
      <c r="AQ215" s="82">
        <f t="shared" ref="AQ215:AQ222" si="1242">VLOOKUP($B215,program1516,24,FALSE)</f>
        <v>25509.14</v>
      </c>
      <c r="AR215" s="82">
        <f t="shared" ref="AR215:AR222" si="1243">VLOOKUP($B215,program1516,25,FALSE)</f>
        <v>0</v>
      </c>
      <c r="AS215" s="82">
        <f t="shared" ref="AS215:AS222" si="1244">VLOOKUP($B215,program1516,26,FALSE)</f>
        <v>0</v>
      </c>
      <c r="AT215" s="82">
        <f t="shared" ref="AT215:AT222" si="1245">VLOOKUP($B215,program1516,27,FALSE)</f>
        <v>31993.75</v>
      </c>
      <c r="AU215" s="82">
        <f t="shared" ref="AU215:AU222" si="1246">VLOOKUP($B215,program1516,28,FALSE)</f>
        <v>0</v>
      </c>
      <c r="AV215" s="82">
        <f t="shared" ref="AV215:AV222" si="1247">VLOOKUP($B215,program1516,29,FALSE)</f>
        <v>0</v>
      </c>
      <c r="AW215" s="82">
        <f t="shared" ref="AW215:AW222" si="1248">VLOOKUP($B215,program1516,30,FALSE)</f>
        <v>0</v>
      </c>
      <c r="AX215" s="82">
        <f t="shared" ref="AX215:AX222" si="1249">VLOOKUP($B215,program1516,31,FALSE)</f>
        <v>0</v>
      </c>
      <c r="AY215" s="82">
        <f t="shared" ref="AY215:AY222" si="1250">VLOOKUP($B215,program1516,32,FALSE)</f>
        <v>0</v>
      </c>
      <c r="AZ215" s="82">
        <f t="shared" ref="AZ215:AZ222" si="1251">VLOOKUP($B215,program1516,33,FALSE)</f>
        <v>0</v>
      </c>
      <c r="BA215" s="82">
        <f t="shared" ref="BA215:BA222" si="1252">VLOOKUP($B215,program1516,34,FALSE)</f>
        <v>0</v>
      </c>
      <c r="BB215" s="82">
        <f t="shared" ref="BB215:BB222" si="1253">VLOOKUP($B215,program1516,35,FALSE)</f>
        <v>0</v>
      </c>
      <c r="BC215" s="82">
        <f t="shared" ref="BC215:BC222" si="1254">VLOOKUP($B215,program1516,36,FALSE)</f>
        <v>0</v>
      </c>
      <c r="BD215" s="82">
        <f t="shared" ref="BD215:BD222" si="1255">VLOOKUP($B215,program1516,37,FALSE)</f>
        <v>0</v>
      </c>
      <c r="BE215" s="82">
        <f t="shared" ref="BE215:BE222" si="1256">VLOOKUP($B215,program1516,38,FALSE)</f>
        <v>0</v>
      </c>
      <c r="BF215" s="76">
        <f t="shared" ref="BF215:BF222" si="1257">SUM(AP215:BE215)</f>
        <v>103103.19</v>
      </c>
      <c r="BG215" s="77">
        <f t="shared" ref="BG215:BG223" si="1258">BF215/E215</f>
        <v>5.6742457733914273E-2</v>
      </c>
      <c r="BH215" s="76">
        <f t="shared" ref="BH215:BH223" si="1259">BF215/D215</f>
        <v>1662.9546774193548</v>
      </c>
      <c r="BI215" s="82">
        <f t="shared" ref="BI215:BI222" si="1260">VLOOKUP($B215,program1516,39,FALSE)</f>
        <v>2428.0300000000002</v>
      </c>
      <c r="BJ215" s="82">
        <f t="shared" ref="BJ215:BJ222" si="1261">VLOOKUP($B215,program1516,40,FALSE)</f>
        <v>0</v>
      </c>
      <c r="BK215" s="82">
        <f t="shared" ref="BK215:BK222" si="1262">VLOOKUP($B215,program1516,41,FALSE)</f>
        <v>326.7</v>
      </c>
      <c r="BL215" s="82">
        <f t="shared" ref="BL215:BL222" si="1263">VLOOKUP($B215,program1516,42,FALSE)</f>
        <v>0</v>
      </c>
      <c r="BM215" s="82">
        <f t="shared" ref="BM215:BM222" si="1264">VLOOKUP($B215,program1516,43,FALSE)</f>
        <v>0</v>
      </c>
      <c r="BN215" s="82">
        <f t="shared" ref="BN215:BN222" si="1265">VLOOKUP($B215,program1516,44,FALSE)</f>
        <v>0</v>
      </c>
      <c r="BO215" s="82">
        <f t="shared" ref="BO215:BO222" si="1266">VLOOKUP($B215,program1516,45,FALSE)</f>
        <v>0</v>
      </c>
      <c r="BP215" s="76">
        <f t="shared" ref="BP215:BP222" si="1267">SUM(BI215:BO215)</f>
        <v>2754.73</v>
      </c>
      <c r="BQ215" s="77">
        <f t="shared" ref="BQ215:BQ223" si="1268">BP215/E215</f>
        <v>1.5160554255726293E-3</v>
      </c>
      <c r="BR215" s="76">
        <f t="shared" ref="BR215:BR223" si="1269">BP215/D215</f>
        <v>44.431129032258063</v>
      </c>
      <c r="BS215" s="82">
        <f t="shared" ref="BS215:BS222" si="1270">VLOOKUP($B215,program1516,46,FALSE)</f>
        <v>0</v>
      </c>
      <c r="BT215" s="82">
        <f t="shared" ref="BT215:BT222" si="1271">VLOOKUP($B215,program1516,47,FALSE)</f>
        <v>0</v>
      </c>
      <c r="BU215" s="82">
        <f t="shared" ref="BU215:BU222" si="1272">VLOOKUP($B215,program1516,48,FALSE)</f>
        <v>0</v>
      </c>
      <c r="BV215" s="82">
        <f t="shared" ref="BV215:BV222" si="1273">VLOOKUP($B215,program1516,49,FALSE)</f>
        <v>0</v>
      </c>
      <c r="BW215" s="76"/>
      <c r="BX215" s="77">
        <f t="shared" ref="BX215:BX223" si="1274">BW215/E215</f>
        <v>0</v>
      </c>
      <c r="BY215" s="76">
        <f t="shared" ref="BY215:BY223" si="1275">BW215/D215</f>
        <v>0</v>
      </c>
      <c r="BZ215" s="82">
        <v>329922.24999999994</v>
      </c>
      <c r="CA215" s="77">
        <f t="shared" ref="CA215:CA223" si="1276">BZ215/E215</f>
        <v>0.18157148509277837</v>
      </c>
      <c r="CB215" s="76">
        <f t="shared" ref="CB215:CB223" si="1277">BZ215/D215</f>
        <v>5321.3266129032245</v>
      </c>
      <c r="CC215" s="82">
        <v>66824.789999999994</v>
      </c>
      <c r="CD215" s="77">
        <f t="shared" ref="CD215:CD223" si="1278">CC215/E215</f>
        <v>3.6776775016880627E-2</v>
      </c>
      <c r="CE215" s="76">
        <f t="shared" ref="CE215:CE223" si="1279">CC215/D215</f>
        <v>1077.8191935483869</v>
      </c>
      <c r="CF215" s="84">
        <v>99062.71</v>
      </c>
      <c r="CG215" s="77">
        <f t="shared" ref="CG215:CG223" si="1280">CF215/E215</f>
        <v>5.451879457058513E-2</v>
      </c>
      <c r="CH215" s="85">
        <f t="shared" ref="CH215:CH223" si="1281">CF215/D215</f>
        <v>1597.7856451612904</v>
      </c>
    </row>
    <row r="216" spans="1:86" x14ac:dyDescent="0.2">
      <c r="A216" s="79"/>
      <c r="B216" s="70" t="s">
        <v>358</v>
      </c>
      <c r="C216" s="70" t="s">
        <v>359</v>
      </c>
      <c r="D216" s="80">
        <f t="shared" si="1205"/>
        <v>550.06000000000006</v>
      </c>
      <c r="E216" s="80">
        <f t="shared" si="1206"/>
        <v>6890546.4400000004</v>
      </c>
      <c r="F216" s="76">
        <f t="shared" si="1207"/>
        <v>3544662.8899999997</v>
      </c>
      <c r="G216" s="76">
        <f t="shared" si="1208"/>
        <v>0</v>
      </c>
      <c r="H216" s="76">
        <f t="shared" si="1209"/>
        <v>0</v>
      </c>
      <c r="I216" s="76">
        <f t="shared" si="1210"/>
        <v>3544662.8899999997</v>
      </c>
      <c r="J216" s="77">
        <f t="shared" si="1211"/>
        <v>0.51442406213577441</v>
      </c>
      <c r="K216" s="81">
        <f t="shared" si="1212"/>
        <v>6444.1386212413181</v>
      </c>
      <c r="L216" s="82">
        <f t="shared" si="1213"/>
        <v>0</v>
      </c>
      <c r="M216" s="82">
        <f t="shared" si="1214"/>
        <v>0</v>
      </c>
      <c r="N216" s="82">
        <f t="shared" si="1215"/>
        <v>0</v>
      </c>
      <c r="O216" s="82">
        <f t="shared" si="1216"/>
        <v>0</v>
      </c>
      <c r="P216" s="82">
        <f t="shared" si="1217"/>
        <v>0</v>
      </c>
      <c r="Q216" s="82">
        <f t="shared" si="1218"/>
        <v>0</v>
      </c>
      <c r="R216" s="76"/>
      <c r="S216" s="77">
        <f t="shared" si="1219"/>
        <v>0</v>
      </c>
      <c r="T216" s="96">
        <f t="shared" si="1220"/>
        <v>0</v>
      </c>
      <c r="U216" s="82">
        <f t="shared" si="1221"/>
        <v>466873.31000000006</v>
      </c>
      <c r="V216" s="82">
        <f t="shared" si="1222"/>
        <v>10378.16</v>
      </c>
      <c r="W216" s="82">
        <f t="shared" si="1223"/>
        <v>99362.94</v>
      </c>
      <c r="X216" s="82">
        <f t="shared" si="1224"/>
        <v>0</v>
      </c>
      <c r="Y216" s="82">
        <f t="shared" si="1225"/>
        <v>0</v>
      </c>
      <c r="Z216" s="82">
        <f t="shared" si="1226"/>
        <v>0</v>
      </c>
      <c r="AA216" s="76">
        <f t="shared" si="1227"/>
        <v>576614.41</v>
      </c>
      <c r="AB216" s="77">
        <f t="shared" si="1228"/>
        <v>8.36819568695919E-2</v>
      </c>
      <c r="AC216" s="76">
        <f t="shared" si="1229"/>
        <v>1048.2754790386502</v>
      </c>
      <c r="AD216" s="82">
        <f t="shared" si="1230"/>
        <v>251338.16</v>
      </c>
      <c r="AE216" s="82">
        <f t="shared" si="1231"/>
        <v>30378.080000000002</v>
      </c>
      <c r="AF216" s="82">
        <f t="shared" si="1232"/>
        <v>3605.45</v>
      </c>
      <c r="AG216" s="82">
        <f t="shared" si="1233"/>
        <v>0</v>
      </c>
      <c r="AH216" s="76">
        <f t="shared" si="1234"/>
        <v>285321.69</v>
      </c>
      <c r="AI216" s="77">
        <f t="shared" si="1235"/>
        <v>4.1407701476865739E-2</v>
      </c>
      <c r="AJ216" s="76">
        <f t="shared" si="1236"/>
        <v>518.71012253208733</v>
      </c>
      <c r="AK216" s="82">
        <f t="shared" si="1237"/>
        <v>0</v>
      </c>
      <c r="AL216" s="82">
        <f t="shared" si="1238"/>
        <v>0</v>
      </c>
      <c r="AM216" s="76"/>
      <c r="AN216" s="77">
        <f t="shared" si="1239"/>
        <v>0</v>
      </c>
      <c r="AO216" s="76">
        <f t="shared" si="1240"/>
        <v>0</v>
      </c>
      <c r="AP216" s="82">
        <f t="shared" si="1241"/>
        <v>92755.12999999999</v>
      </c>
      <c r="AQ216" s="82">
        <f t="shared" si="1242"/>
        <v>94642.660000000018</v>
      </c>
      <c r="AR216" s="82">
        <f t="shared" si="1243"/>
        <v>0</v>
      </c>
      <c r="AS216" s="82">
        <f t="shared" si="1244"/>
        <v>0</v>
      </c>
      <c r="AT216" s="82">
        <f t="shared" si="1245"/>
        <v>129984.52999999998</v>
      </c>
      <c r="AU216" s="82">
        <f t="shared" si="1246"/>
        <v>0</v>
      </c>
      <c r="AV216" s="82">
        <f t="shared" si="1247"/>
        <v>0</v>
      </c>
      <c r="AW216" s="82">
        <f t="shared" si="1248"/>
        <v>24832.240000000005</v>
      </c>
      <c r="AX216" s="82">
        <f t="shared" si="1249"/>
        <v>0</v>
      </c>
      <c r="AY216" s="82">
        <f t="shared" si="1250"/>
        <v>0</v>
      </c>
      <c r="AZ216" s="82">
        <f t="shared" si="1251"/>
        <v>0</v>
      </c>
      <c r="BA216" s="82">
        <f t="shared" si="1252"/>
        <v>0</v>
      </c>
      <c r="BB216" s="82">
        <f t="shared" si="1253"/>
        <v>11574.27</v>
      </c>
      <c r="BC216" s="82">
        <f t="shared" si="1254"/>
        <v>0</v>
      </c>
      <c r="BD216" s="82">
        <f t="shared" si="1255"/>
        <v>0</v>
      </c>
      <c r="BE216" s="82">
        <f t="shared" si="1256"/>
        <v>0</v>
      </c>
      <c r="BF216" s="76">
        <f t="shared" si="1257"/>
        <v>353788.83</v>
      </c>
      <c r="BG216" s="77">
        <f t="shared" si="1258"/>
        <v>5.1344089047312191E-2</v>
      </c>
      <c r="BH216" s="76">
        <f t="shared" si="1259"/>
        <v>643.18225284514415</v>
      </c>
      <c r="BI216" s="82">
        <f t="shared" si="1260"/>
        <v>0</v>
      </c>
      <c r="BJ216" s="82">
        <f t="shared" si="1261"/>
        <v>0</v>
      </c>
      <c r="BK216" s="82">
        <f t="shared" si="1262"/>
        <v>3934.04</v>
      </c>
      <c r="BL216" s="82">
        <f t="shared" si="1263"/>
        <v>0</v>
      </c>
      <c r="BM216" s="82">
        <f t="shared" si="1264"/>
        <v>0</v>
      </c>
      <c r="BN216" s="82">
        <f t="shared" si="1265"/>
        <v>0</v>
      </c>
      <c r="BO216" s="82">
        <f t="shared" si="1266"/>
        <v>3543.7</v>
      </c>
      <c r="BP216" s="76">
        <f t="shared" si="1267"/>
        <v>7477.74</v>
      </c>
      <c r="BQ216" s="77">
        <f t="shared" si="1268"/>
        <v>1.085217270518824E-3</v>
      </c>
      <c r="BR216" s="76">
        <f t="shared" si="1269"/>
        <v>13.594407882776423</v>
      </c>
      <c r="BS216" s="82">
        <f t="shared" si="1270"/>
        <v>0</v>
      </c>
      <c r="BT216" s="82">
        <f t="shared" si="1271"/>
        <v>0</v>
      </c>
      <c r="BU216" s="82">
        <f t="shared" si="1272"/>
        <v>0</v>
      </c>
      <c r="BV216" s="82">
        <f t="shared" si="1273"/>
        <v>0</v>
      </c>
      <c r="BW216" s="76"/>
      <c r="BX216" s="77">
        <f t="shared" si="1274"/>
        <v>0</v>
      </c>
      <c r="BY216" s="76">
        <f t="shared" si="1275"/>
        <v>0</v>
      </c>
      <c r="BZ216" s="82">
        <v>1229735.8399999999</v>
      </c>
      <c r="CA216" s="77">
        <f t="shared" si="1276"/>
        <v>0.17846709991842094</v>
      </c>
      <c r="CB216" s="76">
        <f t="shared" si="1277"/>
        <v>2235.6394575137251</v>
      </c>
      <c r="CC216" s="82">
        <v>270816.78000000003</v>
      </c>
      <c r="CD216" s="77">
        <f t="shared" si="1278"/>
        <v>3.9302656524872068E-2</v>
      </c>
      <c r="CE216" s="76">
        <f t="shared" si="1279"/>
        <v>492.34043558884485</v>
      </c>
      <c r="CF216" s="84">
        <v>622128.26</v>
      </c>
      <c r="CG216" s="77">
        <f t="shared" si="1280"/>
        <v>9.0287216756643751E-2</v>
      </c>
      <c r="CH216" s="85">
        <f t="shared" si="1281"/>
        <v>1131.0189070283241</v>
      </c>
    </row>
    <row r="217" spans="1:86" x14ac:dyDescent="0.2">
      <c r="A217" s="79"/>
      <c r="B217" s="103" t="s">
        <v>360</v>
      </c>
      <c r="C217" s="70" t="s">
        <v>361</v>
      </c>
      <c r="D217" s="80">
        <f t="shared" si="1205"/>
        <v>72.719999999999985</v>
      </c>
      <c r="E217" s="80">
        <f t="shared" si="1206"/>
        <v>2128477.0099999998</v>
      </c>
      <c r="F217" s="76">
        <f t="shared" si="1207"/>
        <v>1121044.3999999999</v>
      </c>
      <c r="G217" s="76">
        <f t="shared" si="1208"/>
        <v>0</v>
      </c>
      <c r="H217" s="76">
        <f t="shared" si="1209"/>
        <v>0</v>
      </c>
      <c r="I217" s="76">
        <f t="shared" si="1210"/>
        <v>1121044.3999999999</v>
      </c>
      <c r="J217" s="77">
        <f t="shared" si="1211"/>
        <v>0.52668851706319342</v>
      </c>
      <c r="K217" s="81">
        <f t="shared" si="1212"/>
        <v>15415.902090209023</v>
      </c>
      <c r="L217" s="82">
        <f t="shared" si="1213"/>
        <v>0</v>
      </c>
      <c r="M217" s="82">
        <f t="shared" si="1214"/>
        <v>0</v>
      </c>
      <c r="N217" s="82">
        <f t="shared" si="1215"/>
        <v>0</v>
      </c>
      <c r="O217" s="82">
        <f t="shared" si="1216"/>
        <v>0</v>
      </c>
      <c r="P217" s="82">
        <f t="shared" si="1217"/>
        <v>0</v>
      </c>
      <c r="Q217" s="82">
        <f t="shared" si="1218"/>
        <v>0</v>
      </c>
      <c r="R217" s="76"/>
      <c r="S217" s="77">
        <f t="shared" si="1219"/>
        <v>0</v>
      </c>
      <c r="T217" s="96">
        <f t="shared" si="1220"/>
        <v>0</v>
      </c>
      <c r="U217" s="82">
        <f t="shared" si="1221"/>
        <v>99589.119999999995</v>
      </c>
      <c r="V217" s="82">
        <f t="shared" si="1222"/>
        <v>7620</v>
      </c>
      <c r="W217" s="82">
        <f t="shared" si="1223"/>
        <v>14709.5</v>
      </c>
      <c r="X217" s="82">
        <f t="shared" si="1224"/>
        <v>0</v>
      </c>
      <c r="Y217" s="82">
        <f t="shared" si="1225"/>
        <v>0</v>
      </c>
      <c r="Z217" s="82">
        <f t="shared" si="1226"/>
        <v>0</v>
      </c>
      <c r="AA217" s="76">
        <f t="shared" si="1227"/>
        <v>121918.62</v>
      </c>
      <c r="AB217" s="77">
        <f t="shared" si="1228"/>
        <v>5.7279744825620649E-2</v>
      </c>
      <c r="AC217" s="76">
        <f t="shared" si="1229"/>
        <v>1676.5486798679872</v>
      </c>
      <c r="AD217" s="82">
        <f t="shared" si="1230"/>
        <v>38586.870000000003</v>
      </c>
      <c r="AE217" s="82">
        <f t="shared" si="1231"/>
        <v>0</v>
      </c>
      <c r="AF217" s="82">
        <f t="shared" si="1232"/>
        <v>0</v>
      </c>
      <c r="AG217" s="82">
        <f t="shared" si="1233"/>
        <v>0</v>
      </c>
      <c r="AH217" s="76">
        <f t="shared" si="1234"/>
        <v>38586.870000000003</v>
      </c>
      <c r="AI217" s="77">
        <f t="shared" si="1235"/>
        <v>1.8128863886577758E-2</v>
      </c>
      <c r="AJ217" s="76">
        <f t="shared" si="1236"/>
        <v>530.62252475247544</v>
      </c>
      <c r="AK217" s="82">
        <f t="shared" si="1237"/>
        <v>0</v>
      </c>
      <c r="AL217" s="82">
        <f t="shared" si="1238"/>
        <v>0</v>
      </c>
      <c r="AM217" s="76"/>
      <c r="AN217" s="77">
        <f t="shared" si="1239"/>
        <v>0</v>
      </c>
      <c r="AO217" s="76">
        <f t="shared" si="1240"/>
        <v>0</v>
      </c>
      <c r="AP217" s="82">
        <f t="shared" si="1241"/>
        <v>36900.69</v>
      </c>
      <c r="AQ217" s="82">
        <f t="shared" si="1242"/>
        <v>20721.919999999998</v>
      </c>
      <c r="AR217" s="82">
        <f t="shared" si="1243"/>
        <v>0</v>
      </c>
      <c r="AS217" s="82">
        <f t="shared" si="1244"/>
        <v>0</v>
      </c>
      <c r="AT217" s="82">
        <f t="shared" si="1245"/>
        <v>19646.169999999998</v>
      </c>
      <c r="AU217" s="82">
        <f t="shared" si="1246"/>
        <v>0</v>
      </c>
      <c r="AV217" s="82">
        <f t="shared" si="1247"/>
        <v>0</v>
      </c>
      <c r="AW217" s="82">
        <f t="shared" si="1248"/>
        <v>1749.44</v>
      </c>
      <c r="AX217" s="82">
        <f t="shared" si="1249"/>
        <v>0</v>
      </c>
      <c r="AY217" s="82">
        <f t="shared" si="1250"/>
        <v>0</v>
      </c>
      <c r="AZ217" s="82">
        <f t="shared" si="1251"/>
        <v>0</v>
      </c>
      <c r="BA217" s="82">
        <f t="shared" si="1252"/>
        <v>0</v>
      </c>
      <c r="BB217" s="82">
        <f t="shared" si="1253"/>
        <v>0</v>
      </c>
      <c r="BC217" s="82">
        <f t="shared" si="1254"/>
        <v>0</v>
      </c>
      <c r="BD217" s="82">
        <f t="shared" si="1255"/>
        <v>0</v>
      </c>
      <c r="BE217" s="82">
        <f t="shared" si="1256"/>
        <v>0</v>
      </c>
      <c r="BF217" s="76">
        <f t="shared" si="1257"/>
        <v>79018.22</v>
      </c>
      <c r="BG217" s="77">
        <f t="shared" si="1258"/>
        <v>3.7124300440529542E-2</v>
      </c>
      <c r="BH217" s="76">
        <f t="shared" si="1259"/>
        <v>1086.6091859185922</v>
      </c>
      <c r="BI217" s="82">
        <f t="shared" si="1260"/>
        <v>1860.02</v>
      </c>
      <c r="BJ217" s="82">
        <f t="shared" si="1261"/>
        <v>0</v>
      </c>
      <c r="BK217" s="82">
        <f t="shared" si="1262"/>
        <v>1100</v>
      </c>
      <c r="BL217" s="82">
        <f t="shared" si="1263"/>
        <v>0</v>
      </c>
      <c r="BM217" s="82">
        <f t="shared" si="1264"/>
        <v>0</v>
      </c>
      <c r="BN217" s="82">
        <f t="shared" si="1265"/>
        <v>0</v>
      </c>
      <c r="BO217" s="82">
        <f t="shared" si="1266"/>
        <v>441.42</v>
      </c>
      <c r="BP217" s="76">
        <f t="shared" si="1267"/>
        <v>3401.44</v>
      </c>
      <c r="BQ217" s="77">
        <f t="shared" si="1268"/>
        <v>1.5980628327293986E-3</v>
      </c>
      <c r="BR217" s="76">
        <f t="shared" si="1269"/>
        <v>46.774477447744786</v>
      </c>
      <c r="BS217" s="82">
        <f t="shared" si="1270"/>
        <v>0</v>
      </c>
      <c r="BT217" s="82">
        <f t="shared" si="1271"/>
        <v>0</v>
      </c>
      <c r="BU217" s="82">
        <f t="shared" si="1272"/>
        <v>0</v>
      </c>
      <c r="BV217" s="82">
        <f t="shared" si="1273"/>
        <v>0</v>
      </c>
      <c r="BW217" s="76"/>
      <c r="BX217" s="77">
        <f t="shared" si="1274"/>
        <v>0</v>
      </c>
      <c r="BY217" s="76">
        <f t="shared" si="1275"/>
        <v>0</v>
      </c>
      <c r="BZ217" s="82">
        <v>529932.36</v>
      </c>
      <c r="CA217" s="77">
        <f t="shared" si="1276"/>
        <v>0.2489725552638222</v>
      </c>
      <c r="CB217" s="76">
        <f t="shared" si="1277"/>
        <v>7287.2986798679885</v>
      </c>
      <c r="CC217" s="82">
        <v>86971.919999999984</v>
      </c>
      <c r="CD217" s="77">
        <f t="shared" si="1278"/>
        <v>4.0861103780491383E-2</v>
      </c>
      <c r="CE217" s="76">
        <f t="shared" si="1279"/>
        <v>1195.9834983498349</v>
      </c>
      <c r="CF217" s="84">
        <v>147603.18000000002</v>
      </c>
      <c r="CG217" s="77">
        <f t="shared" si="1280"/>
        <v>6.9346851907035656E-2</v>
      </c>
      <c r="CH217" s="85">
        <f t="shared" si="1281"/>
        <v>2029.7466996699677</v>
      </c>
    </row>
    <row r="218" spans="1:86" x14ac:dyDescent="0.2">
      <c r="A218" s="79"/>
      <c r="B218" s="70" t="s">
        <v>362</v>
      </c>
      <c r="C218" s="70" t="s">
        <v>363</v>
      </c>
      <c r="D218" s="80">
        <f t="shared" si="1205"/>
        <v>86.02</v>
      </c>
      <c r="E218" s="80">
        <f t="shared" si="1206"/>
        <v>2354849.5499999998</v>
      </c>
      <c r="F218" s="76">
        <f t="shared" si="1207"/>
        <v>1190895.74</v>
      </c>
      <c r="G218" s="76">
        <f t="shared" si="1208"/>
        <v>0</v>
      </c>
      <c r="H218" s="76">
        <f t="shared" si="1209"/>
        <v>0</v>
      </c>
      <c r="I218" s="76">
        <f t="shared" si="1210"/>
        <v>1190895.74</v>
      </c>
      <c r="J218" s="77">
        <f t="shared" si="1211"/>
        <v>0.50572052044683713</v>
      </c>
      <c r="K218" s="81">
        <f t="shared" si="1212"/>
        <v>13844.405254591957</v>
      </c>
      <c r="L218" s="82">
        <f t="shared" si="1213"/>
        <v>0</v>
      </c>
      <c r="M218" s="82">
        <f t="shared" si="1214"/>
        <v>0</v>
      </c>
      <c r="N218" s="82">
        <f t="shared" si="1215"/>
        <v>0</v>
      </c>
      <c r="O218" s="82">
        <f t="shared" si="1216"/>
        <v>0</v>
      </c>
      <c r="P218" s="82">
        <f t="shared" si="1217"/>
        <v>0</v>
      </c>
      <c r="Q218" s="82">
        <f t="shared" si="1218"/>
        <v>0</v>
      </c>
      <c r="R218" s="76"/>
      <c r="S218" s="77">
        <f t="shared" si="1219"/>
        <v>0</v>
      </c>
      <c r="T218" s="96">
        <f t="shared" si="1220"/>
        <v>0</v>
      </c>
      <c r="U218" s="82">
        <f t="shared" si="1221"/>
        <v>170028.78999999998</v>
      </c>
      <c r="V218" s="82">
        <f t="shared" si="1222"/>
        <v>0</v>
      </c>
      <c r="W218" s="82">
        <f t="shared" si="1223"/>
        <v>18451</v>
      </c>
      <c r="X218" s="82">
        <f t="shared" si="1224"/>
        <v>0</v>
      </c>
      <c r="Y218" s="82">
        <f t="shared" si="1225"/>
        <v>0</v>
      </c>
      <c r="Z218" s="82">
        <f t="shared" si="1226"/>
        <v>0</v>
      </c>
      <c r="AA218" s="76">
        <f t="shared" si="1227"/>
        <v>188479.78999999998</v>
      </c>
      <c r="AB218" s="77">
        <f t="shared" si="1228"/>
        <v>8.0038994423231841E-2</v>
      </c>
      <c r="AC218" s="76">
        <f t="shared" si="1229"/>
        <v>2191.1159032783071</v>
      </c>
      <c r="AD218" s="82">
        <f t="shared" si="1230"/>
        <v>111776.38</v>
      </c>
      <c r="AE218" s="82">
        <f t="shared" si="1231"/>
        <v>0</v>
      </c>
      <c r="AF218" s="82">
        <f t="shared" si="1232"/>
        <v>0</v>
      </c>
      <c r="AG218" s="82">
        <f t="shared" si="1233"/>
        <v>0</v>
      </c>
      <c r="AH218" s="76">
        <f t="shared" si="1234"/>
        <v>111776.38</v>
      </c>
      <c r="AI218" s="77">
        <f t="shared" si="1235"/>
        <v>4.7466463409520161E-2</v>
      </c>
      <c r="AJ218" s="76">
        <f t="shared" si="1236"/>
        <v>1299.4231574052546</v>
      </c>
      <c r="AK218" s="82">
        <f t="shared" si="1237"/>
        <v>0</v>
      </c>
      <c r="AL218" s="82">
        <f t="shared" si="1238"/>
        <v>0</v>
      </c>
      <c r="AM218" s="76"/>
      <c r="AN218" s="77">
        <f t="shared" si="1239"/>
        <v>0</v>
      </c>
      <c r="AO218" s="76">
        <f t="shared" si="1240"/>
        <v>0</v>
      </c>
      <c r="AP218" s="82">
        <f t="shared" si="1241"/>
        <v>31889.879999999997</v>
      </c>
      <c r="AQ218" s="82">
        <f t="shared" si="1242"/>
        <v>14879.46</v>
      </c>
      <c r="AR218" s="82">
        <f t="shared" si="1243"/>
        <v>0</v>
      </c>
      <c r="AS218" s="82">
        <f t="shared" si="1244"/>
        <v>0</v>
      </c>
      <c r="AT218" s="82">
        <f t="shared" si="1245"/>
        <v>28682.510000000002</v>
      </c>
      <c r="AU218" s="82">
        <f t="shared" si="1246"/>
        <v>0</v>
      </c>
      <c r="AV218" s="82">
        <f t="shared" si="1247"/>
        <v>0</v>
      </c>
      <c r="AW218" s="82">
        <f t="shared" si="1248"/>
        <v>23580.329999999998</v>
      </c>
      <c r="AX218" s="82">
        <f t="shared" si="1249"/>
        <v>0</v>
      </c>
      <c r="AY218" s="82">
        <f t="shared" si="1250"/>
        <v>0</v>
      </c>
      <c r="AZ218" s="82">
        <f t="shared" si="1251"/>
        <v>0</v>
      </c>
      <c r="BA218" s="82">
        <f t="shared" si="1252"/>
        <v>0</v>
      </c>
      <c r="BB218" s="82">
        <f t="shared" si="1253"/>
        <v>0</v>
      </c>
      <c r="BC218" s="82">
        <f t="shared" si="1254"/>
        <v>0</v>
      </c>
      <c r="BD218" s="82">
        <f t="shared" si="1255"/>
        <v>0</v>
      </c>
      <c r="BE218" s="82">
        <f t="shared" si="1256"/>
        <v>0</v>
      </c>
      <c r="BF218" s="76">
        <f t="shared" si="1257"/>
        <v>99032.180000000008</v>
      </c>
      <c r="BG218" s="77">
        <f t="shared" si="1258"/>
        <v>4.2054567774828765E-2</v>
      </c>
      <c r="BH218" s="76">
        <f t="shared" si="1259"/>
        <v>1151.269239711695</v>
      </c>
      <c r="BI218" s="82">
        <f t="shared" si="1260"/>
        <v>15668.77</v>
      </c>
      <c r="BJ218" s="82">
        <f t="shared" si="1261"/>
        <v>0</v>
      </c>
      <c r="BK218" s="82">
        <f t="shared" si="1262"/>
        <v>828</v>
      </c>
      <c r="BL218" s="82">
        <f t="shared" si="1263"/>
        <v>0</v>
      </c>
      <c r="BM218" s="82">
        <f t="shared" si="1264"/>
        <v>0</v>
      </c>
      <c r="BN218" s="82">
        <f t="shared" si="1265"/>
        <v>0</v>
      </c>
      <c r="BO218" s="82">
        <f t="shared" si="1266"/>
        <v>0</v>
      </c>
      <c r="BP218" s="76">
        <f t="shared" si="1267"/>
        <v>16496.77</v>
      </c>
      <c r="BQ218" s="77">
        <f t="shared" si="1268"/>
        <v>7.0054454221926835E-3</v>
      </c>
      <c r="BR218" s="76">
        <f t="shared" si="1269"/>
        <v>191.778307370379</v>
      </c>
      <c r="BS218" s="82">
        <f t="shared" si="1270"/>
        <v>0</v>
      </c>
      <c r="BT218" s="82">
        <f t="shared" si="1271"/>
        <v>0</v>
      </c>
      <c r="BU218" s="82">
        <f t="shared" si="1272"/>
        <v>0</v>
      </c>
      <c r="BV218" s="82">
        <f t="shared" si="1273"/>
        <v>0</v>
      </c>
      <c r="BW218" s="76"/>
      <c r="BX218" s="77">
        <f t="shared" si="1274"/>
        <v>0</v>
      </c>
      <c r="BY218" s="76">
        <f t="shared" si="1275"/>
        <v>0</v>
      </c>
      <c r="BZ218" s="82">
        <v>520589.37</v>
      </c>
      <c r="CA218" s="77">
        <f t="shared" si="1276"/>
        <v>0.22107118053465455</v>
      </c>
      <c r="CB218" s="76">
        <f t="shared" si="1277"/>
        <v>6051.9573355033717</v>
      </c>
      <c r="CC218" s="82">
        <v>74957.090000000011</v>
      </c>
      <c r="CD218" s="77">
        <f t="shared" si="1278"/>
        <v>3.1830946482334727E-2</v>
      </c>
      <c r="CE218" s="76">
        <f t="shared" si="1279"/>
        <v>871.39142059986068</v>
      </c>
      <c r="CF218" s="84">
        <v>152622.22999999998</v>
      </c>
      <c r="CG218" s="77">
        <f t="shared" si="1280"/>
        <v>6.4811881506400271E-2</v>
      </c>
      <c r="CH218" s="85">
        <f t="shared" si="1281"/>
        <v>1774.264473378284</v>
      </c>
    </row>
    <row r="219" spans="1:86" x14ac:dyDescent="0.2">
      <c r="A219" s="79"/>
      <c r="B219" s="70" t="s">
        <v>364</v>
      </c>
      <c r="C219" s="70" t="s">
        <v>365</v>
      </c>
      <c r="D219" s="80">
        <f t="shared" si="1205"/>
        <v>230.97000000000006</v>
      </c>
      <c r="E219" s="80">
        <f t="shared" si="1206"/>
        <v>3714207.33</v>
      </c>
      <c r="F219" s="76">
        <f t="shared" si="1207"/>
        <v>1989898.0999999996</v>
      </c>
      <c r="G219" s="76">
        <f t="shared" si="1208"/>
        <v>0</v>
      </c>
      <c r="H219" s="76">
        <f t="shared" si="1209"/>
        <v>0</v>
      </c>
      <c r="I219" s="76">
        <f t="shared" si="1210"/>
        <v>1989898.0999999996</v>
      </c>
      <c r="J219" s="77">
        <f t="shared" si="1211"/>
        <v>0.53575310239883667</v>
      </c>
      <c r="K219" s="81">
        <f t="shared" si="1212"/>
        <v>8615.3963718231771</v>
      </c>
      <c r="L219" s="82">
        <f t="shared" si="1213"/>
        <v>0</v>
      </c>
      <c r="M219" s="82">
        <f t="shared" si="1214"/>
        <v>0</v>
      </c>
      <c r="N219" s="82">
        <f t="shared" si="1215"/>
        <v>0</v>
      </c>
      <c r="O219" s="82">
        <f t="shared" si="1216"/>
        <v>0</v>
      </c>
      <c r="P219" s="82">
        <f t="shared" si="1217"/>
        <v>0</v>
      </c>
      <c r="Q219" s="82">
        <f t="shared" si="1218"/>
        <v>0</v>
      </c>
      <c r="R219" s="76"/>
      <c r="S219" s="77">
        <f t="shared" si="1219"/>
        <v>0</v>
      </c>
      <c r="T219" s="96">
        <f t="shared" si="1220"/>
        <v>0</v>
      </c>
      <c r="U219" s="82">
        <f t="shared" si="1221"/>
        <v>226136.07</v>
      </c>
      <c r="V219" s="82">
        <f t="shared" si="1222"/>
        <v>0</v>
      </c>
      <c r="W219" s="82">
        <f t="shared" si="1223"/>
        <v>47561</v>
      </c>
      <c r="X219" s="82">
        <f t="shared" si="1224"/>
        <v>0</v>
      </c>
      <c r="Y219" s="82">
        <f t="shared" si="1225"/>
        <v>0</v>
      </c>
      <c r="Z219" s="82">
        <f t="shared" si="1226"/>
        <v>0</v>
      </c>
      <c r="AA219" s="76">
        <f t="shared" si="1227"/>
        <v>273697.07</v>
      </c>
      <c r="AB219" s="77">
        <f t="shared" si="1228"/>
        <v>7.3689227790092154E-2</v>
      </c>
      <c r="AC219" s="76">
        <f t="shared" si="1229"/>
        <v>1184.9896956314669</v>
      </c>
      <c r="AD219" s="82">
        <f t="shared" si="1230"/>
        <v>162788.93</v>
      </c>
      <c r="AE219" s="82">
        <f t="shared" si="1231"/>
        <v>0</v>
      </c>
      <c r="AF219" s="82">
        <f t="shared" si="1232"/>
        <v>0</v>
      </c>
      <c r="AG219" s="82">
        <f t="shared" si="1233"/>
        <v>0</v>
      </c>
      <c r="AH219" s="76">
        <f t="shared" si="1234"/>
        <v>162788.93</v>
      </c>
      <c r="AI219" s="77">
        <f t="shared" si="1235"/>
        <v>4.3828713783729462E-2</v>
      </c>
      <c r="AJ219" s="76">
        <f t="shared" si="1236"/>
        <v>704.80551586786146</v>
      </c>
      <c r="AK219" s="82">
        <f t="shared" si="1237"/>
        <v>0</v>
      </c>
      <c r="AL219" s="82">
        <f t="shared" si="1238"/>
        <v>0</v>
      </c>
      <c r="AM219" s="76"/>
      <c r="AN219" s="77">
        <f t="shared" si="1239"/>
        <v>0</v>
      </c>
      <c r="AO219" s="76">
        <f t="shared" si="1240"/>
        <v>0</v>
      </c>
      <c r="AP219" s="82">
        <f t="shared" si="1241"/>
        <v>55565.72</v>
      </c>
      <c r="AQ219" s="82">
        <f t="shared" si="1242"/>
        <v>57471.839999999997</v>
      </c>
      <c r="AR219" s="82">
        <f t="shared" si="1243"/>
        <v>0</v>
      </c>
      <c r="AS219" s="82">
        <f t="shared" si="1244"/>
        <v>0</v>
      </c>
      <c r="AT219" s="82">
        <f t="shared" si="1245"/>
        <v>46227.75</v>
      </c>
      <c r="AU219" s="82">
        <f t="shared" si="1246"/>
        <v>0</v>
      </c>
      <c r="AV219" s="82">
        <f t="shared" si="1247"/>
        <v>0</v>
      </c>
      <c r="AW219" s="82">
        <f t="shared" si="1248"/>
        <v>6202.37</v>
      </c>
      <c r="AX219" s="82">
        <f t="shared" si="1249"/>
        <v>0</v>
      </c>
      <c r="AY219" s="82">
        <f t="shared" si="1250"/>
        <v>0</v>
      </c>
      <c r="AZ219" s="82">
        <f t="shared" si="1251"/>
        <v>0</v>
      </c>
      <c r="BA219" s="82">
        <f t="shared" si="1252"/>
        <v>0</v>
      </c>
      <c r="BB219" s="82">
        <f t="shared" si="1253"/>
        <v>0</v>
      </c>
      <c r="BC219" s="82">
        <f t="shared" si="1254"/>
        <v>0</v>
      </c>
      <c r="BD219" s="82">
        <f t="shared" si="1255"/>
        <v>0</v>
      </c>
      <c r="BE219" s="82">
        <f t="shared" si="1256"/>
        <v>0</v>
      </c>
      <c r="BF219" s="76">
        <f t="shared" si="1257"/>
        <v>165467.68</v>
      </c>
      <c r="BG219" s="77">
        <f t="shared" si="1258"/>
        <v>4.4549930926984622E-2</v>
      </c>
      <c r="BH219" s="76">
        <f t="shared" si="1259"/>
        <v>716.40334242542303</v>
      </c>
      <c r="BI219" s="82">
        <f t="shared" si="1260"/>
        <v>0</v>
      </c>
      <c r="BJ219" s="82">
        <f t="shared" si="1261"/>
        <v>0</v>
      </c>
      <c r="BK219" s="82">
        <f t="shared" si="1262"/>
        <v>801.2</v>
      </c>
      <c r="BL219" s="82">
        <f t="shared" si="1263"/>
        <v>0</v>
      </c>
      <c r="BM219" s="82">
        <f t="shared" si="1264"/>
        <v>0</v>
      </c>
      <c r="BN219" s="82">
        <f t="shared" si="1265"/>
        <v>0</v>
      </c>
      <c r="BO219" s="82">
        <f t="shared" si="1266"/>
        <v>14851.710000000001</v>
      </c>
      <c r="BP219" s="76">
        <f t="shared" si="1267"/>
        <v>15652.910000000002</v>
      </c>
      <c r="BQ219" s="77">
        <f t="shared" si="1268"/>
        <v>4.2143339370341506E-3</v>
      </c>
      <c r="BR219" s="76">
        <f t="shared" si="1269"/>
        <v>67.770316491319207</v>
      </c>
      <c r="BS219" s="82">
        <f t="shared" si="1270"/>
        <v>0</v>
      </c>
      <c r="BT219" s="82">
        <f t="shared" si="1271"/>
        <v>0</v>
      </c>
      <c r="BU219" s="82">
        <f t="shared" si="1272"/>
        <v>0</v>
      </c>
      <c r="BV219" s="82">
        <f t="shared" si="1273"/>
        <v>8087.75</v>
      </c>
      <c r="BW219" s="76">
        <f t="shared" ref="BW219:BW221" si="1282">SUM(BS219:BV219)</f>
        <v>8087.75</v>
      </c>
      <c r="BX219" s="77">
        <f t="shared" si="1274"/>
        <v>2.1775171069946704E-3</v>
      </c>
      <c r="BY219" s="76">
        <f t="shared" si="1275"/>
        <v>35.016452353119448</v>
      </c>
      <c r="BZ219" s="82">
        <v>711080.84999999986</v>
      </c>
      <c r="CA219" s="77">
        <f t="shared" si="1276"/>
        <v>0.19144888446493907</v>
      </c>
      <c r="CB219" s="76">
        <f t="shared" si="1277"/>
        <v>3078.6719054422638</v>
      </c>
      <c r="CC219" s="82">
        <v>123454.06999999999</v>
      </c>
      <c r="CD219" s="77">
        <f t="shared" si="1278"/>
        <v>3.3238335674707742E-2</v>
      </c>
      <c r="CE219" s="76">
        <f t="shared" si="1279"/>
        <v>534.50261938779909</v>
      </c>
      <c r="CF219" s="84">
        <v>264079.96999999997</v>
      </c>
      <c r="CG219" s="77">
        <f t="shared" si="1280"/>
        <v>7.1099953916681322E-2</v>
      </c>
      <c r="CH219" s="85">
        <f t="shared" si="1281"/>
        <v>1143.3518205827593</v>
      </c>
    </row>
    <row r="220" spans="1:86" x14ac:dyDescent="0.2">
      <c r="A220" s="79"/>
      <c r="B220" s="70" t="s">
        <v>366</v>
      </c>
      <c r="C220" s="70" t="s">
        <v>367</v>
      </c>
      <c r="D220" s="80">
        <f t="shared" si="1205"/>
        <v>274.57000000000005</v>
      </c>
      <c r="E220" s="80">
        <f t="shared" si="1206"/>
        <v>4067793.56</v>
      </c>
      <c r="F220" s="76">
        <f t="shared" si="1207"/>
        <v>2192982.7000000007</v>
      </c>
      <c r="G220" s="76">
        <f t="shared" si="1208"/>
        <v>0</v>
      </c>
      <c r="H220" s="76">
        <f t="shared" si="1209"/>
        <v>0</v>
      </c>
      <c r="I220" s="76">
        <f t="shared" si="1210"/>
        <v>2192982.7000000007</v>
      </c>
      <c r="J220" s="77">
        <f t="shared" si="1211"/>
        <v>0.53910865132497054</v>
      </c>
      <c r="K220" s="81">
        <f t="shared" si="1212"/>
        <v>7986.9712641585029</v>
      </c>
      <c r="L220" s="82">
        <f t="shared" si="1213"/>
        <v>0</v>
      </c>
      <c r="M220" s="82">
        <f t="shared" si="1214"/>
        <v>0</v>
      </c>
      <c r="N220" s="82">
        <f t="shared" si="1215"/>
        <v>0</v>
      </c>
      <c r="O220" s="82">
        <f t="shared" si="1216"/>
        <v>0</v>
      </c>
      <c r="P220" s="82">
        <f t="shared" si="1217"/>
        <v>0</v>
      </c>
      <c r="Q220" s="82">
        <f t="shared" si="1218"/>
        <v>0</v>
      </c>
      <c r="R220" s="76"/>
      <c r="S220" s="77">
        <f t="shared" si="1219"/>
        <v>0</v>
      </c>
      <c r="T220" s="96">
        <f t="shared" si="1220"/>
        <v>0</v>
      </c>
      <c r="U220" s="82">
        <f t="shared" si="1221"/>
        <v>280609.59000000003</v>
      </c>
      <c r="V220" s="82">
        <f t="shared" si="1222"/>
        <v>0</v>
      </c>
      <c r="W220" s="82">
        <f t="shared" si="1223"/>
        <v>87919.51</v>
      </c>
      <c r="X220" s="82">
        <f t="shared" si="1224"/>
        <v>0</v>
      </c>
      <c r="Y220" s="82">
        <f t="shared" si="1225"/>
        <v>0</v>
      </c>
      <c r="Z220" s="82">
        <f t="shared" si="1226"/>
        <v>4493.3600000000006</v>
      </c>
      <c r="AA220" s="76">
        <f t="shared" si="1227"/>
        <v>373022.46</v>
      </c>
      <c r="AB220" s="77">
        <f t="shared" si="1228"/>
        <v>9.1701423510784072E-2</v>
      </c>
      <c r="AC220" s="76">
        <f t="shared" si="1229"/>
        <v>1358.569617948064</v>
      </c>
      <c r="AD220" s="82">
        <f t="shared" si="1230"/>
        <v>63815.22</v>
      </c>
      <c r="AE220" s="82">
        <f t="shared" si="1231"/>
        <v>0</v>
      </c>
      <c r="AF220" s="82">
        <f t="shared" si="1232"/>
        <v>0</v>
      </c>
      <c r="AG220" s="82">
        <f t="shared" si="1233"/>
        <v>0</v>
      </c>
      <c r="AH220" s="76">
        <f t="shared" si="1234"/>
        <v>63815.22</v>
      </c>
      <c r="AI220" s="77">
        <f t="shared" si="1235"/>
        <v>1.5687920013325356E-2</v>
      </c>
      <c r="AJ220" s="76">
        <f t="shared" si="1236"/>
        <v>232.41876388534797</v>
      </c>
      <c r="AK220" s="82">
        <f t="shared" si="1237"/>
        <v>0</v>
      </c>
      <c r="AL220" s="82">
        <f t="shared" si="1238"/>
        <v>0</v>
      </c>
      <c r="AM220" s="76"/>
      <c r="AN220" s="77">
        <f t="shared" si="1239"/>
        <v>0</v>
      </c>
      <c r="AO220" s="76">
        <f t="shared" si="1240"/>
        <v>0</v>
      </c>
      <c r="AP220" s="82">
        <f t="shared" si="1241"/>
        <v>59357.350000000006</v>
      </c>
      <c r="AQ220" s="82">
        <f t="shared" si="1242"/>
        <v>49429.83</v>
      </c>
      <c r="AR220" s="82">
        <f t="shared" si="1243"/>
        <v>0</v>
      </c>
      <c r="AS220" s="82">
        <f t="shared" si="1244"/>
        <v>0</v>
      </c>
      <c r="AT220" s="82">
        <f t="shared" si="1245"/>
        <v>42318.18</v>
      </c>
      <c r="AU220" s="82">
        <f t="shared" si="1246"/>
        <v>0</v>
      </c>
      <c r="AV220" s="82">
        <f t="shared" si="1247"/>
        <v>0</v>
      </c>
      <c r="AW220" s="82">
        <f t="shared" si="1248"/>
        <v>61204.11</v>
      </c>
      <c r="AX220" s="82">
        <f t="shared" si="1249"/>
        <v>0</v>
      </c>
      <c r="AY220" s="82">
        <f t="shared" si="1250"/>
        <v>0</v>
      </c>
      <c r="AZ220" s="82">
        <f t="shared" si="1251"/>
        <v>0</v>
      </c>
      <c r="BA220" s="82">
        <f t="shared" si="1252"/>
        <v>0</v>
      </c>
      <c r="BB220" s="82">
        <f t="shared" si="1253"/>
        <v>0</v>
      </c>
      <c r="BC220" s="82">
        <f t="shared" si="1254"/>
        <v>0</v>
      </c>
      <c r="BD220" s="82">
        <f t="shared" si="1255"/>
        <v>0</v>
      </c>
      <c r="BE220" s="82">
        <f t="shared" si="1256"/>
        <v>0</v>
      </c>
      <c r="BF220" s="76">
        <f t="shared" si="1257"/>
        <v>212309.47000000003</v>
      </c>
      <c r="BG220" s="77">
        <f t="shared" si="1258"/>
        <v>5.2192783844222428E-2</v>
      </c>
      <c r="BH220" s="76">
        <f t="shared" si="1259"/>
        <v>773.24350803073889</v>
      </c>
      <c r="BI220" s="82">
        <f t="shared" si="1260"/>
        <v>6142.19</v>
      </c>
      <c r="BJ220" s="82">
        <f t="shared" si="1261"/>
        <v>0</v>
      </c>
      <c r="BK220" s="82">
        <f t="shared" si="1262"/>
        <v>202.02</v>
      </c>
      <c r="BL220" s="82">
        <f t="shared" si="1263"/>
        <v>0</v>
      </c>
      <c r="BM220" s="82">
        <f t="shared" si="1264"/>
        <v>0</v>
      </c>
      <c r="BN220" s="82">
        <f t="shared" si="1265"/>
        <v>0</v>
      </c>
      <c r="BO220" s="82">
        <f t="shared" si="1266"/>
        <v>0</v>
      </c>
      <c r="BP220" s="76">
        <f t="shared" si="1267"/>
        <v>6344.21</v>
      </c>
      <c r="BQ220" s="77">
        <f t="shared" si="1268"/>
        <v>1.559619461121326E-3</v>
      </c>
      <c r="BR220" s="76">
        <f t="shared" si="1269"/>
        <v>23.105983902101464</v>
      </c>
      <c r="BS220" s="82">
        <f t="shared" si="1270"/>
        <v>0</v>
      </c>
      <c r="BT220" s="82">
        <f t="shared" si="1271"/>
        <v>0</v>
      </c>
      <c r="BU220" s="82">
        <f t="shared" si="1272"/>
        <v>0</v>
      </c>
      <c r="BV220" s="82">
        <f t="shared" si="1273"/>
        <v>0</v>
      </c>
      <c r="BW220" s="76"/>
      <c r="BX220" s="77">
        <f t="shared" si="1274"/>
        <v>0</v>
      </c>
      <c r="BY220" s="76">
        <f t="shared" si="1275"/>
        <v>0</v>
      </c>
      <c r="BZ220" s="82">
        <v>841688.69999999984</v>
      </c>
      <c r="CA220" s="77">
        <f t="shared" si="1276"/>
        <v>0.20691529390198451</v>
      </c>
      <c r="CB220" s="76">
        <f t="shared" si="1277"/>
        <v>3065.4794770003996</v>
      </c>
      <c r="CC220" s="82">
        <v>131801.54999999999</v>
      </c>
      <c r="CD220" s="77">
        <f t="shared" si="1278"/>
        <v>3.2401238670528791E-2</v>
      </c>
      <c r="CE220" s="76">
        <f t="shared" si="1279"/>
        <v>480.028954365007</v>
      </c>
      <c r="CF220" s="84">
        <v>245829.25</v>
      </c>
      <c r="CG220" s="77">
        <f t="shared" si="1280"/>
        <v>6.0433069273063106E-2</v>
      </c>
      <c r="CH220" s="85">
        <f t="shared" si="1281"/>
        <v>895.32450741158891</v>
      </c>
    </row>
    <row r="221" spans="1:86" x14ac:dyDescent="0.2">
      <c r="A221" s="79"/>
      <c r="B221" s="70" t="s">
        <v>368</v>
      </c>
      <c r="C221" s="70" t="s">
        <v>369</v>
      </c>
      <c r="D221" s="80">
        <f t="shared" si="1205"/>
        <v>93.86</v>
      </c>
      <c r="E221" s="80">
        <f t="shared" si="1206"/>
        <v>2649679.4700000002</v>
      </c>
      <c r="F221" s="76">
        <f t="shared" si="1207"/>
        <v>1434727.66</v>
      </c>
      <c r="G221" s="76">
        <f t="shared" si="1208"/>
        <v>0</v>
      </c>
      <c r="H221" s="76">
        <f t="shared" si="1209"/>
        <v>0</v>
      </c>
      <c r="I221" s="76">
        <f t="shared" si="1210"/>
        <v>1434727.66</v>
      </c>
      <c r="J221" s="77">
        <f t="shared" si="1211"/>
        <v>0.54147215776253865</v>
      </c>
      <c r="K221" s="81">
        <f t="shared" si="1212"/>
        <v>15285.826337097804</v>
      </c>
      <c r="L221" s="82">
        <f t="shared" si="1213"/>
        <v>0</v>
      </c>
      <c r="M221" s="82">
        <f t="shared" si="1214"/>
        <v>0</v>
      </c>
      <c r="N221" s="82">
        <f t="shared" si="1215"/>
        <v>0</v>
      </c>
      <c r="O221" s="82">
        <f t="shared" si="1216"/>
        <v>0</v>
      </c>
      <c r="P221" s="82">
        <f t="shared" si="1217"/>
        <v>0</v>
      </c>
      <c r="Q221" s="82">
        <f t="shared" si="1218"/>
        <v>0</v>
      </c>
      <c r="R221" s="76"/>
      <c r="S221" s="77">
        <f t="shared" si="1219"/>
        <v>0</v>
      </c>
      <c r="T221" s="96">
        <f t="shared" si="1220"/>
        <v>0</v>
      </c>
      <c r="U221" s="82">
        <f t="shared" si="1221"/>
        <v>134539.76999999999</v>
      </c>
      <c r="V221" s="82">
        <f t="shared" si="1222"/>
        <v>2388.0600000000004</v>
      </c>
      <c r="W221" s="82">
        <f t="shared" si="1223"/>
        <v>32517.67</v>
      </c>
      <c r="X221" s="82">
        <f t="shared" si="1224"/>
        <v>0</v>
      </c>
      <c r="Y221" s="82">
        <f t="shared" si="1225"/>
        <v>0</v>
      </c>
      <c r="Z221" s="82">
        <f t="shared" si="1226"/>
        <v>0</v>
      </c>
      <c r="AA221" s="76">
        <f t="shared" si="1227"/>
        <v>169445.5</v>
      </c>
      <c r="AB221" s="77">
        <f t="shared" si="1228"/>
        <v>6.3949433098789116E-2</v>
      </c>
      <c r="AC221" s="76">
        <f t="shared" si="1229"/>
        <v>1805.3004474749628</v>
      </c>
      <c r="AD221" s="82">
        <f t="shared" si="1230"/>
        <v>66711.160000000018</v>
      </c>
      <c r="AE221" s="82">
        <f t="shared" si="1231"/>
        <v>0</v>
      </c>
      <c r="AF221" s="82">
        <f t="shared" si="1232"/>
        <v>0</v>
      </c>
      <c r="AG221" s="82">
        <f t="shared" si="1233"/>
        <v>0</v>
      </c>
      <c r="AH221" s="76">
        <f t="shared" si="1234"/>
        <v>66711.160000000018</v>
      </c>
      <c r="AI221" s="77">
        <f t="shared" si="1235"/>
        <v>2.5177067926634919E-2</v>
      </c>
      <c r="AJ221" s="76">
        <f t="shared" si="1236"/>
        <v>710.75175793735366</v>
      </c>
      <c r="AK221" s="82">
        <f t="shared" si="1237"/>
        <v>0</v>
      </c>
      <c r="AL221" s="82">
        <f t="shared" si="1238"/>
        <v>0</v>
      </c>
      <c r="AM221" s="76"/>
      <c r="AN221" s="77">
        <f t="shared" si="1239"/>
        <v>0</v>
      </c>
      <c r="AO221" s="76">
        <f t="shared" si="1240"/>
        <v>0</v>
      </c>
      <c r="AP221" s="82">
        <f t="shared" si="1241"/>
        <v>27127.969999999998</v>
      </c>
      <c r="AQ221" s="82">
        <f t="shared" si="1242"/>
        <v>18403.79</v>
      </c>
      <c r="AR221" s="82">
        <f t="shared" si="1243"/>
        <v>0</v>
      </c>
      <c r="AS221" s="82">
        <f t="shared" si="1244"/>
        <v>0</v>
      </c>
      <c r="AT221" s="82">
        <f t="shared" si="1245"/>
        <v>21426.82</v>
      </c>
      <c r="AU221" s="82">
        <f t="shared" si="1246"/>
        <v>0</v>
      </c>
      <c r="AV221" s="82">
        <f t="shared" si="1247"/>
        <v>0</v>
      </c>
      <c r="AW221" s="82">
        <f t="shared" si="1248"/>
        <v>27723.67</v>
      </c>
      <c r="AX221" s="82">
        <f t="shared" si="1249"/>
        <v>0</v>
      </c>
      <c r="AY221" s="82">
        <f t="shared" si="1250"/>
        <v>0</v>
      </c>
      <c r="AZ221" s="82">
        <f t="shared" si="1251"/>
        <v>0</v>
      </c>
      <c r="BA221" s="82">
        <f t="shared" si="1252"/>
        <v>0</v>
      </c>
      <c r="BB221" s="82">
        <f t="shared" si="1253"/>
        <v>0</v>
      </c>
      <c r="BC221" s="82">
        <f t="shared" si="1254"/>
        <v>0</v>
      </c>
      <c r="BD221" s="82">
        <f t="shared" si="1255"/>
        <v>0</v>
      </c>
      <c r="BE221" s="82">
        <f t="shared" si="1256"/>
        <v>0</v>
      </c>
      <c r="BF221" s="76">
        <f t="shared" si="1257"/>
        <v>94682.249999999985</v>
      </c>
      <c r="BG221" s="77">
        <f t="shared" si="1258"/>
        <v>3.5733473075518822E-2</v>
      </c>
      <c r="BH221" s="76">
        <f t="shared" si="1259"/>
        <v>1008.7603878116342</v>
      </c>
      <c r="BI221" s="82">
        <f t="shared" si="1260"/>
        <v>3430.83</v>
      </c>
      <c r="BJ221" s="82">
        <f t="shared" si="1261"/>
        <v>0</v>
      </c>
      <c r="BK221" s="82">
        <f t="shared" si="1262"/>
        <v>0</v>
      </c>
      <c r="BL221" s="82">
        <f t="shared" si="1263"/>
        <v>0</v>
      </c>
      <c r="BM221" s="82">
        <f t="shared" si="1264"/>
        <v>0</v>
      </c>
      <c r="BN221" s="82">
        <f t="shared" si="1265"/>
        <v>0</v>
      </c>
      <c r="BO221" s="82">
        <f t="shared" si="1266"/>
        <v>15721.86</v>
      </c>
      <c r="BP221" s="76">
        <f t="shared" si="1267"/>
        <v>19152.690000000002</v>
      </c>
      <c r="BQ221" s="77">
        <f t="shared" si="1268"/>
        <v>7.2283044862026273E-3</v>
      </c>
      <c r="BR221" s="76">
        <f t="shared" si="1269"/>
        <v>204.05593437033883</v>
      </c>
      <c r="BS221" s="82">
        <f t="shared" si="1270"/>
        <v>0</v>
      </c>
      <c r="BT221" s="82">
        <f t="shared" si="1271"/>
        <v>0</v>
      </c>
      <c r="BU221" s="82">
        <f t="shared" si="1272"/>
        <v>0</v>
      </c>
      <c r="BV221" s="82">
        <f t="shared" si="1273"/>
        <v>13849.94</v>
      </c>
      <c r="BW221" s="76">
        <f t="shared" si="1282"/>
        <v>13849.94</v>
      </c>
      <c r="BX221" s="77">
        <f t="shared" si="1274"/>
        <v>5.2270246861217517E-3</v>
      </c>
      <c r="BY221" s="76">
        <f t="shared" si="1275"/>
        <v>147.55955678670361</v>
      </c>
      <c r="BZ221" s="82">
        <v>486188.49</v>
      </c>
      <c r="CA221" s="77">
        <f t="shared" si="1276"/>
        <v>0.18348954864340628</v>
      </c>
      <c r="CB221" s="76">
        <f t="shared" si="1277"/>
        <v>5179.932772213936</v>
      </c>
      <c r="CC221" s="82">
        <v>148225.47</v>
      </c>
      <c r="CD221" s="77">
        <f t="shared" si="1278"/>
        <v>5.5940905939087036E-2</v>
      </c>
      <c r="CE221" s="76">
        <f t="shared" si="1279"/>
        <v>1579.2187300234391</v>
      </c>
      <c r="CF221" s="84">
        <v>216696.31</v>
      </c>
      <c r="CG221" s="77">
        <f t="shared" si="1280"/>
        <v>8.1782084381700704E-2</v>
      </c>
      <c r="CH221" s="85">
        <f t="shared" si="1281"/>
        <v>2308.7184103984659</v>
      </c>
    </row>
    <row r="222" spans="1:86" x14ac:dyDescent="0.2">
      <c r="A222" s="79"/>
      <c r="B222" s="70" t="s">
        <v>370</v>
      </c>
      <c r="C222" s="70" t="s">
        <v>371</v>
      </c>
      <c r="D222" s="80">
        <f t="shared" si="1205"/>
        <v>602.3599999999999</v>
      </c>
      <c r="E222" s="80">
        <f t="shared" si="1206"/>
        <v>7403821.3799999999</v>
      </c>
      <c r="F222" s="76">
        <f t="shared" si="1207"/>
        <v>3720795.4899999988</v>
      </c>
      <c r="G222" s="76">
        <f t="shared" si="1208"/>
        <v>569.99</v>
      </c>
      <c r="H222" s="76">
        <f t="shared" si="1209"/>
        <v>0</v>
      </c>
      <c r="I222" s="76">
        <f t="shared" si="1210"/>
        <v>3721365.4799999991</v>
      </c>
      <c r="J222" s="77">
        <f t="shared" si="1211"/>
        <v>0.50262766874043618</v>
      </c>
      <c r="K222" s="81">
        <f t="shared" si="1212"/>
        <v>6177.9757620027885</v>
      </c>
      <c r="L222" s="82">
        <f t="shared" si="1213"/>
        <v>0</v>
      </c>
      <c r="M222" s="82">
        <f t="shared" si="1214"/>
        <v>0</v>
      </c>
      <c r="N222" s="82">
        <f t="shared" si="1215"/>
        <v>0</v>
      </c>
      <c r="O222" s="82">
        <f t="shared" si="1216"/>
        <v>0</v>
      </c>
      <c r="P222" s="82">
        <f t="shared" si="1217"/>
        <v>0</v>
      </c>
      <c r="Q222" s="82">
        <f t="shared" si="1218"/>
        <v>0</v>
      </c>
      <c r="R222" s="76"/>
      <c r="S222" s="77">
        <f t="shared" si="1219"/>
        <v>0</v>
      </c>
      <c r="T222" s="96">
        <f t="shared" si="1220"/>
        <v>0</v>
      </c>
      <c r="U222" s="82">
        <f t="shared" si="1221"/>
        <v>466853.06999999995</v>
      </c>
      <c r="V222" s="82">
        <f t="shared" si="1222"/>
        <v>12308.369999999999</v>
      </c>
      <c r="W222" s="82">
        <f t="shared" si="1223"/>
        <v>96128</v>
      </c>
      <c r="X222" s="82">
        <f t="shared" si="1224"/>
        <v>0</v>
      </c>
      <c r="Y222" s="82">
        <f t="shared" si="1225"/>
        <v>0</v>
      </c>
      <c r="Z222" s="82">
        <f t="shared" si="1226"/>
        <v>0</v>
      </c>
      <c r="AA222" s="76">
        <f t="shared" si="1227"/>
        <v>575289.43999999994</v>
      </c>
      <c r="AB222" s="77">
        <f t="shared" si="1228"/>
        <v>7.7701690853055116E-2</v>
      </c>
      <c r="AC222" s="76">
        <f t="shared" si="1229"/>
        <v>955.05916727538352</v>
      </c>
      <c r="AD222" s="82">
        <f t="shared" si="1230"/>
        <v>401128.39999999997</v>
      </c>
      <c r="AE222" s="82">
        <f t="shared" si="1231"/>
        <v>184094.88</v>
      </c>
      <c r="AF222" s="82">
        <f t="shared" si="1232"/>
        <v>5579.95</v>
      </c>
      <c r="AG222" s="82">
        <f t="shared" si="1233"/>
        <v>0</v>
      </c>
      <c r="AH222" s="76">
        <f t="shared" si="1234"/>
        <v>590803.23</v>
      </c>
      <c r="AI222" s="77">
        <f t="shared" si="1235"/>
        <v>7.9797066903307706E-2</v>
      </c>
      <c r="AJ222" s="76">
        <f t="shared" si="1236"/>
        <v>980.81418088850535</v>
      </c>
      <c r="AK222" s="82">
        <f t="shared" si="1237"/>
        <v>0</v>
      </c>
      <c r="AL222" s="82">
        <f t="shared" si="1238"/>
        <v>0</v>
      </c>
      <c r="AM222" s="76"/>
      <c r="AN222" s="77">
        <f t="shared" si="1239"/>
        <v>0</v>
      </c>
      <c r="AO222" s="76">
        <f t="shared" si="1240"/>
        <v>0</v>
      </c>
      <c r="AP222" s="82">
        <f t="shared" si="1241"/>
        <v>146725.16</v>
      </c>
      <c r="AQ222" s="82">
        <f t="shared" si="1242"/>
        <v>95827.19</v>
      </c>
      <c r="AR222" s="82">
        <f t="shared" si="1243"/>
        <v>0</v>
      </c>
      <c r="AS222" s="82">
        <f t="shared" si="1244"/>
        <v>0</v>
      </c>
      <c r="AT222" s="82">
        <f t="shared" si="1245"/>
        <v>166368.85999999999</v>
      </c>
      <c r="AU222" s="82">
        <f t="shared" si="1246"/>
        <v>0</v>
      </c>
      <c r="AV222" s="82">
        <f t="shared" si="1247"/>
        <v>0</v>
      </c>
      <c r="AW222" s="82">
        <f t="shared" si="1248"/>
        <v>41462.01</v>
      </c>
      <c r="AX222" s="82">
        <f t="shared" si="1249"/>
        <v>0</v>
      </c>
      <c r="AY222" s="82">
        <f t="shared" si="1250"/>
        <v>0</v>
      </c>
      <c r="AZ222" s="82">
        <f t="shared" si="1251"/>
        <v>0</v>
      </c>
      <c r="BA222" s="82">
        <f t="shared" si="1252"/>
        <v>0</v>
      </c>
      <c r="BB222" s="82">
        <f t="shared" si="1253"/>
        <v>0</v>
      </c>
      <c r="BC222" s="82">
        <f t="shared" si="1254"/>
        <v>0</v>
      </c>
      <c r="BD222" s="82">
        <f t="shared" si="1255"/>
        <v>0</v>
      </c>
      <c r="BE222" s="82">
        <f t="shared" si="1256"/>
        <v>0</v>
      </c>
      <c r="BF222" s="76">
        <f t="shared" si="1257"/>
        <v>450383.22</v>
      </c>
      <c r="BG222" s="77">
        <f t="shared" si="1258"/>
        <v>6.0831183909517812E-2</v>
      </c>
      <c r="BH222" s="76">
        <f t="shared" si="1259"/>
        <v>747.69775549505289</v>
      </c>
      <c r="BI222" s="82">
        <f t="shared" si="1260"/>
        <v>14018.59</v>
      </c>
      <c r="BJ222" s="82">
        <f t="shared" si="1261"/>
        <v>0</v>
      </c>
      <c r="BK222" s="82">
        <f t="shared" si="1262"/>
        <v>5343.92</v>
      </c>
      <c r="BL222" s="82">
        <f t="shared" si="1263"/>
        <v>0</v>
      </c>
      <c r="BM222" s="82">
        <f t="shared" si="1264"/>
        <v>0</v>
      </c>
      <c r="BN222" s="82">
        <f t="shared" si="1265"/>
        <v>0</v>
      </c>
      <c r="BO222" s="82">
        <f t="shared" si="1266"/>
        <v>23325.659999999996</v>
      </c>
      <c r="BP222" s="76">
        <f t="shared" si="1267"/>
        <v>42688.17</v>
      </c>
      <c r="BQ222" s="77">
        <f t="shared" si="1268"/>
        <v>5.7656942015529818E-3</v>
      </c>
      <c r="BR222" s="76">
        <f t="shared" si="1269"/>
        <v>70.868201739823377</v>
      </c>
      <c r="BS222" s="82">
        <f t="shared" si="1270"/>
        <v>0</v>
      </c>
      <c r="BT222" s="82">
        <f t="shared" si="1271"/>
        <v>0</v>
      </c>
      <c r="BU222" s="82">
        <f t="shared" si="1272"/>
        <v>0</v>
      </c>
      <c r="BV222" s="82">
        <f t="shared" si="1273"/>
        <v>0</v>
      </c>
      <c r="BW222" s="76"/>
      <c r="BX222" s="77">
        <f t="shared" si="1274"/>
        <v>0</v>
      </c>
      <c r="BY222" s="76">
        <f t="shared" si="1275"/>
        <v>0</v>
      </c>
      <c r="BZ222" s="82">
        <v>1450852.0299999993</v>
      </c>
      <c r="CA222" s="77">
        <f t="shared" si="1276"/>
        <v>0.19595989091784374</v>
      </c>
      <c r="CB222" s="76">
        <f t="shared" si="1277"/>
        <v>2408.6128394979737</v>
      </c>
      <c r="CC222" s="82">
        <v>235113.29</v>
      </c>
      <c r="CD222" s="77">
        <f t="shared" si="1278"/>
        <v>3.175566750369118E-2</v>
      </c>
      <c r="CE222" s="76">
        <f t="shared" si="1279"/>
        <v>390.32022378644007</v>
      </c>
      <c r="CF222" s="84">
        <v>337326.52</v>
      </c>
      <c r="CG222" s="77">
        <f t="shared" si="1280"/>
        <v>4.5561136970595044E-2</v>
      </c>
      <c r="CH222" s="85">
        <f t="shared" si="1281"/>
        <v>560.0081678730329</v>
      </c>
    </row>
    <row r="223" spans="1:86" x14ac:dyDescent="0.2">
      <c r="A223" s="79"/>
      <c r="B223" s="70"/>
      <c r="C223" s="74" t="s">
        <v>56</v>
      </c>
      <c r="D223" s="97">
        <f t="shared" ref="D223:I223" si="1283">SUM(D215:D222)</f>
        <v>1972.56</v>
      </c>
      <c r="E223" s="74">
        <f t="shared" si="1283"/>
        <v>31026412.529999994</v>
      </c>
      <c r="F223" s="74">
        <f t="shared" si="1283"/>
        <v>16217337.559999999</v>
      </c>
      <c r="G223" s="74">
        <f t="shared" si="1283"/>
        <v>569.99</v>
      </c>
      <c r="H223" s="74">
        <f t="shared" si="1283"/>
        <v>0</v>
      </c>
      <c r="I223" s="74">
        <f t="shared" si="1283"/>
        <v>16217907.549999999</v>
      </c>
      <c r="J223" s="90">
        <f t="shared" si="1211"/>
        <v>0.52271294769637366</v>
      </c>
      <c r="K223" s="91">
        <f t="shared" si="1212"/>
        <v>8221.7562710386501</v>
      </c>
      <c r="L223" s="74">
        <f t="shared" ref="L223:R223" si="1284">SUM(L215:L222)</f>
        <v>0</v>
      </c>
      <c r="M223" s="74">
        <f t="shared" si="1284"/>
        <v>0</v>
      </c>
      <c r="N223" s="74">
        <f t="shared" si="1284"/>
        <v>0</v>
      </c>
      <c r="O223" s="74">
        <f t="shared" si="1284"/>
        <v>0</v>
      </c>
      <c r="P223" s="74">
        <f t="shared" si="1284"/>
        <v>0</v>
      </c>
      <c r="Q223" s="74">
        <f t="shared" si="1284"/>
        <v>0</v>
      </c>
      <c r="R223" s="74">
        <f t="shared" si="1284"/>
        <v>0</v>
      </c>
      <c r="S223" s="90">
        <f t="shared" si="1219"/>
        <v>0</v>
      </c>
      <c r="T223" s="66">
        <f t="shared" si="1220"/>
        <v>0</v>
      </c>
      <c r="U223" s="74">
        <f t="shared" ref="U223:AA223" si="1285">SUM(U215:U222)</f>
        <v>1936213.8800000004</v>
      </c>
      <c r="V223" s="74">
        <f t="shared" si="1285"/>
        <v>32694.59</v>
      </c>
      <c r="W223" s="74">
        <f t="shared" si="1285"/>
        <v>415468.1</v>
      </c>
      <c r="X223" s="74">
        <f t="shared" si="1285"/>
        <v>0</v>
      </c>
      <c r="Y223" s="74">
        <f t="shared" si="1285"/>
        <v>0</v>
      </c>
      <c r="Z223" s="74">
        <f t="shared" si="1285"/>
        <v>4493.3600000000006</v>
      </c>
      <c r="AA223" s="74">
        <f t="shared" si="1285"/>
        <v>2388869.9299999997</v>
      </c>
      <c r="AB223" s="90">
        <f t="shared" si="1228"/>
        <v>7.6994719505200884E-2</v>
      </c>
      <c r="AC223" s="63">
        <f t="shared" si="1229"/>
        <v>1211.0505789430993</v>
      </c>
      <c r="AD223" s="74">
        <f>SUM(AD215:AD222)</f>
        <v>1173814.02</v>
      </c>
      <c r="AE223" s="74">
        <f>SUM(AE215:AE222)</f>
        <v>214472.96000000002</v>
      </c>
      <c r="AF223" s="74">
        <f>SUM(AF215:AF222)</f>
        <v>14153.400000000001</v>
      </c>
      <c r="AG223" s="74">
        <f>SUM(AG215:AG222)</f>
        <v>0</v>
      </c>
      <c r="AH223" s="74">
        <f>SUM(AH215:AH222)</f>
        <v>1402440.38</v>
      </c>
      <c r="AI223" s="90">
        <f t="shared" si="1235"/>
        <v>4.5201499807428755E-2</v>
      </c>
      <c r="AJ223" s="63">
        <f t="shared" si="1236"/>
        <v>710.97476375877034</v>
      </c>
      <c r="AK223" s="74">
        <f t="shared" ref="AK223" si="1286">SUM(AK215:AK222)</f>
        <v>0</v>
      </c>
      <c r="AL223" s="74">
        <f>SUM(AL215:AL222)</f>
        <v>0</v>
      </c>
      <c r="AM223" s="74">
        <f>SUM(AM215:AM222)</f>
        <v>0</v>
      </c>
      <c r="AN223" s="90">
        <f t="shared" si="1239"/>
        <v>0</v>
      </c>
      <c r="AO223" s="63">
        <f t="shared" si="1240"/>
        <v>0</v>
      </c>
      <c r="AP223" s="74">
        <f t="shared" ref="AP223:AW223" si="1287">SUM(AP215:AP222)</f>
        <v>495922.19999999995</v>
      </c>
      <c r="AQ223" s="74">
        <f t="shared" si="1287"/>
        <v>376885.83</v>
      </c>
      <c r="AR223" s="74">
        <f t="shared" si="1287"/>
        <v>0</v>
      </c>
      <c r="AS223" s="74">
        <f t="shared" si="1287"/>
        <v>0</v>
      </c>
      <c r="AT223" s="74">
        <f t="shared" si="1287"/>
        <v>486648.56999999995</v>
      </c>
      <c r="AU223" s="74">
        <f t="shared" si="1287"/>
        <v>0</v>
      </c>
      <c r="AV223" s="74">
        <f t="shared" si="1287"/>
        <v>0</v>
      </c>
      <c r="AW223" s="74">
        <f t="shared" si="1287"/>
        <v>186754.17</v>
      </c>
      <c r="AX223" s="74">
        <f>SUM(AX215:AX222)</f>
        <v>0</v>
      </c>
      <c r="AY223" s="74">
        <f>SUM(AY215:AY222)</f>
        <v>0</v>
      </c>
      <c r="AZ223" s="74">
        <f t="shared" ref="AZ223:BF223" si="1288">SUM(AZ215:AZ222)</f>
        <v>0</v>
      </c>
      <c r="BA223" s="74">
        <f t="shared" si="1288"/>
        <v>0</v>
      </c>
      <c r="BB223" s="74">
        <f t="shared" si="1288"/>
        <v>11574.27</v>
      </c>
      <c r="BC223" s="74">
        <f t="shared" si="1288"/>
        <v>0</v>
      </c>
      <c r="BD223" s="74">
        <f t="shared" si="1288"/>
        <v>0</v>
      </c>
      <c r="BE223" s="74">
        <f t="shared" si="1288"/>
        <v>0</v>
      </c>
      <c r="BF223" s="74">
        <f t="shared" si="1288"/>
        <v>1557785.04</v>
      </c>
      <c r="BG223" s="90">
        <f t="shared" si="1258"/>
        <v>5.0208351948319831E-2</v>
      </c>
      <c r="BH223" s="63">
        <f t="shared" si="1259"/>
        <v>789.72758243095268</v>
      </c>
      <c r="BI223" s="74">
        <f t="shared" ref="BI223:BN223" si="1289">SUM(BI215:BI222)</f>
        <v>43548.429999999993</v>
      </c>
      <c r="BJ223" s="74">
        <f t="shared" si="1289"/>
        <v>0</v>
      </c>
      <c r="BK223" s="74">
        <f t="shared" si="1289"/>
        <v>12535.880000000001</v>
      </c>
      <c r="BL223" s="74">
        <f t="shared" si="1289"/>
        <v>0</v>
      </c>
      <c r="BM223" s="74">
        <f t="shared" si="1289"/>
        <v>0</v>
      </c>
      <c r="BN223" s="74">
        <f t="shared" si="1289"/>
        <v>0</v>
      </c>
      <c r="BO223" s="74">
        <f>SUM(BO215:BO222)</f>
        <v>57884.35</v>
      </c>
      <c r="BP223" s="74">
        <f t="shared" ref="BP223" si="1290">SUM(BP215:BP222)</f>
        <v>113968.66</v>
      </c>
      <c r="BQ223" s="90">
        <f t="shared" si="1268"/>
        <v>3.6732786908509536E-3</v>
      </c>
      <c r="BR223" s="63">
        <f t="shared" si="1269"/>
        <v>57.777030863446491</v>
      </c>
      <c r="BS223" s="74">
        <f>SUM(BS215:BS222)</f>
        <v>0</v>
      </c>
      <c r="BT223" s="74">
        <f>SUM(BT215:BT222)</f>
        <v>0</v>
      </c>
      <c r="BU223" s="74">
        <f>SUM(BU215:BU222)</f>
        <v>0</v>
      </c>
      <c r="BV223" s="74">
        <f>SUM(BV215:BV222)</f>
        <v>21937.690000000002</v>
      </c>
      <c r="BW223" s="74">
        <f>SUM(BW215:BW222)</f>
        <v>21937.690000000002</v>
      </c>
      <c r="BX223" s="90">
        <f t="shared" si="1274"/>
        <v>7.0706498789662061E-4</v>
      </c>
      <c r="BY223" s="63">
        <f t="shared" si="1275"/>
        <v>11.121431033783511</v>
      </c>
      <c r="BZ223" s="74">
        <f>SUM(BZ215:BZ222)</f>
        <v>6099989.8899999987</v>
      </c>
      <c r="CA223" s="90">
        <f t="shared" si="1276"/>
        <v>0.19660635544318278</v>
      </c>
      <c r="CB223" s="63">
        <f t="shared" si="1277"/>
        <v>3092.4229884008591</v>
      </c>
      <c r="CC223" s="74">
        <f>SUM(CC215:CC222)</f>
        <v>1138164.96</v>
      </c>
      <c r="CD223" s="90">
        <f t="shared" si="1278"/>
        <v>3.6683743533013617E-2</v>
      </c>
      <c r="CE223" s="63">
        <f t="shared" si="1279"/>
        <v>576.9989049762745</v>
      </c>
      <c r="CF223" s="98">
        <f>SUM(CF215:CF222)</f>
        <v>2085348.4300000002</v>
      </c>
      <c r="CG223" s="90">
        <f t="shared" si="1280"/>
        <v>6.7212038387733014E-2</v>
      </c>
      <c r="CH223" s="93">
        <f t="shared" si="1281"/>
        <v>1057.1787068580932</v>
      </c>
    </row>
    <row r="224" spans="1:86" s="59" customFormat="1" ht="4.5" customHeight="1" x14ac:dyDescent="0.2">
      <c r="A224" s="20"/>
      <c r="B224" s="19"/>
      <c r="C224" s="57"/>
      <c r="D224" s="19"/>
      <c r="E224" s="19"/>
      <c r="F224" s="76"/>
      <c r="G224" s="76"/>
      <c r="H224" s="76"/>
      <c r="I224" s="76"/>
      <c r="J224" s="19"/>
      <c r="K224" s="76"/>
      <c r="L224" s="76"/>
      <c r="M224" s="76"/>
      <c r="N224" s="76"/>
      <c r="O224" s="76"/>
      <c r="P224" s="76"/>
      <c r="Q224" s="76"/>
      <c r="R224" s="76"/>
      <c r="S224" s="19"/>
      <c r="T224" s="76"/>
      <c r="U224" s="76"/>
      <c r="V224" s="76"/>
      <c r="W224" s="76"/>
      <c r="X224" s="76"/>
      <c r="Y224" s="76"/>
      <c r="Z224" s="76"/>
      <c r="AA224" s="76"/>
      <c r="AB224" s="19"/>
      <c r="AC224" s="76"/>
      <c r="AD224" s="76"/>
      <c r="AE224" s="76"/>
      <c r="AF224" s="76"/>
      <c r="AG224" s="76"/>
      <c r="AH224" s="76"/>
      <c r="AI224" s="19"/>
      <c r="AJ224" s="76"/>
      <c r="AK224" s="76"/>
      <c r="AL224" s="76"/>
      <c r="AM224" s="76"/>
      <c r="AN224" s="19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19"/>
      <c r="BH224" s="76"/>
      <c r="BI224" s="76"/>
      <c r="BJ224" s="76"/>
      <c r="BK224" s="76"/>
      <c r="BL224" s="76"/>
      <c r="BM224" s="76"/>
      <c r="BN224" s="76"/>
      <c r="BO224" s="76"/>
      <c r="BP224" s="76"/>
      <c r="BQ224" s="19"/>
      <c r="BR224" s="76"/>
      <c r="BS224" s="76"/>
      <c r="BT224" s="76"/>
      <c r="BU224" s="76"/>
      <c r="BV224" s="76"/>
      <c r="BW224" s="76"/>
      <c r="BX224" s="19"/>
      <c r="BY224" s="76"/>
      <c r="BZ224" s="76"/>
      <c r="CA224" s="19"/>
      <c r="CB224" s="76"/>
      <c r="CC224" s="76"/>
      <c r="CD224" s="19"/>
      <c r="CE224" s="76"/>
      <c r="CF224" s="78"/>
      <c r="CG224" s="19"/>
      <c r="CH224" s="19"/>
    </row>
    <row r="225" spans="1:86" x14ac:dyDescent="0.2">
      <c r="A225" s="94" t="s">
        <v>372</v>
      </c>
      <c r="B225" s="70"/>
      <c r="C225" s="74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1"/>
    </row>
    <row r="226" spans="1:86" x14ac:dyDescent="0.2">
      <c r="A226" s="79"/>
      <c r="B226" s="70" t="s">
        <v>373</v>
      </c>
      <c r="C226" s="70" t="s">
        <v>374</v>
      </c>
      <c r="D226" s="80">
        <f t="shared" ref="D226:D232" si="1291">VLOOKUP($B226,enroll1516,3,FALSE)</f>
        <v>191.7</v>
      </c>
      <c r="E226" s="80">
        <f t="shared" ref="E226:E232" si="1292">VLOOKUP($B226,enroll1516,4,FALSE)</f>
        <v>2213899.87</v>
      </c>
      <c r="F226" s="76">
        <f t="shared" ref="F226:F232" si="1293">VLOOKUP($B226,program1516,2,FALSE)</f>
        <v>1301454.26</v>
      </c>
      <c r="G226" s="76">
        <f t="shared" ref="G226:G232" si="1294">VLOOKUP($B226,program1516,3,FALSE)</f>
        <v>0</v>
      </c>
      <c r="H226" s="76">
        <f t="shared" ref="H226:H232" si="1295">VLOOKUP($B226,program1516,4,FALSE)</f>
        <v>0</v>
      </c>
      <c r="I226" s="76">
        <f t="shared" ref="I226:I232" si="1296">SUM(F226:H226)</f>
        <v>1301454.26</v>
      </c>
      <c r="J226" s="77">
        <f t="shared" ref="J226:J233" si="1297">I226/E226</f>
        <v>0.58785597200473205</v>
      </c>
      <c r="K226" s="81">
        <f t="shared" ref="K226:K233" si="1298">I226/D226</f>
        <v>6789.0154407929058</v>
      </c>
      <c r="L226" s="82">
        <f t="shared" ref="L226:L232" si="1299">VLOOKUP($B226,program1516,5,FALSE)</f>
        <v>0</v>
      </c>
      <c r="M226" s="82">
        <f t="shared" ref="M226:M232" si="1300">VLOOKUP($B226,program1516,6,FALSE)</f>
        <v>0</v>
      </c>
      <c r="N226" s="82">
        <f t="shared" ref="N226:N232" si="1301">VLOOKUP($B226,program1516,7,FALSE)</f>
        <v>0</v>
      </c>
      <c r="O226" s="82">
        <f t="shared" ref="O226:O232" si="1302">VLOOKUP($B226,program1516,8,FALSE)</f>
        <v>0</v>
      </c>
      <c r="P226" s="82">
        <f t="shared" ref="P226:P232" si="1303">VLOOKUP($B226,program1516,9,FALSE)</f>
        <v>0</v>
      </c>
      <c r="Q226" s="82">
        <f t="shared" ref="Q226:Q232" si="1304">VLOOKUP($B226,program1516,10,FALSE)</f>
        <v>0</v>
      </c>
      <c r="R226" s="76"/>
      <c r="S226" s="77">
        <f t="shared" ref="S226:S233" si="1305">R226/E226</f>
        <v>0</v>
      </c>
      <c r="T226" s="96">
        <f t="shared" ref="T226:T233" si="1306">R226/D226</f>
        <v>0</v>
      </c>
      <c r="U226" s="82">
        <f t="shared" ref="U226:U232" si="1307">VLOOKUP($B226,program1516,11,FALSE)</f>
        <v>130291.31999999999</v>
      </c>
      <c r="V226" s="82">
        <f t="shared" ref="V226:V232" si="1308">VLOOKUP($B226,program1516,12,FALSE)</f>
        <v>3675</v>
      </c>
      <c r="W226" s="82">
        <f t="shared" ref="W226:W232" si="1309">VLOOKUP($B226,program1516,13,FALSE)</f>
        <v>31933.18</v>
      </c>
      <c r="X226" s="82">
        <f t="shared" ref="X226:X232" si="1310">VLOOKUP($B226,program1516,14,FALSE)</f>
        <v>0</v>
      </c>
      <c r="Y226" s="82">
        <f t="shared" ref="Y226:Y232" si="1311">VLOOKUP($B226,program1516,15,FALSE)</f>
        <v>0</v>
      </c>
      <c r="Z226" s="82">
        <f t="shared" ref="Z226:Z232" si="1312">VLOOKUP($B226,program1516,16,FALSE)</f>
        <v>0</v>
      </c>
      <c r="AA226" s="76">
        <f t="shared" ref="AA226:AA232" si="1313">SUM(U226:Z226)</f>
        <v>165899.5</v>
      </c>
      <c r="AB226" s="77">
        <f t="shared" ref="AB226:AB233" si="1314">AA226/E226</f>
        <v>7.4935412503547419E-2</v>
      </c>
      <c r="AC226" s="76">
        <f t="shared" ref="AC226:AC233" si="1315">AA226/D226</f>
        <v>865.41210224308816</v>
      </c>
      <c r="AD226" s="82">
        <f t="shared" ref="AD226:AD232" si="1316">VLOOKUP($B226,program1516,17,FALSE)</f>
        <v>0</v>
      </c>
      <c r="AE226" s="82">
        <f t="shared" ref="AE226:AE232" si="1317">VLOOKUP($B226,program1516,18,FALSE)</f>
        <v>0</v>
      </c>
      <c r="AF226" s="82">
        <f t="shared" ref="AF226:AF232" si="1318">VLOOKUP($B226,program1516,19,FALSE)</f>
        <v>0</v>
      </c>
      <c r="AG226" s="82">
        <f t="shared" ref="AG226:AG232" si="1319">VLOOKUP($B226,program1516,20,FALSE)</f>
        <v>0</v>
      </c>
      <c r="AH226" s="76"/>
      <c r="AJ226" s="76"/>
      <c r="AK226" s="82">
        <f t="shared" ref="AK226:AK232" si="1320">VLOOKUP($B226,program1516,21,FALSE)</f>
        <v>0</v>
      </c>
      <c r="AL226" s="82">
        <f t="shared" ref="AL226:AL232" si="1321">VLOOKUP($B226,program1516,22,FALSE)</f>
        <v>0</v>
      </c>
      <c r="AM226" s="76"/>
      <c r="AN226" s="77">
        <f t="shared" ref="AN226:AN233" si="1322">AM226/E226</f>
        <v>0</v>
      </c>
      <c r="AO226" s="76">
        <f t="shared" ref="AO226:AO233" si="1323">AM226/D226</f>
        <v>0</v>
      </c>
      <c r="AP226" s="82">
        <f t="shared" ref="AP226:AP232" si="1324">VLOOKUP($B226,program1516,23,FALSE)</f>
        <v>73709.430000000008</v>
      </c>
      <c r="AQ226" s="82">
        <f t="shared" ref="AQ226:AQ232" si="1325">VLOOKUP($B226,program1516,24,FALSE)</f>
        <v>26948.199999999997</v>
      </c>
      <c r="AR226" s="82">
        <f t="shared" ref="AR226:AR232" si="1326">VLOOKUP($B226,program1516,25,FALSE)</f>
        <v>0</v>
      </c>
      <c r="AS226" s="82">
        <f t="shared" ref="AS226:AS232" si="1327">VLOOKUP($B226,program1516,26,FALSE)</f>
        <v>0</v>
      </c>
      <c r="AT226" s="82">
        <f t="shared" ref="AT226:AT232" si="1328">VLOOKUP($B226,program1516,27,FALSE)</f>
        <v>30600</v>
      </c>
      <c r="AU226" s="82">
        <f t="shared" ref="AU226:AU232" si="1329">VLOOKUP($B226,program1516,28,FALSE)</f>
        <v>0</v>
      </c>
      <c r="AV226" s="82">
        <f t="shared" ref="AV226:AV232" si="1330">VLOOKUP($B226,program1516,29,FALSE)</f>
        <v>0</v>
      </c>
      <c r="AW226" s="82">
        <f t="shared" ref="AW226:AW232" si="1331">VLOOKUP($B226,program1516,30,FALSE)</f>
        <v>14006.2</v>
      </c>
      <c r="AX226" s="82">
        <f t="shared" ref="AX226:AX232" si="1332">VLOOKUP($B226,program1516,31,FALSE)</f>
        <v>0</v>
      </c>
      <c r="AY226" s="82">
        <f t="shared" ref="AY226:AY232" si="1333">VLOOKUP($B226,program1516,32,FALSE)</f>
        <v>0</v>
      </c>
      <c r="AZ226" s="82">
        <f t="shared" ref="AZ226:AZ232" si="1334">VLOOKUP($B226,program1516,33,FALSE)</f>
        <v>0</v>
      </c>
      <c r="BA226" s="82">
        <f t="shared" ref="BA226:BA232" si="1335">VLOOKUP($B226,program1516,34,FALSE)</f>
        <v>0</v>
      </c>
      <c r="BB226" s="82">
        <f t="shared" ref="BB226:BB232" si="1336">VLOOKUP($B226,program1516,35,FALSE)</f>
        <v>1198.99</v>
      </c>
      <c r="BC226" s="82">
        <f t="shared" ref="BC226:BC232" si="1337">VLOOKUP($B226,program1516,36,FALSE)</f>
        <v>0</v>
      </c>
      <c r="BD226" s="82">
        <f t="shared" ref="BD226:BD232" si="1338">VLOOKUP($B226,program1516,37,FALSE)</f>
        <v>0</v>
      </c>
      <c r="BE226" s="82">
        <f t="shared" ref="BE226:BE232" si="1339">VLOOKUP($B226,program1516,38,FALSE)</f>
        <v>0</v>
      </c>
      <c r="BF226" s="76">
        <f t="shared" ref="BF226:BF232" si="1340">SUM(AP226:BE226)</f>
        <v>146462.82</v>
      </c>
      <c r="BG226" s="77">
        <f t="shared" ref="BG226:BG233" si="1341">BF226/E226</f>
        <v>6.6156027191961481E-2</v>
      </c>
      <c r="BH226" s="76">
        <f t="shared" ref="BH226:BH233" si="1342">BF226/D226</f>
        <v>764.02097026604076</v>
      </c>
      <c r="BI226" s="82">
        <f t="shared" ref="BI226:BI232" si="1343">VLOOKUP($B226,program1516,39,FALSE)</f>
        <v>0</v>
      </c>
      <c r="BJ226" s="82">
        <f t="shared" ref="BJ226:BJ232" si="1344">VLOOKUP($B226,program1516,40,FALSE)</f>
        <v>0</v>
      </c>
      <c r="BK226" s="82">
        <f t="shared" ref="BK226:BK232" si="1345">VLOOKUP($B226,program1516,41,FALSE)</f>
        <v>2365.41</v>
      </c>
      <c r="BL226" s="82">
        <f t="shared" ref="BL226:BL232" si="1346">VLOOKUP($B226,program1516,42,FALSE)</f>
        <v>0</v>
      </c>
      <c r="BM226" s="82">
        <f t="shared" ref="BM226:BM232" si="1347">VLOOKUP($B226,program1516,43,FALSE)</f>
        <v>0</v>
      </c>
      <c r="BN226" s="82">
        <f t="shared" ref="BN226:BN232" si="1348">VLOOKUP($B226,program1516,44,FALSE)</f>
        <v>0</v>
      </c>
      <c r="BO226" s="82">
        <f t="shared" ref="BO226:BO232" si="1349">VLOOKUP($B226,program1516,45,FALSE)</f>
        <v>1359.98</v>
      </c>
      <c r="BP226" s="76">
        <f t="shared" ref="BP226:BP232" si="1350">SUM(BI226:BO226)</f>
        <v>3725.39</v>
      </c>
      <c r="BQ226" s="77">
        <f t="shared" ref="BQ226:BQ233" si="1351">BP226/E226</f>
        <v>1.6827274125997395E-3</v>
      </c>
      <c r="BR226" s="76">
        <f t="shared" ref="BR226:BR233" si="1352">BP226/D226</f>
        <v>19.433437663015127</v>
      </c>
      <c r="BS226" s="82">
        <f t="shared" ref="BS226:BS232" si="1353">VLOOKUP($B226,program1516,46,FALSE)</f>
        <v>0</v>
      </c>
      <c r="BT226" s="82">
        <f t="shared" ref="BT226:BT232" si="1354">VLOOKUP($B226,program1516,47,FALSE)</f>
        <v>0</v>
      </c>
      <c r="BU226" s="82">
        <f t="shared" ref="BU226:BU232" si="1355">VLOOKUP($B226,program1516,48,FALSE)</f>
        <v>0</v>
      </c>
      <c r="BV226" s="82">
        <f t="shared" ref="BV226:BV232" si="1356">VLOOKUP($B226,program1516,49,FALSE)</f>
        <v>0</v>
      </c>
      <c r="BW226" s="76"/>
      <c r="BX226" s="77">
        <f t="shared" ref="BX226:BX233" si="1357">BW226/E226</f>
        <v>0</v>
      </c>
      <c r="BY226" s="76">
        <f t="shared" ref="BY226:BY233" si="1358">BW226/D226</f>
        <v>0</v>
      </c>
      <c r="BZ226" s="82">
        <v>465616.40000000008</v>
      </c>
      <c r="CA226" s="77">
        <f t="shared" ref="CA226:CA233" si="1359">BZ226/E226</f>
        <v>0.21031502206104744</v>
      </c>
      <c r="CB226" s="76">
        <f t="shared" ref="CB226:CB233" si="1360">BZ226/D226</f>
        <v>2428.880542514346</v>
      </c>
      <c r="CC226" s="82">
        <v>52398.97</v>
      </c>
      <c r="CD226" s="77">
        <f t="shared" ref="CD226:CD233" si="1361">CC226/E226</f>
        <v>2.3668175200714927E-2</v>
      </c>
      <c r="CE226" s="76">
        <f t="shared" ref="CE226:CE233" si="1362">CC226/D226</f>
        <v>273.3383933229004</v>
      </c>
      <c r="CF226" s="84">
        <v>78342.53</v>
      </c>
      <c r="CG226" s="77">
        <f t="shared" ref="CG226:CG233" si="1363">CF226/E226</f>
        <v>3.5386663625396934E-2</v>
      </c>
      <c r="CH226" s="85">
        <f t="shared" ref="CH226:CH233" si="1364">CF226/D226</f>
        <v>408.67256129368809</v>
      </c>
    </row>
    <row r="227" spans="1:86" x14ac:dyDescent="0.2">
      <c r="A227" s="79"/>
      <c r="B227" s="70" t="s">
        <v>375</v>
      </c>
      <c r="C227" s="70" t="s">
        <v>376</v>
      </c>
      <c r="D227" s="80">
        <f t="shared" si="1291"/>
        <v>222.39000000000001</v>
      </c>
      <c r="E227" s="80">
        <f t="shared" si="1292"/>
        <v>2306578.85</v>
      </c>
      <c r="F227" s="76">
        <f t="shared" si="1293"/>
        <v>1379354.1099999999</v>
      </c>
      <c r="G227" s="76">
        <f t="shared" si="1294"/>
        <v>0</v>
      </c>
      <c r="H227" s="76">
        <f t="shared" si="1295"/>
        <v>0</v>
      </c>
      <c r="I227" s="76">
        <f t="shared" si="1296"/>
        <v>1379354.1099999999</v>
      </c>
      <c r="J227" s="77">
        <f t="shared" si="1297"/>
        <v>0.59800865251148894</v>
      </c>
      <c r="K227" s="81">
        <f t="shared" si="1298"/>
        <v>6202.4106749404191</v>
      </c>
      <c r="L227" s="82">
        <f t="shared" si="1299"/>
        <v>0</v>
      </c>
      <c r="M227" s="82">
        <f t="shared" si="1300"/>
        <v>0</v>
      </c>
      <c r="N227" s="82">
        <f t="shared" si="1301"/>
        <v>0</v>
      </c>
      <c r="O227" s="82">
        <f t="shared" si="1302"/>
        <v>0</v>
      </c>
      <c r="P227" s="82">
        <f t="shared" si="1303"/>
        <v>0</v>
      </c>
      <c r="Q227" s="82">
        <f t="shared" si="1304"/>
        <v>0</v>
      </c>
      <c r="R227" s="76"/>
      <c r="S227" s="77">
        <f t="shared" si="1305"/>
        <v>0</v>
      </c>
      <c r="T227" s="96">
        <f t="shared" si="1306"/>
        <v>0</v>
      </c>
      <c r="U227" s="82">
        <f t="shared" si="1307"/>
        <v>146874.66999999998</v>
      </c>
      <c r="V227" s="82">
        <f t="shared" si="1308"/>
        <v>10768.02</v>
      </c>
      <c r="W227" s="82">
        <f t="shared" si="1309"/>
        <v>35332</v>
      </c>
      <c r="X227" s="82">
        <f t="shared" si="1310"/>
        <v>0</v>
      </c>
      <c r="Y227" s="82">
        <f t="shared" si="1311"/>
        <v>0</v>
      </c>
      <c r="Z227" s="82">
        <f t="shared" si="1312"/>
        <v>0</v>
      </c>
      <c r="AA227" s="76">
        <f t="shared" si="1313"/>
        <v>192974.68999999997</v>
      </c>
      <c r="AB227" s="77">
        <f t="shared" si="1314"/>
        <v>8.3662732795802733E-2</v>
      </c>
      <c r="AC227" s="76">
        <f t="shared" si="1315"/>
        <v>867.73096811906987</v>
      </c>
      <c r="AD227" s="82">
        <f t="shared" si="1316"/>
        <v>0</v>
      </c>
      <c r="AE227" s="82">
        <f t="shared" si="1317"/>
        <v>0</v>
      </c>
      <c r="AF227" s="82">
        <f t="shared" si="1318"/>
        <v>0</v>
      </c>
      <c r="AG227" s="82">
        <f t="shared" si="1319"/>
        <v>0</v>
      </c>
      <c r="AH227" s="76"/>
      <c r="AJ227" s="76"/>
      <c r="AK227" s="82">
        <f t="shared" si="1320"/>
        <v>0</v>
      </c>
      <c r="AL227" s="82">
        <f t="shared" si="1321"/>
        <v>0</v>
      </c>
      <c r="AM227" s="76"/>
      <c r="AN227" s="77">
        <f t="shared" si="1322"/>
        <v>0</v>
      </c>
      <c r="AO227" s="76">
        <f t="shared" si="1323"/>
        <v>0</v>
      </c>
      <c r="AP227" s="82">
        <f t="shared" si="1324"/>
        <v>47009.600000000006</v>
      </c>
      <c r="AQ227" s="82">
        <f t="shared" si="1325"/>
        <v>264.27</v>
      </c>
      <c r="AR227" s="82">
        <f t="shared" si="1326"/>
        <v>0</v>
      </c>
      <c r="AS227" s="82">
        <f t="shared" si="1327"/>
        <v>0</v>
      </c>
      <c r="AT227" s="82">
        <f t="shared" si="1328"/>
        <v>50542.04</v>
      </c>
      <c r="AU227" s="82">
        <f t="shared" si="1329"/>
        <v>0</v>
      </c>
      <c r="AV227" s="82">
        <f t="shared" si="1330"/>
        <v>0</v>
      </c>
      <c r="AW227" s="82">
        <f t="shared" si="1331"/>
        <v>2618.3700000000003</v>
      </c>
      <c r="AX227" s="82">
        <f t="shared" si="1332"/>
        <v>0</v>
      </c>
      <c r="AY227" s="82">
        <f t="shared" si="1333"/>
        <v>0</v>
      </c>
      <c r="AZ227" s="82">
        <f t="shared" si="1334"/>
        <v>0</v>
      </c>
      <c r="BA227" s="82">
        <f t="shared" si="1335"/>
        <v>0</v>
      </c>
      <c r="BB227" s="82">
        <f t="shared" si="1336"/>
        <v>0</v>
      </c>
      <c r="BC227" s="82">
        <f t="shared" si="1337"/>
        <v>0</v>
      </c>
      <c r="BD227" s="82">
        <f t="shared" si="1338"/>
        <v>0</v>
      </c>
      <c r="BE227" s="82">
        <f t="shared" si="1339"/>
        <v>0</v>
      </c>
      <c r="BF227" s="76">
        <f t="shared" si="1340"/>
        <v>100434.28</v>
      </c>
      <c r="BG227" s="77">
        <f t="shared" si="1341"/>
        <v>4.3542530531744013E-2</v>
      </c>
      <c r="BH227" s="76">
        <f t="shared" si="1342"/>
        <v>451.61329196456671</v>
      </c>
      <c r="BI227" s="82">
        <f t="shared" si="1343"/>
        <v>0</v>
      </c>
      <c r="BJ227" s="82">
        <f t="shared" si="1344"/>
        <v>0</v>
      </c>
      <c r="BK227" s="82">
        <f t="shared" si="1345"/>
        <v>1965.62</v>
      </c>
      <c r="BL227" s="82">
        <f t="shared" si="1346"/>
        <v>0</v>
      </c>
      <c r="BM227" s="82">
        <f t="shared" si="1347"/>
        <v>0</v>
      </c>
      <c r="BN227" s="82">
        <f t="shared" si="1348"/>
        <v>0</v>
      </c>
      <c r="BO227" s="82">
        <f t="shared" si="1349"/>
        <v>0</v>
      </c>
      <c r="BP227" s="76">
        <f t="shared" si="1350"/>
        <v>1965.62</v>
      </c>
      <c r="BQ227" s="77">
        <f t="shared" si="1351"/>
        <v>8.5217984202014155E-4</v>
      </c>
      <c r="BR227" s="76">
        <f t="shared" si="1352"/>
        <v>8.8386168442825657</v>
      </c>
      <c r="BS227" s="82">
        <f t="shared" si="1353"/>
        <v>0</v>
      </c>
      <c r="BT227" s="82">
        <f t="shared" si="1354"/>
        <v>0</v>
      </c>
      <c r="BU227" s="82">
        <f t="shared" si="1355"/>
        <v>0</v>
      </c>
      <c r="BV227" s="82">
        <f t="shared" si="1356"/>
        <v>0</v>
      </c>
      <c r="BW227" s="76"/>
      <c r="BX227" s="77">
        <f t="shared" si="1357"/>
        <v>0</v>
      </c>
      <c r="BY227" s="76">
        <f t="shared" si="1358"/>
        <v>0</v>
      </c>
      <c r="BZ227" s="82">
        <v>438800.8000000001</v>
      </c>
      <c r="CA227" s="77">
        <f t="shared" si="1359"/>
        <v>0.19023880323883144</v>
      </c>
      <c r="CB227" s="76">
        <f t="shared" si="1360"/>
        <v>1973.1138990062507</v>
      </c>
      <c r="CC227" s="82">
        <v>85875.95</v>
      </c>
      <c r="CD227" s="77">
        <f t="shared" si="1361"/>
        <v>3.7230875502044944E-2</v>
      </c>
      <c r="CE227" s="76">
        <f t="shared" si="1362"/>
        <v>386.15023157516072</v>
      </c>
      <c r="CF227" s="84">
        <v>107173.4</v>
      </c>
      <c r="CG227" s="77">
        <f t="shared" si="1363"/>
        <v>4.6464225578067703E-2</v>
      </c>
      <c r="CH227" s="85">
        <f t="shared" si="1364"/>
        <v>481.91645307792612</v>
      </c>
    </row>
    <row r="228" spans="1:86" x14ac:dyDescent="0.2">
      <c r="A228" s="79"/>
      <c r="B228" s="70" t="s">
        <v>377</v>
      </c>
      <c r="C228" s="70" t="s">
        <v>378</v>
      </c>
      <c r="D228" s="80">
        <f t="shared" si="1291"/>
        <v>4379.58</v>
      </c>
      <c r="E228" s="80">
        <f t="shared" si="1292"/>
        <v>51198668.009999998</v>
      </c>
      <c r="F228" s="76">
        <f t="shared" si="1293"/>
        <v>25168765.59</v>
      </c>
      <c r="G228" s="76">
        <f t="shared" si="1294"/>
        <v>405491.39999999997</v>
      </c>
      <c r="H228" s="76">
        <f t="shared" si="1295"/>
        <v>221792.81</v>
      </c>
      <c r="I228" s="76">
        <f t="shared" si="1296"/>
        <v>25796049.799999997</v>
      </c>
      <c r="J228" s="77">
        <f t="shared" si="1297"/>
        <v>0.50384220532771629</v>
      </c>
      <c r="K228" s="81">
        <f t="shared" si="1298"/>
        <v>5890.0738883637241</v>
      </c>
      <c r="L228" s="82">
        <f t="shared" si="1299"/>
        <v>0</v>
      </c>
      <c r="M228" s="82">
        <f t="shared" si="1300"/>
        <v>0</v>
      </c>
      <c r="N228" s="82">
        <f t="shared" si="1301"/>
        <v>0</v>
      </c>
      <c r="O228" s="82">
        <f t="shared" si="1302"/>
        <v>0</v>
      </c>
      <c r="P228" s="82">
        <f t="shared" si="1303"/>
        <v>0</v>
      </c>
      <c r="Q228" s="82">
        <f t="shared" si="1304"/>
        <v>0</v>
      </c>
      <c r="R228" s="76"/>
      <c r="S228" s="77">
        <f t="shared" si="1305"/>
        <v>0</v>
      </c>
      <c r="T228" s="96">
        <f t="shared" si="1306"/>
        <v>0</v>
      </c>
      <c r="U228" s="82">
        <f t="shared" si="1307"/>
        <v>5409596.0700000012</v>
      </c>
      <c r="V228" s="82">
        <f t="shared" si="1308"/>
        <v>135571.11000000002</v>
      </c>
      <c r="W228" s="82">
        <f t="shared" si="1309"/>
        <v>847263.10000000009</v>
      </c>
      <c r="X228" s="82">
        <f t="shared" si="1310"/>
        <v>0</v>
      </c>
      <c r="Y228" s="82">
        <f t="shared" si="1311"/>
        <v>0</v>
      </c>
      <c r="Z228" s="82">
        <f t="shared" si="1312"/>
        <v>0</v>
      </c>
      <c r="AA228" s="76">
        <f t="shared" si="1313"/>
        <v>6392430.2800000012</v>
      </c>
      <c r="AB228" s="77">
        <f t="shared" si="1314"/>
        <v>0.12485540207318377</v>
      </c>
      <c r="AC228" s="76">
        <f t="shared" si="1315"/>
        <v>1459.5989295777224</v>
      </c>
      <c r="AD228" s="82">
        <f t="shared" si="1316"/>
        <v>2143810.34</v>
      </c>
      <c r="AE228" s="82">
        <f t="shared" si="1317"/>
        <v>246850.47</v>
      </c>
      <c r="AF228" s="82">
        <f t="shared" si="1318"/>
        <v>42600</v>
      </c>
      <c r="AG228" s="82">
        <f t="shared" si="1319"/>
        <v>0</v>
      </c>
      <c r="AH228" s="76">
        <f t="shared" ref="AH228:AH231" si="1365">SUM(AD228:AG228)</f>
        <v>2433260.81</v>
      </c>
      <c r="AI228" s="77">
        <f t="shared" ref="AI228:AI233" si="1366">AH228/E228</f>
        <v>4.7525861601023324E-2</v>
      </c>
      <c r="AJ228" s="76">
        <f t="shared" ref="AJ228:AJ233" si="1367">AH228/D228</f>
        <v>555.59227368834456</v>
      </c>
      <c r="AK228" s="82">
        <f t="shared" si="1320"/>
        <v>0</v>
      </c>
      <c r="AL228" s="82">
        <f t="shared" si="1321"/>
        <v>0</v>
      </c>
      <c r="AM228" s="76"/>
      <c r="AN228" s="77">
        <f t="shared" si="1322"/>
        <v>0</v>
      </c>
      <c r="AO228" s="76">
        <f t="shared" si="1323"/>
        <v>0</v>
      </c>
      <c r="AP228" s="82">
        <f t="shared" si="1324"/>
        <v>1049047.04</v>
      </c>
      <c r="AQ228" s="82">
        <f t="shared" si="1325"/>
        <v>239081.35000000003</v>
      </c>
      <c r="AR228" s="82">
        <f t="shared" si="1326"/>
        <v>0</v>
      </c>
      <c r="AS228" s="82">
        <f t="shared" si="1327"/>
        <v>0</v>
      </c>
      <c r="AT228" s="82">
        <f t="shared" si="1328"/>
        <v>1208449.6300000001</v>
      </c>
      <c r="AU228" s="82">
        <f t="shared" si="1329"/>
        <v>114921.39000000001</v>
      </c>
      <c r="AV228" s="82">
        <f t="shared" si="1330"/>
        <v>0</v>
      </c>
      <c r="AW228" s="82">
        <f t="shared" si="1331"/>
        <v>344328.72000000003</v>
      </c>
      <c r="AX228" s="82">
        <f t="shared" si="1332"/>
        <v>0</v>
      </c>
      <c r="AY228" s="82">
        <f t="shared" si="1333"/>
        <v>0</v>
      </c>
      <c r="AZ228" s="82">
        <f t="shared" si="1334"/>
        <v>0</v>
      </c>
      <c r="BA228" s="82">
        <f t="shared" si="1335"/>
        <v>59935.56</v>
      </c>
      <c r="BB228" s="82">
        <f t="shared" si="1336"/>
        <v>552152.62</v>
      </c>
      <c r="BC228" s="82">
        <f t="shared" si="1337"/>
        <v>0</v>
      </c>
      <c r="BD228" s="82">
        <f t="shared" si="1338"/>
        <v>68937.05</v>
      </c>
      <c r="BE228" s="82">
        <f t="shared" si="1339"/>
        <v>0</v>
      </c>
      <c r="BF228" s="76">
        <f t="shared" si="1340"/>
        <v>3636853.3600000008</v>
      </c>
      <c r="BG228" s="77">
        <f t="shared" si="1341"/>
        <v>7.1034140171179053E-2</v>
      </c>
      <c r="BH228" s="76">
        <f t="shared" si="1342"/>
        <v>830.41144584640551</v>
      </c>
      <c r="BI228" s="82">
        <f t="shared" si="1343"/>
        <v>0</v>
      </c>
      <c r="BJ228" s="82">
        <f t="shared" si="1344"/>
        <v>17096.97</v>
      </c>
      <c r="BK228" s="82">
        <f t="shared" si="1345"/>
        <v>45447.299999999996</v>
      </c>
      <c r="BL228" s="82">
        <f t="shared" si="1346"/>
        <v>0</v>
      </c>
      <c r="BM228" s="82">
        <f t="shared" si="1347"/>
        <v>0</v>
      </c>
      <c r="BN228" s="82">
        <f t="shared" si="1348"/>
        <v>0</v>
      </c>
      <c r="BO228" s="82">
        <f t="shared" si="1349"/>
        <v>783447.18</v>
      </c>
      <c r="BP228" s="76">
        <f t="shared" si="1350"/>
        <v>845991.45000000007</v>
      </c>
      <c r="BQ228" s="77">
        <f t="shared" si="1351"/>
        <v>1.652370037897789E-2</v>
      </c>
      <c r="BR228" s="76">
        <f t="shared" si="1352"/>
        <v>193.16725576425139</v>
      </c>
      <c r="BS228" s="82">
        <f t="shared" si="1353"/>
        <v>0</v>
      </c>
      <c r="BT228" s="82">
        <f t="shared" si="1354"/>
        <v>0</v>
      </c>
      <c r="BU228" s="82">
        <f t="shared" si="1355"/>
        <v>0</v>
      </c>
      <c r="BV228" s="82">
        <f t="shared" si="1356"/>
        <v>610120.22</v>
      </c>
      <c r="BW228" s="76">
        <f t="shared" ref="BW228:BW231" si="1368">SUM(BS228:BV228)</f>
        <v>610120.22</v>
      </c>
      <c r="BX228" s="77">
        <f t="shared" si="1357"/>
        <v>1.1916720565480977E-2</v>
      </c>
      <c r="BY228" s="76">
        <f t="shared" si="1358"/>
        <v>139.31021239479585</v>
      </c>
      <c r="BZ228" s="82">
        <v>8025918.6099999985</v>
      </c>
      <c r="CA228" s="77">
        <f t="shared" si="1359"/>
        <v>0.15676030103815192</v>
      </c>
      <c r="CB228" s="76">
        <f t="shared" si="1360"/>
        <v>1832.5772357166666</v>
      </c>
      <c r="CC228" s="82">
        <v>1579129.5900000003</v>
      </c>
      <c r="CD228" s="77">
        <f t="shared" si="1361"/>
        <v>3.0843177203195377E-2</v>
      </c>
      <c r="CE228" s="76">
        <f t="shared" si="1362"/>
        <v>360.56644472757671</v>
      </c>
      <c r="CF228" s="84">
        <v>1878913.89</v>
      </c>
      <c r="CG228" s="77">
        <f t="shared" si="1363"/>
        <v>3.6698491641091423E-2</v>
      </c>
      <c r="CH228" s="85">
        <f t="shared" si="1364"/>
        <v>429.01691258065841</v>
      </c>
    </row>
    <row r="229" spans="1:86" x14ac:dyDescent="0.2">
      <c r="A229" s="79"/>
      <c r="B229" s="70" t="s">
        <v>379</v>
      </c>
      <c r="C229" s="70" t="s">
        <v>380</v>
      </c>
      <c r="D229" s="80">
        <f t="shared" si="1291"/>
        <v>157.53</v>
      </c>
      <c r="E229" s="80">
        <f t="shared" si="1292"/>
        <v>2944403.63</v>
      </c>
      <c r="F229" s="76">
        <f t="shared" si="1293"/>
        <v>1384695.5000000007</v>
      </c>
      <c r="G229" s="76">
        <f t="shared" si="1294"/>
        <v>0</v>
      </c>
      <c r="H229" s="76">
        <f t="shared" si="1295"/>
        <v>2346.84</v>
      </c>
      <c r="I229" s="76">
        <f t="shared" si="1296"/>
        <v>1387042.3400000008</v>
      </c>
      <c r="J229" s="77">
        <f t="shared" si="1297"/>
        <v>0.47107751324162062</v>
      </c>
      <c r="K229" s="81">
        <f t="shared" si="1298"/>
        <v>8804.9409001460081</v>
      </c>
      <c r="L229" s="82">
        <f t="shared" si="1299"/>
        <v>0</v>
      </c>
      <c r="M229" s="82">
        <f t="shared" si="1300"/>
        <v>0</v>
      </c>
      <c r="N229" s="82">
        <f t="shared" si="1301"/>
        <v>0</v>
      </c>
      <c r="O229" s="82">
        <f t="shared" si="1302"/>
        <v>0</v>
      </c>
      <c r="P229" s="82">
        <f t="shared" si="1303"/>
        <v>0</v>
      </c>
      <c r="Q229" s="82">
        <f t="shared" si="1304"/>
        <v>0</v>
      </c>
      <c r="R229" s="76"/>
      <c r="S229" s="77">
        <f t="shared" si="1305"/>
        <v>0</v>
      </c>
      <c r="T229" s="96">
        <f t="shared" si="1306"/>
        <v>0</v>
      </c>
      <c r="U229" s="82">
        <f t="shared" si="1307"/>
        <v>241852.35000000003</v>
      </c>
      <c r="V229" s="82">
        <f t="shared" si="1308"/>
        <v>3763.34</v>
      </c>
      <c r="W229" s="82">
        <f t="shared" si="1309"/>
        <v>35659.040000000001</v>
      </c>
      <c r="X229" s="82">
        <f t="shared" si="1310"/>
        <v>0</v>
      </c>
      <c r="Y229" s="82">
        <f t="shared" si="1311"/>
        <v>0</v>
      </c>
      <c r="Z229" s="82">
        <f t="shared" si="1312"/>
        <v>0</v>
      </c>
      <c r="AA229" s="76">
        <f t="shared" si="1313"/>
        <v>281274.73000000004</v>
      </c>
      <c r="AB229" s="77">
        <f t="shared" si="1314"/>
        <v>9.5528590962917687E-2</v>
      </c>
      <c r="AC229" s="76">
        <f t="shared" si="1315"/>
        <v>1785.5312004062721</v>
      </c>
      <c r="AD229" s="82">
        <f t="shared" si="1316"/>
        <v>89761.62999999999</v>
      </c>
      <c r="AE229" s="82">
        <f t="shared" si="1317"/>
        <v>6745.42</v>
      </c>
      <c r="AF229" s="82">
        <f t="shared" si="1318"/>
        <v>1918</v>
      </c>
      <c r="AG229" s="82">
        <f t="shared" si="1319"/>
        <v>0</v>
      </c>
      <c r="AH229" s="76">
        <f t="shared" si="1365"/>
        <v>98425.049999999988</v>
      </c>
      <c r="AI229" s="77">
        <f t="shared" si="1366"/>
        <v>3.3427838832001434E-2</v>
      </c>
      <c r="AJ229" s="76">
        <f t="shared" si="1367"/>
        <v>624.8019424871452</v>
      </c>
      <c r="AK229" s="82">
        <f t="shared" si="1320"/>
        <v>0</v>
      </c>
      <c r="AL229" s="82">
        <f t="shared" si="1321"/>
        <v>0</v>
      </c>
      <c r="AM229" s="76"/>
      <c r="AN229" s="77">
        <f t="shared" si="1322"/>
        <v>0</v>
      </c>
      <c r="AO229" s="76">
        <f t="shared" si="1323"/>
        <v>0</v>
      </c>
      <c r="AP229" s="82">
        <f t="shared" si="1324"/>
        <v>68533.159999999989</v>
      </c>
      <c r="AQ229" s="82">
        <f t="shared" si="1325"/>
        <v>22488.400000000001</v>
      </c>
      <c r="AR229" s="82">
        <f t="shared" si="1326"/>
        <v>0</v>
      </c>
      <c r="AS229" s="82">
        <f t="shared" si="1327"/>
        <v>0</v>
      </c>
      <c r="AT229" s="82">
        <f t="shared" si="1328"/>
        <v>56446.11</v>
      </c>
      <c r="AU229" s="82">
        <f t="shared" si="1329"/>
        <v>0</v>
      </c>
      <c r="AV229" s="82">
        <f t="shared" si="1330"/>
        <v>0</v>
      </c>
      <c r="AW229" s="82">
        <f t="shared" si="1331"/>
        <v>13759</v>
      </c>
      <c r="AX229" s="82">
        <f t="shared" si="1332"/>
        <v>0</v>
      </c>
      <c r="AY229" s="82">
        <f t="shared" si="1333"/>
        <v>0</v>
      </c>
      <c r="AZ229" s="82">
        <f t="shared" si="1334"/>
        <v>0</v>
      </c>
      <c r="BA229" s="82">
        <f t="shared" si="1335"/>
        <v>0</v>
      </c>
      <c r="BB229" s="82">
        <f t="shared" si="1336"/>
        <v>0</v>
      </c>
      <c r="BC229" s="82">
        <f t="shared" si="1337"/>
        <v>0</v>
      </c>
      <c r="BD229" s="82">
        <f t="shared" si="1338"/>
        <v>0</v>
      </c>
      <c r="BE229" s="82">
        <f t="shared" si="1339"/>
        <v>0</v>
      </c>
      <c r="BF229" s="76">
        <f t="shared" si="1340"/>
        <v>161226.66999999998</v>
      </c>
      <c r="BG229" s="77">
        <f t="shared" si="1341"/>
        <v>5.4756986561655605E-2</v>
      </c>
      <c r="BH229" s="76">
        <f t="shared" si="1342"/>
        <v>1023.4664508347615</v>
      </c>
      <c r="BI229" s="82">
        <f t="shared" si="1343"/>
        <v>0</v>
      </c>
      <c r="BJ229" s="82">
        <f t="shared" si="1344"/>
        <v>0</v>
      </c>
      <c r="BK229" s="82">
        <f t="shared" si="1345"/>
        <v>1636.68</v>
      </c>
      <c r="BL229" s="82">
        <f t="shared" si="1346"/>
        <v>0</v>
      </c>
      <c r="BM229" s="82">
        <f t="shared" si="1347"/>
        <v>0</v>
      </c>
      <c r="BN229" s="82">
        <f t="shared" si="1348"/>
        <v>0</v>
      </c>
      <c r="BO229" s="82">
        <f t="shared" si="1349"/>
        <v>0</v>
      </c>
      <c r="BP229" s="76">
        <f t="shared" si="1350"/>
        <v>1636.68</v>
      </c>
      <c r="BQ229" s="77">
        <f t="shared" si="1351"/>
        <v>5.5586128998217548E-4</v>
      </c>
      <c r="BR229" s="76">
        <f t="shared" si="1352"/>
        <v>10.38964006855837</v>
      </c>
      <c r="BS229" s="82">
        <f t="shared" si="1353"/>
        <v>0</v>
      </c>
      <c r="BT229" s="82">
        <f t="shared" si="1354"/>
        <v>0</v>
      </c>
      <c r="BU229" s="82">
        <f t="shared" si="1355"/>
        <v>0</v>
      </c>
      <c r="BV229" s="82">
        <f t="shared" si="1356"/>
        <v>0</v>
      </c>
      <c r="BW229" s="76"/>
      <c r="BX229" s="77">
        <f t="shared" si="1357"/>
        <v>0</v>
      </c>
      <c r="BY229" s="76">
        <f t="shared" si="1358"/>
        <v>0</v>
      </c>
      <c r="BZ229" s="82">
        <v>663297.94999999995</v>
      </c>
      <c r="CA229" s="77">
        <f t="shared" si="1359"/>
        <v>0.2252741245261948</v>
      </c>
      <c r="CB229" s="76">
        <f t="shared" si="1360"/>
        <v>4210.6135339300445</v>
      </c>
      <c r="CC229" s="82">
        <v>129397.56</v>
      </c>
      <c r="CD229" s="77">
        <f t="shared" si="1361"/>
        <v>4.3946950303141691E-2</v>
      </c>
      <c r="CE229" s="76">
        <f t="shared" si="1362"/>
        <v>821.41534945724618</v>
      </c>
      <c r="CF229" s="84">
        <v>222102.65000000002</v>
      </c>
      <c r="CG229" s="77">
        <f t="shared" si="1363"/>
        <v>7.5432134282486268E-2</v>
      </c>
      <c r="CH229" s="85">
        <f t="shared" si="1364"/>
        <v>1409.9070018409193</v>
      </c>
    </row>
    <row r="230" spans="1:86" x14ac:dyDescent="0.2">
      <c r="A230" s="79"/>
      <c r="B230" s="70" t="s">
        <v>381</v>
      </c>
      <c r="C230" s="70" t="s">
        <v>382</v>
      </c>
      <c r="D230" s="80">
        <f t="shared" si="1291"/>
        <v>701.15</v>
      </c>
      <c r="E230" s="80">
        <f t="shared" si="1292"/>
        <v>8965868.8800000008</v>
      </c>
      <c r="F230" s="76">
        <f t="shared" si="1293"/>
        <v>5064825.919999999</v>
      </c>
      <c r="G230" s="76">
        <f t="shared" si="1294"/>
        <v>0</v>
      </c>
      <c r="H230" s="76">
        <f t="shared" si="1295"/>
        <v>0</v>
      </c>
      <c r="I230" s="76">
        <f t="shared" si="1296"/>
        <v>5064825.919999999</v>
      </c>
      <c r="J230" s="77">
        <f t="shared" si="1297"/>
        <v>0.56490073497483473</v>
      </c>
      <c r="K230" s="81">
        <f t="shared" si="1298"/>
        <v>7223.5982600014249</v>
      </c>
      <c r="L230" s="82">
        <f t="shared" si="1299"/>
        <v>0</v>
      </c>
      <c r="M230" s="82">
        <f t="shared" si="1300"/>
        <v>0</v>
      </c>
      <c r="N230" s="82">
        <f t="shared" si="1301"/>
        <v>0</v>
      </c>
      <c r="O230" s="82">
        <f t="shared" si="1302"/>
        <v>0</v>
      </c>
      <c r="P230" s="82">
        <f t="shared" si="1303"/>
        <v>0</v>
      </c>
      <c r="Q230" s="82">
        <f t="shared" si="1304"/>
        <v>0</v>
      </c>
      <c r="R230" s="76"/>
      <c r="S230" s="77">
        <f t="shared" si="1305"/>
        <v>0</v>
      </c>
      <c r="T230" s="96">
        <f t="shared" si="1306"/>
        <v>0</v>
      </c>
      <c r="U230" s="82">
        <f t="shared" si="1307"/>
        <v>731906.4299999997</v>
      </c>
      <c r="V230" s="82">
        <f t="shared" si="1308"/>
        <v>35222.630000000005</v>
      </c>
      <c r="W230" s="82">
        <f t="shared" si="1309"/>
        <v>162534.89000000001</v>
      </c>
      <c r="X230" s="82">
        <f t="shared" si="1310"/>
        <v>0</v>
      </c>
      <c r="Y230" s="82">
        <f t="shared" si="1311"/>
        <v>0</v>
      </c>
      <c r="Z230" s="82">
        <f t="shared" si="1312"/>
        <v>0</v>
      </c>
      <c r="AA230" s="76">
        <f t="shared" si="1313"/>
        <v>929663.94999999972</v>
      </c>
      <c r="AB230" s="77">
        <f t="shared" si="1314"/>
        <v>0.10368921991194674</v>
      </c>
      <c r="AC230" s="76">
        <f t="shared" si="1315"/>
        <v>1325.913071382728</v>
      </c>
      <c r="AD230" s="82">
        <f t="shared" si="1316"/>
        <v>0</v>
      </c>
      <c r="AE230" s="82">
        <f t="shared" si="1317"/>
        <v>0</v>
      </c>
      <c r="AF230" s="82">
        <f t="shared" si="1318"/>
        <v>0</v>
      </c>
      <c r="AG230" s="82">
        <f t="shared" si="1319"/>
        <v>0</v>
      </c>
      <c r="AH230" s="76"/>
      <c r="AI230" s="77">
        <f t="shared" si="1366"/>
        <v>0</v>
      </c>
      <c r="AJ230" s="76">
        <f t="shared" si="1367"/>
        <v>0</v>
      </c>
      <c r="AK230" s="82">
        <f t="shared" si="1320"/>
        <v>0</v>
      </c>
      <c r="AL230" s="82">
        <f t="shared" si="1321"/>
        <v>0</v>
      </c>
      <c r="AM230" s="76"/>
      <c r="AN230" s="77">
        <f t="shared" si="1322"/>
        <v>0</v>
      </c>
      <c r="AO230" s="76">
        <f t="shared" si="1323"/>
        <v>0</v>
      </c>
      <c r="AP230" s="82">
        <f t="shared" si="1324"/>
        <v>395955.94999999995</v>
      </c>
      <c r="AQ230" s="82">
        <f t="shared" si="1325"/>
        <v>31406.2</v>
      </c>
      <c r="AR230" s="82">
        <f t="shared" si="1326"/>
        <v>0</v>
      </c>
      <c r="AS230" s="82">
        <f t="shared" si="1327"/>
        <v>0</v>
      </c>
      <c r="AT230" s="82">
        <f t="shared" si="1328"/>
        <v>201712.48</v>
      </c>
      <c r="AU230" s="82">
        <f t="shared" si="1329"/>
        <v>0</v>
      </c>
      <c r="AV230" s="82">
        <f t="shared" si="1330"/>
        <v>0</v>
      </c>
      <c r="AW230" s="82">
        <f t="shared" si="1331"/>
        <v>0</v>
      </c>
      <c r="AX230" s="82">
        <f t="shared" si="1332"/>
        <v>0</v>
      </c>
      <c r="AY230" s="82">
        <f t="shared" si="1333"/>
        <v>0</v>
      </c>
      <c r="AZ230" s="82">
        <f t="shared" si="1334"/>
        <v>0</v>
      </c>
      <c r="BA230" s="82">
        <f t="shared" si="1335"/>
        <v>0</v>
      </c>
      <c r="BB230" s="82">
        <f t="shared" si="1336"/>
        <v>12181.62</v>
      </c>
      <c r="BC230" s="82">
        <f t="shared" si="1337"/>
        <v>0</v>
      </c>
      <c r="BD230" s="82">
        <f t="shared" si="1338"/>
        <v>0</v>
      </c>
      <c r="BE230" s="82">
        <f t="shared" si="1339"/>
        <v>0</v>
      </c>
      <c r="BF230" s="76">
        <f t="shared" si="1340"/>
        <v>641256.25</v>
      </c>
      <c r="BG230" s="77">
        <f t="shared" si="1341"/>
        <v>7.1521930398785835E-2</v>
      </c>
      <c r="BH230" s="76">
        <f t="shared" si="1342"/>
        <v>914.5778364116095</v>
      </c>
      <c r="BI230" s="82">
        <f t="shared" si="1343"/>
        <v>0</v>
      </c>
      <c r="BJ230" s="82">
        <f t="shared" si="1344"/>
        <v>0</v>
      </c>
      <c r="BK230" s="82">
        <f t="shared" si="1345"/>
        <v>5891.8</v>
      </c>
      <c r="BL230" s="82">
        <f t="shared" si="1346"/>
        <v>0</v>
      </c>
      <c r="BM230" s="82">
        <f t="shared" si="1347"/>
        <v>0</v>
      </c>
      <c r="BN230" s="82">
        <f t="shared" si="1348"/>
        <v>0</v>
      </c>
      <c r="BO230" s="82">
        <f t="shared" si="1349"/>
        <v>8122.6500000000005</v>
      </c>
      <c r="BP230" s="76">
        <f t="shared" si="1350"/>
        <v>14014.45</v>
      </c>
      <c r="BQ230" s="77">
        <f t="shared" si="1351"/>
        <v>1.5630888860377801E-3</v>
      </c>
      <c r="BR230" s="76">
        <f t="shared" si="1352"/>
        <v>19.987805747700207</v>
      </c>
      <c r="BS230" s="82">
        <f t="shared" si="1353"/>
        <v>0</v>
      </c>
      <c r="BT230" s="82">
        <f t="shared" si="1354"/>
        <v>0</v>
      </c>
      <c r="BU230" s="82">
        <f t="shared" si="1355"/>
        <v>0</v>
      </c>
      <c r="BV230" s="82">
        <f t="shared" si="1356"/>
        <v>83589.580000000016</v>
      </c>
      <c r="BW230" s="76">
        <f t="shared" si="1368"/>
        <v>83589.580000000016</v>
      </c>
      <c r="BX230" s="77">
        <f t="shared" si="1357"/>
        <v>9.3230874908801931E-3</v>
      </c>
      <c r="BY230" s="76">
        <f t="shared" si="1358"/>
        <v>119.21782785423949</v>
      </c>
      <c r="BZ230" s="82">
        <v>1352578.4899999998</v>
      </c>
      <c r="CA230" s="77">
        <f t="shared" si="1359"/>
        <v>0.15085860702437573</v>
      </c>
      <c r="CB230" s="76">
        <f t="shared" si="1360"/>
        <v>1929.0857733723167</v>
      </c>
      <c r="CC230" s="82">
        <v>337897.09</v>
      </c>
      <c r="CD230" s="77">
        <f t="shared" si="1361"/>
        <v>3.7687043444695124E-2</v>
      </c>
      <c r="CE230" s="76">
        <f t="shared" si="1362"/>
        <v>481.91840547671688</v>
      </c>
      <c r="CF230" s="84">
        <v>542043.15</v>
      </c>
      <c r="CG230" s="77">
        <f t="shared" si="1363"/>
        <v>6.0456287868443599E-2</v>
      </c>
      <c r="CH230" s="85">
        <f t="shared" si="1364"/>
        <v>773.07730157598235</v>
      </c>
    </row>
    <row r="231" spans="1:86" x14ac:dyDescent="0.2">
      <c r="A231" s="79"/>
      <c r="B231" s="70" t="s">
        <v>383</v>
      </c>
      <c r="C231" s="70" t="s">
        <v>384</v>
      </c>
      <c r="D231" s="80">
        <f t="shared" si="1291"/>
        <v>2166.36</v>
      </c>
      <c r="E231" s="80">
        <f t="shared" si="1292"/>
        <v>24453734.32</v>
      </c>
      <c r="F231" s="76">
        <f t="shared" si="1293"/>
        <v>11501124.4</v>
      </c>
      <c r="G231" s="76">
        <f t="shared" si="1294"/>
        <v>527450.55000000005</v>
      </c>
      <c r="H231" s="76">
        <f t="shared" si="1295"/>
        <v>0</v>
      </c>
      <c r="I231" s="76">
        <f t="shared" si="1296"/>
        <v>12028574.950000001</v>
      </c>
      <c r="J231" s="77">
        <f t="shared" si="1297"/>
        <v>0.49189112765334081</v>
      </c>
      <c r="K231" s="81">
        <f t="shared" si="1298"/>
        <v>5552.4358601525137</v>
      </c>
      <c r="L231" s="82">
        <f t="shared" si="1299"/>
        <v>0</v>
      </c>
      <c r="M231" s="82">
        <f t="shared" si="1300"/>
        <v>0</v>
      </c>
      <c r="N231" s="82">
        <f t="shared" si="1301"/>
        <v>0</v>
      </c>
      <c r="O231" s="82">
        <f t="shared" si="1302"/>
        <v>0</v>
      </c>
      <c r="P231" s="82">
        <f t="shared" si="1303"/>
        <v>0</v>
      </c>
      <c r="Q231" s="82">
        <f t="shared" si="1304"/>
        <v>0</v>
      </c>
      <c r="R231" s="76"/>
      <c r="S231" s="77">
        <f t="shared" si="1305"/>
        <v>0</v>
      </c>
      <c r="T231" s="96">
        <f t="shared" si="1306"/>
        <v>0</v>
      </c>
      <c r="U231" s="82">
        <f t="shared" si="1307"/>
        <v>2393699.94</v>
      </c>
      <c r="V231" s="82">
        <f t="shared" si="1308"/>
        <v>141342.94</v>
      </c>
      <c r="W231" s="82">
        <f t="shared" si="1309"/>
        <v>423791</v>
      </c>
      <c r="X231" s="82">
        <f t="shared" si="1310"/>
        <v>0</v>
      </c>
      <c r="Y231" s="82">
        <f t="shared" si="1311"/>
        <v>0</v>
      </c>
      <c r="Z231" s="82">
        <f t="shared" si="1312"/>
        <v>0</v>
      </c>
      <c r="AA231" s="76">
        <f t="shared" si="1313"/>
        <v>2958833.88</v>
      </c>
      <c r="AB231" s="77">
        <f t="shared" si="1314"/>
        <v>0.12099722035419577</v>
      </c>
      <c r="AC231" s="76">
        <f t="shared" si="1315"/>
        <v>1365.8089514208164</v>
      </c>
      <c r="AD231" s="82">
        <f t="shared" si="1316"/>
        <v>747842.92</v>
      </c>
      <c r="AE231" s="82">
        <f t="shared" si="1317"/>
        <v>161805.27999999997</v>
      </c>
      <c r="AF231" s="82">
        <f t="shared" si="1318"/>
        <v>14597.699999999999</v>
      </c>
      <c r="AG231" s="82">
        <f t="shared" si="1319"/>
        <v>0</v>
      </c>
      <c r="AH231" s="76">
        <f t="shared" si="1365"/>
        <v>924245.89999999991</v>
      </c>
      <c r="AI231" s="77">
        <f t="shared" si="1366"/>
        <v>3.7795695655533722E-2</v>
      </c>
      <c r="AJ231" s="76">
        <f t="shared" si="1367"/>
        <v>426.63541608966187</v>
      </c>
      <c r="AK231" s="82">
        <f t="shared" si="1320"/>
        <v>0</v>
      </c>
      <c r="AL231" s="82">
        <f t="shared" si="1321"/>
        <v>0</v>
      </c>
      <c r="AM231" s="76"/>
      <c r="AN231" s="77">
        <f t="shared" si="1322"/>
        <v>0</v>
      </c>
      <c r="AO231" s="76">
        <f t="shared" si="1323"/>
        <v>0</v>
      </c>
      <c r="AP231" s="82">
        <f t="shared" si="1324"/>
        <v>539290.06000000006</v>
      </c>
      <c r="AQ231" s="82">
        <f t="shared" si="1325"/>
        <v>129611.71999999999</v>
      </c>
      <c r="AR231" s="82">
        <f t="shared" si="1326"/>
        <v>0</v>
      </c>
      <c r="AS231" s="82">
        <f t="shared" si="1327"/>
        <v>0</v>
      </c>
      <c r="AT231" s="82">
        <f t="shared" si="1328"/>
        <v>493710.95999999996</v>
      </c>
      <c r="AU231" s="82">
        <f t="shared" si="1329"/>
        <v>0</v>
      </c>
      <c r="AV231" s="82">
        <f t="shared" si="1330"/>
        <v>0</v>
      </c>
      <c r="AW231" s="82">
        <f t="shared" si="1331"/>
        <v>64764.73</v>
      </c>
      <c r="AX231" s="82">
        <f t="shared" si="1332"/>
        <v>0</v>
      </c>
      <c r="AY231" s="82">
        <f t="shared" si="1333"/>
        <v>0</v>
      </c>
      <c r="AZ231" s="82">
        <f t="shared" si="1334"/>
        <v>0</v>
      </c>
      <c r="BA231" s="82">
        <f t="shared" si="1335"/>
        <v>45898.000000000007</v>
      </c>
      <c r="BB231" s="82">
        <f t="shared" si="1336"/>
        <v>187507.75000000003</v>
      </c>
      <c r="BC231" s="82">
        <f t="shared" si="1337"/>
        <v>0</v>
      </c>
      <c r="BD231" s="82">
        <f t="shared" si="1338"/>
        <v>0</v>
      </c>
      <c r="BE231" s="82">
        <f t="shared" si="1339"/>
        <v>0</v>
      </c>
      <c r="BF231" s="76">
        <f t="shared" si="1340"/>
        <v>1460783.22</v>
      </c>
      <c r="BG231" s="77">
        <f t="shared" si="1341"/>
        <v>5.9736611222003327E-2</v>
      </c>
      <c r="BH231" s="76">
        <f t="shared" si="1342"/>
        <v>674.30307982052841</v>
      </c>
      <c r="BI231" s="82">
        <f t="shared" si="1343"/>
        <v>41340</v>
      </c>
      <c r="BJ231" s="82">
        <f t="shared" si="1344"/>
        <v>0</v>
      </c>
      <c r="BK231" s="82">
        <f t="shared" si="1345"/>
        <v>17715.95</v>
      </c>
      <c r="BL231" s="82">
        <f t="shared" si="1346"/>
        <v>0</v>
      </c>
      <c r="BM231" s="82">
        <f t="shared" si="1347"/>
        <v>0</v>
      </c>
      <c r="BN231" s="82">
        <f t="shared" si="1348"/>
        <v>0</v>
      </c>
      <c r="BO231" s="82">
        <f t="shared" si="1349"/>
        <v>8419.36</v>
      </c>
      <c r="BP231" s="76">
        <f t="shared" si="1350"/>
        <v>67475.31</v>
      </c>
      <c r="BQ231" s="77">
        <f t="shared" si="1351"/>
        <v>2.7593049436549204E-3</v>
      </c>
      <c r="BR231" s="76">
        <f t="shared" si="1352"/>
        <v>31.14685924777045</v>
      </c>
      <c r="BS231" s="82">
        <f t="shared" si="1353"/>
        <v>0</v>
      </c>
      <c r="BT231" s="82">
        <f t="shared" si="1354"/>
        <v>0</v>
      </c>
      <c r="BU231" s="82">
        <f t="shared" si="1355"/>
        <v>0</v>
      </c>
      <c r="BV231" s="82">
        <f t="shared" si="1356"/>
        <v>127020.70999999999</v>
      </c>
      <c r="BW231" s="76">
        <f t="shared" si="1368"/>
        <v>127020.70999999999</v>
      </c>
      <c r="BX231" s="77">
        <f t="shared" si="1357"/>
        <v>5.1943277185322748E-3</v>
      </c>
      <c r="BY231" s="76">
        <f t="shared" si="1358"/>
        <v>58.633241935781676</v>
      </c>
      <c r="BZ231" s="82">
        <v>4410601.42</v>
      </c>
      <c r="CA231" s="77">
        <f t="shared" si="1359"/>
        <v>0.18036514841795337</v>
      </c>
      <c r="CB231" s="76">
        <f t="shared" si="1360"/>
        <v>2035.9503591277532</v>
      </c>
      <c r="CC231" s="82">
        <v>973867.3600000001</v>
      </c>
      <c r="CD231" s="77">
        <f t="shared" si="1361"/>
        <v>3.9824893296706111E-2</v>
      </c>
      <c r="CE231" s="76">
        <f t="shared" si="1362"/>
        <v>449.54087040011819</v>
      </c>
      <c r="CF231" s="84">
        <v>1502331.5699999998</v>
      </c>
      <c r="CG231" s="77">
        <f t="shared" si="1363"/>
        <v>6.143567073807972E-2</v>
      </c>
      <c r="CH231" s="85">
        <f t="shared" si="1364"/>
        <v>693.48195590760531</v>
      </c>
    </row>
    <row r="232" spans="1:86" x14ac:dyDescent="0.2">
      <c r="A232" s="79"/>
      <c r="B232" s="70" t="s">
        <v>385</v>
      </c>
      <c r="C232" s="70" t="s">
        <v>386</v>
      </c>
      <c r="D232" s="80">
        <f t="shared" si="1291"/>
        <v>313.79000000000002</v>
      </c>
      <c r="E232" s="80">
        <f t="shared" si="1292"/>
        <v>5347959.47</v>
      </c>
      <c r="F232" s="76">
        <f t="shared" si="1293"/>
        <v>2582720.8900000011</v>
      </c>
      <c r="G232" s="76">
        <f t="shared" si="1294"/>
        <v>0</v>
      </c>
      <c r="H232" s="76">
        <f t="shared" si="1295"/>
        <v>0</v>
      </c>
      <c r="I232" s="76">
        <f t="shared" si="1296"/>
        <v>2582720.8900000011</v>
      </c>
      <c r="J232" s="77">
        <f t="shared" si="1297"/>
        <v>0.48293576353524631</v>
      </c>
      <c r="K232" s="81">
        <f t="shared" si="1298"/>
        <v>8230.7303929379541</v>
      </c>
      <c r="L232" s="82">
        <f t="shared" si="1299"/>
        <v>0</v>
      </c>
      <c r="M232" s="82">
        <f t="shared" si="1300"/>
        <v>0</v>
      </c>
      <c r="N232" s="82">
        <f t="shared" si="1301"/>
        <v>0</v>
      </c>
      <c r="O232" s="82">
        <f t="shared" si="1302"/>
        <v>0</v>
      </c>
      <c r="P232" s="82">
        <f t="shared" si="1303"/>
        <v>0</v>
      </c>
      <c r="Q232" s="82">
        <f t="shared" si="1304"/>
        <v>0</v>
      </c>
      <c r="R232" s="76"/>
      <c r="S232" s="77">
        <f t="shared" si="1305"/>
        <v>0</v>
      </c>
      <c r="T232" s="96">
        <f t="shared" si="1306"/>
        <v>0</v>
      </c>
      <c r="U232" s="82">
        <f t="shared" si="1307"/>
        <v>806234.84999999974</v>
      </c>
      <c r="V232" s="82">
        <f t="shared" si="1308"/>
        <v>33845.22</v>
      </c>
      <c r="W232" s="82">
        <f t="shared" si="1309"/>
        <v>74626.62</v>
      </c>
      <c r="X232" s="82">
        <f t="shared" si="1310"/>
        <v>0</v>
      </c>
      <c r="Y232" s="82">
        <f t="shared" si="1311"/>
        <v>0</v>
      </c>
      <c r="Z232" s="82">
        <f t="shared" si="1312"/>
        <v>41584.129999999997</v>
      </c>
      <c r="AA232" s="76">
        <f t="shared" si="1313"/>
        <v>956290.81999999972</v>
      </c>
      <c r="AB232" s="77">
        <f t="shared" si="1314"/>
        <v>0.17881414871680015</v>
      </c>
      <c r="AC232" s="76">
        <f t="shared" si="1315"/>
        <v>3047.5503362121153</v>
      </c>
      <c r="AD232" s="82">
        <f t="shared" si="1316"/>
        <v>0</v>
      </c>
      <c r="AE232" s="82">
        <f t="shared" si="1317"/>
        <v>0</v>
      </c>
      <c r="AF232" s="82">
        <f t="shared" si="1318"/>
        <v>0</v>
      </c>
      <c r="AG232" s="82">
        <f t="shared" si="1319"/>
        <v>0</v>
      </c>
      <c r="AH232" s="76"/>
      <c r="AI232" s="77">
        <f t="shared" si="1366"/>
        <v>0</v>
      </c>
      <c r="AJ232" s="76">
        <f t="shared" si="1367"/>
        <v>0</v>
      </c>
      <c r="AK232" s="82">
        <f t="shared" si="1320"/>
        <v>0</v>
      </c>
      <c r="AL232" s="82">
        <f t="shared" si="1321"/>
        <v>0</v>
      </c>
      <c r="AM232" s="76"/>
      <c r="AN232" s="77">
        <f t="shared" si="1322"/>
        <v>0</v>
      </c>
      <c r="AO232" s="76">
        <f t="shared" si="1323"/>
        <v>0</v>
      </c>
      <c r="AP232" s="82">
        <f t="shared" si="1324"/>
        <v>125324.72000000002</v>
      </c>
      <c r="AQ232" s="82">
        <f t="shared" si="1325"/>
        <v>46049.57</v>
      </c>
      <c r="AR232" s="82">
        <f t="shared" si="1326"/>
        <v>0</v>
      </c>
      <c r="AS232" s="82">
        <f t="shared" si="1327"/>
        <v>0</v>
      </c>
      <c r="AT232" s="82">
        <f t="shared" si="1328"/>
        <v>143712.56</v>
      </c>
      <c r="AU232" s="82">
        <f t="shared" si="1329"/>
        <v>0</v>
      </c>
      <c r="AV232" s="82">
        <f t="shared" si="1330"/>
        <v>0</v>
      </c>
      <c r="AW232" s="82">
        <f t="shared" si="1331"/>
        <v>15919.640000000003</v>
      </c>
      <c r="AX232" s="82">
        <f t="shared" si="1332"/>
        <v>0</v>
      </c>
      <c r="AY232" s="82">
        <f t="shared" si="1333"/>
        <v>0</v>
      </c>
      <c r="AZ232" s="82">
        <f t="shared" si="1334"/>
        <v>0</v>
      </c>
      <c r="BA232" s="82">
        <f t="shared" si="1335"/>
        <v>0</v>
      </c>
      <c r="BB232" s="82">
        <f t="shared" si="1336"/>
        <v>0</v>
      </c>
      <c r="BC232" s="82">
        <f t="shared" si="1337"/>
        <v>0</v>
      </c>
      <c r="BD232" s="82">
        <f t="shared" si="1338"/>
        <v>35164.130000000005</v>
      </c>
      <c r="BE232" s="82">
        <f t="shared" si="1339"/>
        <v>0</v>
      </c>
      <c r="BF232" s="76">
        <f t="shared" si="1340"/>
        <v>366170.62</v>
      </c>
      <c r="BG232" s="77">
        <f t="shared" si="1341"/>
        <v>6.8469221214946863E-2</v>
      </c>
      <c r="BH232" s="76">
        <f t="shared" si="1342"/>
        <v>1166.9289014946301</v>
      </c>
      <c r="BI232" s="82">
        <f t="shared" si="1343"/>
        <v>0</v>
      </c>
      <c r="BJ232" s="82">
        <f t="shared" si="1344"/>
        <v>0</v>
      </c>
      <c r="BK232" s="82">
        <f t="shared" si="1345"/>
        <v>2635</v>
      </c>
      <c r="BL232" s="82">
        <f t="shared" si="1346"/>
        <v>0</v>
      </c>
      <c r="BM232" s="82">
        <f t="shared" si="1347"/>
        <v>0</v>
      </c>
      <c r="BN232" s="82">
        <f t="shared" si="1348"/>
        <v>0</v>
      </c>
      <c r="BO232" s="82">
        <f t="shared" si="1349"/>
        <v>29225.03</v>
      </c>
      <c r="BP232" s="76">
        <f t="shared" si="1350"/>
        <v>31860.03</v>
      </c>
      <c r="BQ232" s="77">
        <f t="shared" si="1351"/>
        <v>5.9574179981584643E-3</v>
      </c>
      <c r="BR232" s="76">
        <f t="shared" si="1352"/>
        <v>101.53296790847381</v>
      </c>
      <c r="BS232" s="82">
        <f t="shared" si="1353"/>
        <v>0</v>
      </c>
      <c r="BT232" s="82">
        <f t="shared" si="1354"/>
        <v>0</v>
      </c>
      <c r="BU232" s="82">
        <f t="shared" si="1355"/>
        <v>0</v>
      </c>
      <c r="BV232" s="82">
        <f t="shared" si="1356"/>
        <v>0</v>
      </c>
      <c r="BW232" s="76"/>
      <c r="BX232" s="77">
        <f t="shared" si="1357"/>
        <v>0</v>
      </c>
      <c r="BY232" s="76">
        <f t="shared" si="1358"/>
        <v>0</v>
      </c>
      <c r="BZ232" s="82">
        <v>763455.85</v>
      </c>
      <c r="CA232" s="77">
        <f t="shared" si="1359"/>
        <v>0.14275647642482975</v>
      </c>
      <c r="CB232" s="76">
        <f t="shared" si="1360"/>
        <v>2433.0152331176901</v>
      </c>
      <c r="CC232" s="82">
        <v>217274.31</v>
      </c>
      <c r="CD232" s="77">
        <f t="shared" si="1361"/>
        <v>4.0627516199183165E-2</v>
      </c>
      <c r="CE232" s="76">
        <f t="shared" si="1362"/>
        <v>692.4194843685267</v>
      </c>
      <c r="CF232" s="84">
        <v>430186.95</v>
      </c>
      <c r="CG232" s="77">
        <f t="shared" si="1363"/>
        <v>8.043945591083547E-2</v>
      </c>
      <c r="CH232" s="85">
        <f t="shared" si="1364"/>
        <v>1370.9390037923451</v>
      </c>
    </row>
    <row r="233" spans="1:86" x14ac:dyDescent="0.2">
      <c r="A233" s="79"/>
      <c r="B233" s="70"/>
      <c r="C233" s="74" t="s">
        <v>56</v>
      </c>
      <c r="D233" s="97">
        <f t="shared" ref="D233:I233" si="1369">SUM(D226:D232)</f>
        <v>8132.4999999999991</v>
      </c>
      <c r="E233" s="74">
        <f t="shared" si="1369"/>
        <v>97431113.030000001</v>
      </c>
      <c r="F233" s="74">
        <f t="shared" si="1369"/>
        <v>48382940.670000002</v>
      </c>
      <c r="G233" s="74">
        <f t="shared" si="1369"/>
        <v>932941.95</v>
      </c>
      <c r="H233" s="74">
        <f t="shared" si="1369"/>
        <v>224139.65</v>
      </c>
      <c r="I233" s="74">
        <f t="shared" si="1369"/>
        <v>49540022.270000003</v>
      </c>
      <c r="J233" s="90">
        <f t="shared" si="1297"/>
        <v>0.50846203773476484</v>
      </c>
      <c r="K233" s="91">
        <f t="shared" si="1298"/>
        <v>6091.6104850906868</v>
      </c>
      <c r="L233" s="74">
        <f t="shared" ref="L233:R233" si="1370">SUM(L226:L232)</f>
        <v>0</v>
      </c>
      <c r="M233" s="74">
        <f t="shared" si="1370"/>
        <v>0</v>
      </c>
      <c r="N233" s="74">
        <f t="shared" si="1370"/>
        <v>0</v>
      </c>
      <c r="O233" s="74">
        <f t="shared" si="1370"/>
        <v>0</v>
      </c>
      <c r="P233" s="74">
        <f t="shared" si="1370"/>
        <v>0</v>
      </c>
      <c r="Q233" s="74">
        <f t="shared" si="1370"/>
        <v>0</v>
      </c>
      <c r="R233" s="74">
        <f t="shared" si="1370"/>
        <v>0</v>
      </c>
      <c r="S233" s="90">
        <f t="shared" si="1305"/>
        <v>0</v>
      </c>
      <c r="T233" s="66">
        <f t="shared" si="1306"/>
        <v>0</v>
      </c>
      <c r="U233" s="74">
        <f t="shared" ref="U233:AA233" si="1371">SUM(U226:U232)</f>
        <v>9860455.6300000008</v>
      </c>
      <c r="V233" s="74">
        <f t="shared" si="1371"/>
        <v>364188.26</v>
      </c>
      <c r="W233" s="74">
        <f t="shared" si="1371"/>
        <v>1611139.83</v>
      </c>
      <c r="X233" s="74">
        <f t="shared" si="1371"/>
        <v>0</v>
      </c>
      <c r="Y233" s="74">
        <f t="shared" si="1371"/>
        <v>0</v>
      </c>
      <c r="Z233" s="74">
        <f t="shared" si="1371"/>
        <v>41584.129999999997</v>
      </c>
      <c r="AA233" s="74">
        <f t="shared" si="1371"/>
        <v>11877367.850000001</v>
      </c>
      <c r="AB233" s="90">
        <f t="shared" si="1314"/>
        <v>0.12190528754755006</v>
      </c>
      <c r="AC233" s="63">
        <f t="shared" si="1315"/>
        <v>1460.4817522287124</v>
      </c>
      <c r="AD233" s="74">
        <f>SUM(AD226:AD232)</f>
        <v>2981414.8899999997</v>
      </c>
      <c r="AE233" s="74">
        <f>SUM(AE226:AE232)</f>
        <v>415401.17</v>
      </c>
      <c r="AF233" s="74">
        <f>SUM(AF226:AF232)</f>
        <v>59115.7</v>
      </c>
      <c r="AG233" s="74">
        <f>SUM(AG226:AG232)</f>
        <v>0</v>
      </c>
      <c r="AH233" s="74">
        <f>SUM(AH226:AH232)</f>
        <v>3455931.76</v>
      </c>
      <c r="AI233" s="90">
        <f t="shared" si="1366"/>
        <v>3.5470515039029517E-2</v>
      </c>
      <c r="AJ233" s="63">
        <f t="shared" si="1367"/>
        <v>424.95318290808484</v>
      </c>
      <c r="AK233" s="74">
        <f t="shared" ref="AK233" si="1372">SUM(AK226:AK232)</f>
        <v>0</v>
      </c>
      <c r="AL233" s="74">
        <f>SUM(AL226:AL232)</f>
        <v>0</v>
      </c>
      <c r="AM233" s="74">
        <f>SUM(AM226:AM232)</f>
        <v>0</v>
      </c>
      <c r="AN233" s="90">
        <f t="shared" si="1322"/>
        <v>0</v>
      </c>
      <c r="AO233" s="63">
        <f t="shared" si="1323"/>
        <v>0</v>
      </c>
      <c r="AP233" s="74">
        <f t="shared" ref="AP233:AW233" si="1373">SUM(AP226:AP232)</f>
        <v>2298869.9600000004</v>
      </c>
      <c r="AQ233" s="74">
        <f t="shared" si="1373"/>
        <v>495849.71</v>
      </c>
      <c r="AR233" s="74">
        <f t="shared" si="1373"/>
        <v>0</v>
      </c>
      <c r="AS233" s="74">
        <f t="shared" si="1373"/>
        <v>0</v>
      </c>
      <c r="AT233" s="74">
        <f t="shared" si="1373"/>
        <v>2185173.7800000003</v>
      </c>
      <c r="AU233" s="74">
        <f t="shared" si="1373"/>
        <v>114921.39000000001</v>
      </c>
      <c r="AV233" s="74">
        <f t="shared" si="1373"/>
        <v>0</v>
      </c>
      <c r="AW233" s="74">
        <f t="shared" si="1373"/>
        <v>455396.66000000003</v>
      </c>
      <c r="AX233" s="74">
        <f>SUM(AX226:AX232)</f>
        <v>0</v>
      </c>
      <c r="AY233" s="74">
        <f>SUM(AY226:AY232)</f>
        <v>0</v>
      </c>
      <c r="AZ233" s="74">
        <f t="shared" ref="AZ233:BF233" si="1374">SUM(AZ226:AZ232)</f>
        <v>0</v>
      </c>
      <c r="BA233" s="74">
        <f t="shared" si="1374"/>
        <v>105833.56</v>
      </c>
      <c r="BB233" s="74">
        <f t="shared" si="1374"/>
        <v>753040.98</v>
      </c>
      <c r="BC233" s="74">
        <f t="shared" si="1374"/>
        <v>0</v>
      </c>
      <c r="BD233" s="74">
        <f t="shared" si="1374"/>
        <v>104101.18000000001</v>
      </c>
      <c r="BE233" s="74">
        <f t="shared" si="1374"/>
        <v>0</v>
      </c>
      <c r="BF233" s="74">
        <f t="shared" si="1374"/>
        <v>6513187.2200000007</v>
      </c>
      <c r="BG233" s="90">
        <f t="shared" si="1341"/>
        <v>6.6849151338284785E-2</v>
      </c>
      <c r="BH233" s="63">
        <f t="shared" si="1342"/>
        <v>800.88376513987112</v>
      </c>
      <c r="BI233" s="74">
        <f t="shared" ref="BI233:BN233" si="1375">SUM(BI226:BI232)</f>
        <v>41340</v>
      </c>
      <c r="BJ233" s="74">
        <f t="shared" si="1375"/>
        <v>17096.97</v>
      </c>
      <c r="BK233" s="74">
        <f t="shared" si="1375"/>
        <v>77657.759999999995</v>
      </c>
      <c r="BL233" s="74">
        <f t="shared" si="1375"/>
        <v>0</v>
      </c>
      <c r="BM233" s="74">
        <f t="shared" si="1375"/>
        <v>0</v>
      </c>
      <c r="BN233" s="74">
        <f t="shared" si="1375"/>
        <v>0</v>
      </c>
      <c r="BO233" s="74">
        <f>SUM(BO226:BO232)</f>
        <v>830574.20000000007</v>
      </c>
      <c r="BP233" s="74">
        <f t="shared" ref="BP233" si="1376">SUM(BP226:BP232)</f>
        <v>966668.93000000017</v>
      </c>
      <c r="BQ233" s="90">
        <f t="shared" si="1351"/>
        <v>9.9215630401589816E-3</v>
      </c>
      <c r="BR233" s="63">
        <f t="shared" si="1352"/>
        <v>118.86491607746699</v>
      </c>
      <c r="BS233" s="74">
        <f>SUM(BS226:BS232)</f>
        <v>0</v>
      </c>
      <c r="BT233" s="74">
        <f>SUM(BT226:BT232)</f>
        <v>0</v>
      </c>
      <c r="BU233" s="74">
        <f>SUM(BU226:BU232)</f>
        <v>0</v>
      </c>
      <c r="BV233" s="74">
        <f>SUM(BV226:BV232)</f>
        <v>820730.51</v>
      </c>
      <c r="BW233" s="74">
        <f>SUM(BW226:BW232)</f>
        <v>820730.51</v>
      </c>
      <c r="BX233" s="90">
        <f t="shared" si="1357"/>
        <v>8.4237004430739587E-3</v>
      </c>
      <c r="BY233" s="63">
        <f t="shared" si="1358"/>
        <v>100.91982908084846</v>
      </c>
      <c r="BZ233" s="74">
        <f>SUM(BZ226:BZ232)</f>
        <v>16120269.519999998</v>
      </c>
      <c r="CA233" s="90">
        <f t="shared" si="1359"/>
        <v>0.1654529956466412</v>
      </c>
      <c r="CB233" s="63">
        <f t="shared" si="1360"/>
        <v>1982.203445434983</v>
      </c>
      <c r="CC233" s="74">
        <f>SUM(CC226:CC232)</f>
        <v>3375840.8300000005</v>
      </c>
      <c r="CD233" s="90">
        <f t="shared" si="1361"/>
        <v>3.4648488814456486E-2</v>
      </c>
      <c r="CE233" s="63">
        <f t="shared" si="1362"/>
        <v>415.10492837380889</v>
      </c>
      <c r="CF233" s="98">
        <f>SUM(CF226:CF232)</f>
        <v>4761094.1399999997</v>
      </c>
      <c r="CG233" s="90">
        <f t="shared" si="1363"/>
        <v>4.886626039604014E-2</v>
      </c>
      <c r="CH233" s="93">
        <f t="shared" si="1364"/>
        <v>585.44041069781747</v>
      </c>
    </row>
    <row r="234" spans="1:86" s="59" customFormat="1" ht="4.5" customHeight="1" x14ac:dyDescent="0.2">
      <c r="A234" s="20"/>
      <c r="B234" s="19"/>
      <c r="C234" s="57"/>
      <c r="D234" s="19"/>
      <c r="E234" s="19"/>
      <c r="F234" s="76"/>
      <c r="G234" s="76"/>
      <c r="H234" s="76"/>
      <c r="I234" s="76"/>
      <c r="J234" s="19"/>
      <c r="K234" s="76"/>
      <c r="L234" s="76"/>
      <c r="M234" s="76"/>
      <c r="N234" s="76"/>
      <c r="O234" s="76"/>
      <c r="P234" s="76"/>
      <c r="Q234" s="76"/>
      <c r="R234" s="76"/>
      <c r="S234" s="19"/>
      <c r="T234" s="76"/>
      <c r="U234" s="76"/>
      <c r="V234" s="76"/>
      <c r="W234" s="76"/>
      <c r="X234" s="76"/>
      <c r="Y234" s="76"/>
      <c r="Z234" s="76"/>
      <c r="AA234" s="76"/>
      <c r="AB234" s="19"/>
      <c r="AC234" s="76"/>
      <c r="AD234" s="76"/>
      <c r="AE234" s="76"/>
      <c r="AF234" s="76"/>
      <c r="AG234" s="76"/>
      <c r="AH234" s="76"/>
      <c r="AI234" s="19"/>
      <c r="AJ234" s="76"/>
      <c r="AK234" s="76"/>
      <c r="AL234" s="76"/>
      <c r="AM234" s="76"/>
      <c r="AN234" s="19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19"/>
      <c r="BH234" s="76"/>
      <c r="BI234" s="76"/>
      <c r="BJ234" s="76"/>
      <c r="BK234" s="76"/>
      <c r="BL234" s="76"/>
      <c r="BM234" s="76"/>
      <c r="BN234" s="76"/>
      <c r="BO234" s="76"/>
      <c r="BP234" s="76"/>
      <c r="BQ234" s="19"/>
      <c r="BR234" s="76"/>
      <c r="BS234" s="76"/>
      <c r="BT234" s="76"/>
      <c r="BU234" s="76"/>
      <c r="BV234" s="76"/>
      <c r="BW234" s="76"/>
      <c r="BX234" s="19"/>
      <c r="BY234" s="76"/>
      <c r="BZ234" s="76"/>
      <c r="CA234" s="19"/>
      <c r="CB234" s="76"/>
      <c r="CC234" s="76"/>
      <c r="CD234" s="19"/>
      <c r="CE234" s="76"/>
      <c r="CF234" s="78"/>
      <c r="CG234" s="19"/>
      <c r="CH234" s="19"/>
    </row>
    <row r="235" spans="1:86" x14ac:dyDescent="0.2">
      <c r="A235" s="94" t="s">
        <v>387</v>
      </c>
      <c r="B235" s="70"/>
      <c r="C235" s="74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1"/>
    </row>
    <row r="236" spans="1:86" x14ac:dyDescent="0.2">
      <c r="A236" s="79"/>
      <c r="B236" s="70" t="s">
        <v>388</v>
      </c>
      <c r="C236" s="70" t="s">
        <v>389</v>
      </c>
      <c r="D236" s="80">
        <f t="shared" ref="D236:D243" si="1377">VLOOKUP($B236,enroll1516,3,FALSE)</f>
        <v>120.43</v>
      </c>
      <c r="E236" s="80">
        <f t="shared" ref="E236:E243" si="1378">VLOOKUP($B236,enroll1516,4,FALSE)</f>
        <v>3400750.15</v>
      </c>
      <c r="F236" s="76">
        <f t="shared" ref="F236:F243" si="1379">VLOOKUP($B236,program1516,2,FALSE)</f>
        <v>1757716.87</v>
      </c>
      <c r="G236" s="76">
        <f t="shared" ref="G236:G243" si="1380">VLOOKUP($B236,program1516,3,FALSE)</f>
        <v>0</v>
      </c>
      <c r="H236" s="76">
        <f t="shared" ref="H236:H243" si="1381">VLOOKUP($B236,program1516,4,FALSE)</f>
        <v>0</v>
      </c>
      <c r="I236" s="76">
        <f t="shared" ref="I236:I243" si="1382">SUM(F236:H236)</f>
        <v>1757716.87</v>
      </c>
      <c r="J236" s="77">
        <f t="shared" ref="J236:J244" si="1383">I236/E236</f>
        <v>0.51686151362810351</v>
      </c>
      <c r="K236" s="81">
        <f t="shared" ref="K236:K244" si="1384">I236/D236</f>
        <v>14595.340612804119</v>
      </c>
      <c r="L236" s="82">
        <f t="shared" ref="L236:L243" si="1385">VLOOKUP($B236,program1516,5,FALSE)</f>
        <v>0</v>
      </c>
      <c r="M236" s="82">
        <f t="shared" ref="M236:M243" si="1386">VLOOKUP($B236,program1516,6,FALSE)</f>
        <v>0</v>
      </c>
      <c r="N236" s="82">
        <f t="shared" ref="N236:N243" si="1387">VLOOKUP($B236,program1516,7,FALSE)</f>
        <v>0</v>
      </c>
      <c r="O236" s="82">
        <f t="shared" ref="O236:O243" si="1388">VLOOKUP($B236,program1516,8,FALSE)</f>
        <v>0</v>
      </c>
      <c r="P236" s="82">
        <f t="shared" ref="P236:P243" si="1389">VLOOKUP($B236,program1516,9,FALSE)</f>
        <v>0</v>
      </c>
      <c r="Q236" s="82">
        <f t="shared" ref="Q236:Q243" si="1390">VLOOKUP($B236,program1516,10,FALSE)</f>
        <v>0</v>
      </c>
      <c r="R236" s="76"/>
      <c r="S236" s="77">
        <f t="shared" ref="S236:S244" si="1391">R236/E236</f>
        <v>0</v>
      </c>
      <c r="T236" s="96">
        <f t="shared" ref="T236:T244" si="1392">R236/D236</f>
        <v>0</v>
      </c>
      <c r="U236" s="82">
        <f t="shared" ref="U236:U243" si="1393">VLOOKUP($B236,program1516,11,FALSE)</f>
        <v>111461.95999999999</v>
      </c>
      <c r="V236" s="82">
        <f t="shared" ref="V236:V243" si="1394">VLOOKUP($B236,program1516,12,FALSE)</f>
        <v>5582.82</v>
      </c>
      <c r="W236" s="82">
        <f t="shared" ref="W236:W243" si="1395">VLOOKUP($B236,program1516,13,FALSE)</f>
        <v>43274.009999999995</v>
      </c>
      <c r="X236" s="82">
        <f t="shared" ref="X236:X243" si="1396">VLOOKUP($B236,program1516,14,FALSE)</f>
        <v>0</v>
      </c>
      <c r="Y236" s="82">
        <f t="shared" ref="Y236:Y243" si="1397">VLOOKUP($B236,program1516,15,FALSE)</f>
        <v>0</v>
      </c>
      <c r="Z236" s="82">
        <f t="shared" ref="Z236:Z243" si="1398">VLOOKUP($B236,program1516,16,FALSE)</f>
        <v>43748.480000000003</v>
      </c>
      <c r="AA236" s="76">
        <f t="shared" ref="AA236:AA243" si="1399">SUM(U236:Z236)</f>
        <v>204067.27</v>
      </c>
      <c r="AB236" s="77">
        <f t="shared" ref="AB236:AB244" si="1400">AA236/E236</f>
        <v>6.0006545908701935E-2</v>
      </c>
      <c r="AC236" s="76">
        <f t="shared" ref="AC236:AC244" si="1401">AA236/D236</f>
        <v>1694.4886656148799</v>
      </c>
      <c r="AD236" s="82">
        <f t="shared" ref="AD236:AD243" si="1402">VLOOKUP($B236,program1516,17,FALSE)</f>
        <v>0</v>
      </c>
      <c r="AE236" s="82">
        <f t="shared" ref="AE236:AE243" si="1403">VLOOKUP($B236,program1516,18,FALSE)</f>
        <v>0</v>
      </c>
      <c r="AF236" s="82">
        <f t="shared" ref="AF236:AF243" si="1404">VLOOKUP($B236,program1516,19,FALSE)</f>
        <v>0</v>
      </c>
      <c r="AG236" s="82">
        <f t="shared" ref="AG236:AG243" si="1405">VLOOKUP($B236,program1516,20,FALSE)</f>
        <v>0</v>
      </c>
      <c r="AH236" s="76"/>
      <c r="AJ236" s="76"/>
      <c r="AK236" s="82">
        <f t="shared" ref="AK236:AK243" si="1406">VLOOKUP($B236,program1516,21,FALSE)</f>
        <v>0</v>
      </c>
      <c r="AL236" s="82">
        <f t="shared" ref="AL236:AL243" si="1407">VLOOKUP($B236,program1516,22,FALSE)</f>
        <v>0</v>
      </c>
      <c r="AM236" s="76"/>
      <c r="AN236" s="77">
        <f t="shared" ref="AN236:AN244" si="1408">AM236/E236</f>
        <v>0</v>
      </c>
      <c r="AO236" s="76">
        <f t="shared" ref="AO236:AO244" si="1409">AM236/D236</f>
        <v>0</v>
      </c>
      <c r="AP236" s="82">
        <f t="shared" ref="AP236:AP243" si="1410">VLOOKUP($B236,program1516,23,FALSE)</f>
        <v>154604.24000000002</v>
      </c>
      <c r="AQ236" s="82">
        <f t="shared" ref="AQ236:AQ243" si="1411">VLOOKUP($B236,program1516,24,FALSE)</f>
        <v>29521.120000000003</v>
      </c>
      <c r="AR236" s="82">
        <f t="shared" ref="AR236:AR243" si="1412">VLOOKUP($B236,program1516,25,FALSE)</f>
        <v>0</v>
      </c>
      <c r="AS236" s="82">
        <f t="shared" ref="AS236:AS243" si="1413">VLOOKUP($B236,program1516,26,FALSE)</f>
        <v>0</v>
      </c>
      <c r="AT236" s="82">
        <f t="shared" ref="AT236:AT243" si="1414">VLOOKUP($B236,program1516,27,FALSE)</f>
        <v>45811.429999999993</v>
      </c>
      <c r="AU236" s="82">
        <f t="shared" ref="AU236:AU243" si="1415">VLOOKUP($B236,program1516,28,FALSE)</f>
        <v>0</v>
      </c>
      <c r="AV236" s="82">
        <f t="shared" ref="AV236:AV243" si="1416">VLOOKUP($B236,program1516,29,FALSE)</f>
        <v>0</v>
      </c>
      <c r="AW236" s="82">
        <f t="shared" ref="AW236:AW243" si="1417">VLOOKUP($B236,program1516,30,FALSE)</f>
        <v>19351.05</v>
      </c>
      <c r="AX236" s="82">
        <f t="shared" ref="AX236:AX243" si="1418">VLOOKUP($B236,program1516,31,FALSE)</f>
        <v>0</v>
      </c>
      <c r="AY236" s="82">
        <f t="shared" ref="AY236:AY243" si="1419">VLOOKUP($B236,program1516,32,FALSE)</f>
        <v>0</v>
      </c>
      <c r="AZ236" s="82">
        <f t="shared" ref="AZ236:AZ243" si="1420">VLOOKUP($B236,program1516,33,FALSE)</f>
        <v>0</v>
      </c>
      <c r="BA236" s="82">
        <f t="shared" ref="BA236:BA243" si="1421">VLOOKUP($B236,program1516,34,FALSE)</f>
        <v>12806</v>
      </c>
      <c r="BB236" s="82">
        <f t="shared" ref="BB236:BB243" si="1422">VLOOKUP($B236,program1516,35,FALSE)</f>
        <v>0</v>
      </c>
      <c r="BC236" s="82">
        <f t="shared" ref="BC236:BC243" si="1423">VLOOKUP($B236,program1516,36,FALSE)</f>
        <v>14284.880000000001</v>
      </c>
      <c r="BD236" s="82">
        <f t="shared" ref="BD236:BD243" si="1424">VLOOKUP($B236,program1516,37,FALSE)</f>
        <v>27024.45</v>
      </c>
      <c r="BE236" s="82">
        <f t="shared" ref="BE236:BE243" si="1425">VLOOKUP($B236,program1516,38,FALSE)</f>
        <v>0</v>
      </c>
      <c r="BF236" s="76">
        <f t="shared" ref="BF236:BF243" si="1426">SUM(AP236:BE236)</f>
        <v>303403.17</v>
      </c>
      <c r="BG236" s="77">
        <f t="shared" ref="BG236:BG244" si="1427">BF236/E236</f>
        <v>8.921654241491396E-2</v>
      </c>
      <c r="BH236" s="76">
        <f t="shared" ref="BH236:BH244" si="1428">BF236/D236</f>
        <v>2519.3321431536988</v>
      </c>
      <c r="BI236" s="82">
        <f t="shared" ref="BI236:BI243" si="1429">VLOOKUP($B236,program1516,39,FALSE)</f>
        <v>0</v>
      </c>
      <c r="BJ236" s="82">
        <f t="shared" ref="BJ236:BJ243" si="1430">VLOOKUP($B236,program1516,40,FALSE)</f>
        <v>0</v>
      </c>
      <c r="BK236" s="82">
        <f t="shared" ref="BK236:BK243" si="1431">VLOOKUP($B236,program1516,41,FALSE)</f>
        <v>995</v>
      </c>
      <c r="BL236" s="82">
        <f t="shared" ref="BL236:BL243" si="1432">VLOOKUP($B236,program1516,42,FALSE)</f>
        <v>0</v>
      </c>
      <c r="BM236" s="82">
        <f t="shared" ref="BM236:BM243" si="1433">VLOOKUP($B236,program1516,43,FALSE)</f>
        <v>0</v>
      </c>
      <c r="BN236" s="82">
        <f t="shared" ref="BN236:BN243" si="1434">VLOOKUP($B236,program1516,44,FALSE)</f>
        <v>0</v>
      </c>
      <c r="BO236" s="82">
        <f t="shared" ref="BO236:BO243" si="1435">VLOOKUP($B236,program1516,45,FALSE)</f>
        <v>0</v>
      </c>
      <c r="BP236" s="76">
        <f t="shared" ref="BP236:BP243" si="1436">SUM(BI236:BO236)</f>
        <v>995</v>
      </c>
      <c r="BQ236" s="77">
        <f t="shared" ref="BQ236:BQ244" si="1437">BP236/E236</f>
        <v>2.9258250565687694E-4</v>
      </c>
      <c r="BR236" s="76">
        <f t="shared" ref="BR236:BR244" si="1438">BP236/D236</f>
        <v>8.2620609482687026</v>
      </c>
      <c r="BS236" s="82">
        <f t="shared" ref="BS236:BS243" si="1439">VLOOKUP($B236,program1516,46,FALSE)</f>
        <v>0</v>
      </c>
      <c r="BT236" s="82">
        <f t="shared" ref="BT236:BT243" si="1440">VLOOKUP($B236,program1516,47,FALSE)</f>
        <v>0</v>
      </c>
      <c r="BU236" s="82">
        <f t="shared" ref="BU236:BU243" si="1441">VLOOKUP($B236,program1516,48,FALSE)</f>
        <v>0</v>
      </c>
      <c r="BV236" s="82">
        <f t="shared" ref="BV236:BV243" si="1442">VLOOKUP($B236,program1516,49,FALSE)</f>
        <v>0</v>
      </c>
      <c r="BW236" s="76"/>
      <c r="BX236" s="77">
        <f t="shared" ref="BX236:BX244" si="1443">BW236/E236</f>
        <v>0</v>
      </c>
      <c r="BY236" s="76">
        <f t="shared" ref="BY236:BY244" si="1444">BW236/D236</f>
        <v>0</v>
      </c>
      <c r="BZ236" s="82">
        <v>731738.54000000015</v>
      </c>
      <c r="CA236" s="77">
        <f t="shared" ref="CA236:CA244" si="1445">BZ236/E236</f>
        <v>0.21516974424010543</v>
      </c>
      <c r="CB236" s="76">
        <f t="shared" ref="CB236:CB244" si="1446">BZ236/D236</f>
        <v>6076.0486589720176</v>
      </c>
      <c r="CC236" s="82">
        <v>221904.97999999998</v>
      </c>
      <c r="CD236" s="77">
        <f t="shared" ref="CD236:CD244" si="1447">CC236/E236</f>
        <v>6.5251773935818241E-2</v>
      </c>
      <c r="CE236" s="76">
        <f t="shared" ref="CE236:CE244" si="1448">CC236/D236</f>
        <v>1842.6054969691934</v>
      </c>
      <c r="CF236" s="84">
        <v>180924.32000000004</v>
      </c>
      <c r="CG236" s="77">
        <f t="shared" ref="CG236:CG244" si="1449">CF236/E236</f>
        <v>5.3201297366700123E-2</v>
      </c>
      <c r="CH236" s="85">
        <f t="shared" ref="CH236:CH244" si="1450">CF236/D236</f>
        <v>1502.3193556422821</v>
      </c>
    </row>
    <row r="237" spans="1:86" x14ac:dyDescent="0.2">
      <c r="A237" s="79"/>
      <c r="B237" s="70" t="s">
        <v>390</v>
      </c>
      <c r="C237" s="70" t="s">
        <v>391</v>
      </c>
      <c r="D237" s="80">
        <f t="shared" si="1377"/>
        <v>5327.78</v>
      </c>
      <c r="E237" s="80">
        <f t="shared" si="1378"/>
        <v>48325305.729999997</v>
      </c>
      <c r="F237" s="76">
        <f t="shared" si="1379"/>
        <v>10500048.479999999</v>
      </c>
      <c r="G237" s="76">
        <f t="shared" si="1380"/>
        <v>22101856.469999999</v>
      </c>
      <c r="H237" s="76">
        <f t="shared" si="1381"/>
        <v>0</v>
      </c>
      <c r="I237" s="76">
        <f t="shared" si="1382"/>
        <v>32601904.949999996</v>
      </c>
      <c r="J237" s="77">
        <f t="shared" si="1383"/>
        <v>0.67463422026031739</v>
      </c>
      <c r="K237" s="81">
        <f t="shared" si="1384"/>
        <v>6119.2288251391756</v>
      </c>
      <c r="L237" s="82">
        <f t="shared" si="1385"/>
        <v>0</v>
      </c>
      <c r="M237" s="82">
        <f t="shared" si="1386"/>
        <v>0</v>
      </c>
      <c r="N237" s="82">
        <f t="shared" si="1387"/>
        <v>0</v>
      </c>
      <c r="O237" s="82">
        <f t="shared" si="1388"/>
        <v>0</v>
      </c>
      <c r="P237" s="82">
        <f t="shared" si="1389"/>
        <v>0</v>
      </c>
      <c r="Q237" s="82">
        <f t="shared" si="1390"/>
        <v>0</v>
      </c>
      <c r="R237" s="76"/>
      <c r="S237" s="77">
        <f t="shared" si="1391"/>
        <v>0</v>
      </c>
      <c r="T237" s="96">
        <f t="shared" si="1392"/>
        <v>0</v>
      </c>
      <c r="U237" s="82">
        <f t="shared" si="1393"/>
        <v>4907194.1999999993</v>
      </c>
      <c r="V237" s="82">
        <f t="shared" si="1394"/>
        <v>155983.63</v>
      </c>
      <c r="W237" s="82">
        <f t="shared" si="1395"/>
        <v>845466.46000000008</v>
      </c>
      <c r="X237" s="82">
        <f t="shared" si="1396"/>
        <v>0</v>
      </c>
      <c r="Y237" s="82">
        <f t="shared" si="1397"/>
        <v>0</v>
      </c>
      <c r="Z237" s="82">
        <f t="shared" si="1398"/>
        <v>35195.160000000003</v>
      </c>
      <c r="AA237" s="76">
        <f t="shared" si="1399"/>
        <v>5943839.4499999993</v>
      </c>
      <c r="AB237" s="77">
        <f t="shared" si="1400"/>
        <v>0.12299641689199096</v>
      </c>
      <c r="AC237" s="76">
        <f t="shared" si="1401"/>
        <v>1115.6315482245889</v>
      </c>
      <c r="AD237" s="82">
        <f t="shared" si="1402"/>
        <v>820063.39</v>
      </c>
      <c r="AE237" s="82">
        <f t="shared" si="1403"/>
        <v>0</v>
      </c>
      <c r="AF237" s="82">
        <f t="shared" si="1404"/>
        <v>18948.73</v>
      </c>
      <c r="AG237" s="82">
        <f t="shared" si="1405"/>
        <v>0</v>
      </c>
      <c r="AH237" s="76">
        <f t="shared" ref="AH237:AH243" si="1451">SUM(AD237:AG237)</f>
        <v>839012.12</v>
      </c>
      <c r="AI237" s="77">
        <f t="shared" ref="AI237:AI244" si="1452">AH237/E237</f>
        <v>1.7361755033432669E-2</v>
      </c>
      <c r="AJ237" s="76">
        <f t="shared" ref="AJ237:AJ244" si="1453">AH237/D237</f>
        <v>157.47874724556945</v>
      </c>
      <c r="AK237" s="82">
        <f t="shared" si="1406"/>
        <v>0</v>
      </c>
      <c r="AL237" s="82">
        <f t="shared" si="1407"/>
        <v>0</v>
      </c>
      <c r="AM237" s="76"/>
      <c r="AN237" s="77">
        <f t="shared" si="1408"/>
        <v>0</v>
      </c>
      <c r="AO237" s="76">
        <f t="shared" si="1409"/>
        <v>0</v>
      </c>
      <c r="AP237" s="82">
        <f t="shared" si="1410"/>
        <v>514815.74999999994</v>
      </c>
      <c r="AQ237" s="82">
        <f t="shared" si="1411"/>
        <v>566424.04000000015</v>
      </c>
      <c r="AR237" s="82">
        <f t="shared" si="1412"/>
        <v>0</v>
      </c>
      <c r="AS237" s="82">
        <f t="shared" si="1413"/>
        <v>0</v>
      </c>
      <c r="AT237" s="82">
        <f t="shared" si="1414"/>
        <v>745886.23</v>
      </c>
      <c r="AU237" s="82">
        <f t="shared" si="1415"/>
        <v>0</v>
      </c>
      <c r="AV237" s="82">
        <f t="shared" si="1416"/>
        <v>0</v>
      </c>
      <c r="AW237" s="82">
        <f t="shared" si="1417"/>
        <v>53849.579999999994</v>
      </c>
      <c r="AX237" s="82">
        <f t="shared" si="1418"/>
        <v>0</v>
      </c>
      <c r="AY237" s="82">
        <f t="shared" si="1419"/>
        <v>0</v>
      </c>
      <c r="AZ237" s="82">
        <f t="shared" si="1420"/>
        <v>0</v>
      </c>
      <c r="BA237" s="82">
        <f t="shared" si="1421"/>
        <v>14779.67</v>
      </c>
      <c r="BB237" s="82">
        <f t="shared" si="1422"/>
        <v>137665.23999999996</v>
      </c>
      <c r="BC237" s="82">
        <f t="shared" si="1423"/>
        <v>9591.630000000001</v>
      </c>
      <c r="BD237" s="82">
        <f t="shared" si="1424"/>
        <v>105186.64</v>
      </c>
      <c r="BE237" s="82">
        <f t="shared" si="1425"/>
        <v>0</v>
      </c>
      <c r="BF237" s="76">
        <f t="shared" si="1426"/>
        <v>2148198.7799999998</v>
      </c>
      <c r="BG237" s="77">
        <f t="shared" si="1427"/>
        <v>4.4452875104448925E-2</v>
      </c>
      <c r="BH237" s="76">
        <f t="shared" si="1428"/>
        <v>403.20711065396841</v>
      </c>
      <c r="BI237" s="82">
        <f t="shared" si="1429"/>
        <v>0</v>
      </c>
      <c r="BJ237" s="82">
        <f t="shared" si="1430"/>
        <v>324.3</v>
      </c>
      <c r="BK237" s="82">
        <f t="shared" si="1431"/>
        <v>45926.860000000008</v>
      </c>
      <c r="BL237" s="82">
        <f t="shared" si="1432"/>
        <v>0</v>
      </c>
      <c r="BM237" s="82">
        <f t="shared" si="1433"/>
        <v>0</v>
      </c>
      <c r="BN237" s="82">
        <f t="shared" si="1434"/>
        <v>0</v>
      </c>
      <c r="BO237" s="82">
        <f t="shared" si="1435"/>
        <v>87981.209999999977</v>
      </c>
      <c r="BP237" s="76">
        <f t="shared" si="1436"/>
        <v>134232.37</v>
      </c>
      <c r="BQ237" s="77">
        <f t="shared" si="1437"/>
        <v>2.7776827890127454E-3</v>
      </c>
      <c r="BR237" s="76">
        <f t="shared" si="1438"/>
        <v>25.194803464107</v>
      </c>
      <c r="BS237" s="82">
        <f t="shared" si="1439"/>
        <v>0</v>
      </c>
      <c r="BT237" s="82">
        <f t="shared" si="1440"/>
        <v>0</v>
      </c>
      <c r="BU237" s="82">
        <f t="shared" si="1441"/>
        <v>337947.86</v>
      </c>
      <c r="BV237" s="82">
        <f t="shared" si="1442"/>
        <v>376.08</v>
      </c>
      <c r="BW237" s="76">
        <f t="shared" ref="BW237:BW242" si="1454">SUM(BS237:BV237)</f>
        <v>338323.94</v>
      </c>
      <c r="BX237" s="77">
        <f t="shared" si="1443"/>
        <v>7.0009684344318791E-3</v>
      </c>
      <c r="BY237" s="76">
        <f t="shared" si="1444"/>
        <v>63.501860061789344</v>
      </c>
      <c r="BZ237" s="82">
        <v>4819994.4000000004</v>
      </c>
      <c r="CA237" s="77">
        <f t="shared" si="1445"/>
        <v>9.9740587818108378E-2</v>
      </c>
      <c r="CB237" s="76">
        <f t="shared" si="1446"/>
        <v>904.69095946153948</v>
      </c>
      <c r="CC237" s="82">
        <v>756026.08000000007</v>
      </c>
      <c r="CD237" s="77">
        <f t="shared" si="1447"/>
        <v>1.5644517268530483E-2</v>
      </c>
      <c r="CE237" s="76">
        <f t="shared" si="1448"/>
        <v>141.90264613028319</v>
      </c>
      <c r="CF237" s="84">
        <v>743773.64</v>
      </c>
      <c r="CG237" s="77">
        <f t="shared" si="1449"/>
        <v>1.5390976399726548E-2</v>
      </c>
      <c r="CH237" s="85">
        <f t="shared" si="1450"/>
        <v>139.60291903944983</v>
      </c>
    </row>
    <row r="238" spans="1:86" x14ac:dyDescent="0.2">
      <c r="A238" s="79"/>
      <c r="B238" s="70" t="s">
        <v>392</v>
      </c>
      <c r="C238" s="70" t="s">
        <v>393</v>
      </c>
      <c r="D238" s="80">
        <f t="shared" si="1377"/>
        <v>1162.3500000000004</v>
      </c>
      <c r="E238" s="80">
        <f t="shared" si="1378"/>
        <v>12200415.029999999</v>
      </c>
      <c r="F238" s="76">
        <f t="shared" si="1379"/>
        <v>6193384.0899999989</v>
      </c>
      <c r="G238" s="76">
        <f t="shared" si="1380"/>
        <v>313374.83</v>
      </c>
      <c r="H238" s="76">
        <f t="shared" si="1381"/>
        <v>0</v>
      </c>
      <c r="I238" s="76">
        <f t="shared" si="1382"/>
        <v>6506758.919999999</v>
      </c>
      <c r="J238" s="77">
        <f t="shared" si="1383"/>
        <v>0.53332275205395197</v>
      </c>
      <c r="K238" s="81">
        <f t="shared" si="1384"/>
        <v>5597.9342882952615</v>
      </c>
      <c r="L238" s="82">
        <f t="shared" si="1385"/>
        <v>0</v>
      </c>
      <c r="M238" s="82">
        <f t="shared" si="1386"/>
        <v>0</v>
      </c>
      <c r="N238" s="82">
        <f t="shared" si="1387"/>
        <v>0</v>
      </c>
      <c r="O238" s="82">
        <f t="shared" si="1388"/>
        <v>0</v>
      </c>
      <c r="P238" s="82">
        <f t="shared" si="1389"/>
        <v>0</v>
      </c>
      <c r="Q238" s="82">
        <f t="shared" si="1390"/>
        <v>0</v>
      </c>
      <c r="R238" s="76"/>
      <c r="S238" s="77">
        <f t="shared" si="1391"/>
        <v>0</v>
      </c>
      <c r="T238" s="96">
        <f t="shared" si="1392"/>
        <v>0</v>
      </c>
      <c r="U238" s="82">
        <f t="shared" si="1393"/>
        <v>937440.50000000012</v>
      </c>
      <c r="V238" s="82">
        <f t="shared" si="1394"/>
        <v>44799.22</v>
      </c>
      <c r="W238" s="82">
        <f t="shared" si="1395"/>
        <v>207727.65</v>
      </c>
      <c r="X238" s="82">
        <f t="shared" si="1396"/>
        <v>0</v>
      </c>
      <c r="Y238" s="82">
        <f t="shared" si="1397"/>
        <v>0</v>
      </c>
      <c r="Z238" s="82">
        <f t="shared" si="1398"/>
        <v>0</v>
      </c>
      <c r="AA238" s="76">
        <f t="shared" si="1399"/>
        <v>1189967.3700000001</v>
      </c>
      <c r="AB238" s="77">
        <f t="shared" si="1400"/>
        <v>9.7534990987925452E-2</v>
      </c>
      <c r="AC238" s="76">
        <f t="shared" si="1401"/>
        <v>1023.7599432184796</v>
      </c>
      <c r="AD238" s="82">
        <f t="shared" si="1402"/>
        <v>393237.10999999993</v>
      </c>
      <c r="AE238" s="82">
        <f t="shared" si="1403"/>
        <v>65180.149999999994</v>
      </c>
      <c r="AF238" s="82">
        <f t="shared" si="1404"/>
        <v>15215.660000000002</v>
      </c>
      <c r="AG238" s="82">
        <f t="shared" si="1405"/>
        <v>0</v>
      </c>
      <c r="AH238" s="76">
        <f t="shared" si="1451"/>
        <v>473632.91999999987</v>
      </c>
      <c r="AI238" s="77">
        <f t="shared" si="1452"/>
        <v>3.8821049844236316E-2</v>
      </c>
      <c r="AJ238" s="76">
        <f t="shared" si="1453"/>
        <v>407.47874564459909</v>
      </c>
      <c r="AK238" s="82">
        <f t="shared" si="1406"/>
        <v>0</v>
      </c>
      <c r="AL238" s="82">
        <f t="shared" si="1407"/>
        <v>0</v>
      </c>
      <c r="AM238" s="76"/>
      <c r="AN238" s="77">
        <f t="shared" si="1408"/>
        <v>0</v>
      </c>
      <c r="AO238" s="76">
        <f t="shared" si="1409"/>
        <v>0</v>
      </c>
      <c r="AP238" s="82">
        <f t="shared" si="1410"/>
        <v>399989</v>
      </c>
      <c r="AQ238" s="82">
        <f t="shared" si="1411"/>
        <v>64670.939999999995</v>
      </c>
      <c r="AR238" s="82">
        <f t="shared" si="1412"/>
        <v>16109.37</v>
      </c>
      <c r="AS238" s="82">
        <f t="shared" si="1413"/>
        <v>0</v>
      </c>
      <c r="AT238" s="82">
        <f t="shared" si="1414"/>
        <v>319440.81</v>
      </c>
      <c r="AU238" s="82">
        <f t="shared" si="1415"/>
        <v>170578.71000000002</v>
      </c>
      <c r="AV238" s="82">
        <f t="shared" si="1416"/>
        <v>0</v>
      </c>
      <c r="AW238" s="82">
        <f t="shared" si="1417"/>
        <v>60968.14</v>
      </c>
      <c r="AX238" s="82">
        <f t="shared" si="1418"/>
        <v>0</v>
      </c>
      <c r="AY238" s="82">
        <f t="shared" si="1419"/>
        <v>0</v>
      </c>
      <c r="AZ238" s="82">
        <f t="shared" si="1420"/>
        <v>0</v>
      </c>
      <c r="BA238" s="82">
        <f t="shared" si="1421"/>
        <v>11726.14</v>
      </c>
      <c r="BB238" s="82">
        <f t="shared" si="1422"/>
        <v>71458.92</v>
      </c>
      <c r="BC238" s="82">
        <f t="shared" si="1423"/>
        <v>3946.71</v>
      </c>
      <c r="BD238" s="82">
        <f t="shared" si="1424"/>
        <v>25461.22</v>
      </c>
      <c r="BE238" s="82">
        <f t="shared" si="1425"/>
        <v>0</v>
      </c>
      <c r="BF238" s="76">
        <f t="shared" si="1426"/>
        <v>1144349.96</v>
      </c>
      <c r="BG238" s="77">
        <f t="shared" si="1427"/>
        <v>9.3795986217363958E-2</v>
      </c>
      <c r="BH238" s="76">
        <f t="shared" si="1428"/>
        <v>984.51409644255136</v>
      </c>
      <c r="BI238" s="82">
        <f t="shared" si="1429"/>
        <v>0</v>
      </c>
      <c r="BJ238" s="82">
        <f t="shared" si="1430"/>
        <v>0</v>
      </c>
      <c r="BK238" s="82">
        <f t="shared" si="1431"/>
        <v>5479.1</v>
      </c>
      <c r="BL238" s="82">
        <f t="shared" si="1432"/>
        <v>0</v>
      </c>
      <c r="BM238" s="82">
        <f t="shared" si="1433"/>
        <v>0</v>
      </c>
      <c r="BN238" s="82">
        <f t="shared" si="1434"/>
        <v>0</v>
      </c>
      <c r="BO238" s="82">
        <f t="shared" si="1435"/>
        <v>93455.02</v>
      </c>
      <c r="BP238" s="76">
        <f t="shared" si="1436"/>
        <v>98934.12000000001</v>
      </c>
      <c r="BQ238" s="77">
        <f t="shared" si="1437"/>
        <v>8.1090782368245396E-3</v>
      </c>
      <c r="BR238" s="76">
        <f t="shared" si="1438"/>
        <v>85.11560201316297</v>
      </c>
      <c r="BS238" s="82">
        <f t="shared" si="1439"/>
        <v>0</v>
      </c>
      <c r="BT238" s="82">
        <f t="shared" si="1440"/>
        <v>0</v>
      </c>
      <c r="BU238" s="82">
        <f t="shared" si="1441"/>
        <v>0</v>
      </c>
      <c r="BV238" s="82">
        <f t="shared" si="1442"/>
        <v>4021.62</v>
      </c>
      <c r="BW238" s="76">
        <f t="shared" si="1454"/>
        <v>4021.62</v>
      </c>
      <c r="BX238" s="77">
        <f t="shared" si="1443"/>
        <v>3.2962976998004631E-4</v>
      </c>
      <c r="BY238" s="76">
        <f t="shared" si="1444"/>
        <v>3.4599045038069418</v>
      </c>
      <c r="BZ238" s="82">
        <v>1955548.0100000002</v>
      </c>
      <c r="CA238" s="77">
        <f t="shared" si="1445"/>
        <v>0.16028536776752589</v>
      </c>
      <c r="CB238" s="76">
        <f t="shared" si="1446"/>
        <v>1682.4089215812789</v>
      </c>
      <c r="CC238" s="82">
        <v>412741.11000000004</v>
      </c>
      <c r="CD238" s="77">
        <f t="shared" si="1447"/>
        <v>3.3830087663829257E-2</v>
      </c>
      <c r="CE238" s="76">
        <f t="shared" si="1448"/>
        <v>355.09193444315389</v>
      </c>
      <c r="CF238" s="84">
        <v>414461</v>
      </c>
      <c r="CG238" s="77">
        <f t="shared" si="1449"/>
        <v>3.3971057458362548E-2</v>
      </c>
      <c r="CH238" s="85">
        <f t="shared" si="1450"/>
        <v>356.57160063664116</v>
      </c>
    </row>
    <row r="239" spans="1:86" x14ac:dyDescent="0.2">
      <c r="A239" s="79"/>
      <c r="B239" s="70" t="s">
        <v>394</v>
      </c>
      <c r="C239" s="70" t="s">
        <v>395</v>
      </c>
      <c r="D239" s="80">
        <f t="shared" si="1377"/>
        <v>981.38000000000011</v>
      </c>
      <c r="E239" s="80">
        <f t="shared" si="1378"/>
        <v>11589264.09</v>
      </c>
      <c r="F239" s="76">
        <f t="shared" si="1379"/>
        <v>5119887.71</v>
      </c>
      <c r="G239" s="76">
        <f t="shared" si="1380"/>
        <v>57168.85</v>
      </c>
      <c r="H239" s="76">
        <f t="shared" si="1381"/>
        <v>0</v>
      </c>
      <c r="I239" s="76">
        <f t="shared" si="1382"/>
        <v>5177056.5599999996</v>
      </c>
      <c r="J239" s="77">
        <f t="shared" si="1383"/>
        <v>0.44671141496094768</v>
      </c>
      <c r="K239" s="81">
        <f t="shared" si="1384"/>
        <v>5275.2823167376546</v>
      </c>
      <c r="L239" s="82">
        <f t="shared" si="1385"/>
        <v>0</v>
      </c>
      <c r="M239" s="82">
        <f t="shared" si="1386"/>
        <v>0</v>
      </c>
      <c r="N239" s="82">
        <f t="shared" si="1387"/>
        <v>0</v>
      </c>
      <c r="O239" s="82">
        <f t="shared" si="1388"/>
        <v>0</v>
      </c>
      <c r="P239" s="82">
        <f t="shared" si="1389"/>
        <v>0</v>
      </c>
      <c r="Q239" s="82">
        <f t="shared" si="1390"/>
        <v>0</v>
      </c>
      <c r="R239" s="76"/>
      <c r="S239" s="77">
        <f t="shared" si="1391"/>
        <v>0</v>
      </c>
      <c r="T239" s="96">
        <f t="shared" si="1392"/>
        <v>0</v>
      </c>
      <c r="U239" s="82">
        <f t="shared" si="1393"/>
        <v>867974.29000000015</v>
      </c>
      <c r="V239" s="82">
        <f t="shared" si="1394"/>
        <v>102150.56999999999</v>
      </c>
      <c r="W239" s="82">
        <f t="shared" si="1395"/>
        <v>200067.42999999996</v>
      </c>
      <c r="X239" s="82">
        <f t="shared" si="1396"/>
        <v>0</v>
      </c>
      <c r="Y239" s="82">
        <f t="shared" si="1397"/>
        <v>0</v>
      </c>
      <c r="Z239" s="82">
        <f t="shared" si="1398"/>
        <v>0</v>
      </c>
      <c r="AA239" s="76">
        <f t="shared" si="1399"/>
        <v>1170192.29</v>
      </c>
      <c r="AB239" s="77">
        <f t="shared" si="1400"/>
        <v>0.10097209632229548</v>
      </c>
      <c r="AC239" s="76">
        <f t="shared" si="1401"/>
        <v>1192.3946789215186</v>
      </c>
      <c r="AD239" s="82">
        <f t="shared" si="1402"/>
        <v>486595.13999999996</v>
      </c>
      <c r="AE239" s="82">
        <f t="shared" si="1403"/>
        <v>0</v>
      </c>
      <c r="AF239" s="82">
        <f t="shared" si="1404"/>
        <v>9013.69</v>
      </c>
      <c r="AG239" s="82">
        <f t="shared" si="1405"/>
        <v>0</v>
      </c>
      <c r="AH239" s="76">
        <f t="shared" si="1451"/>
        <v>495608.82999999996</v>
      </c>
      <c r="AI239" s="77">
        <f t="shared" si="1452"/>
        <v>4.2764478067908104E-2</v>
      </c>
      <c r="AJ239" s="76">
        <f t="shared" si="1453"/>
        <v>505.01215635126039</v>
      </c>
      <c r="AK239" s="82">
        <f t="shared" si="1406"/>
        <v>0</v>
      </c>
      <c r="AL239" s="82">
        <f t="shared" si="1407"/>
        <v>0</v>
      </c>
      <c r="AM239" s="76"/>
      <c r="AN239" s="77">
        <f t="shared" si="1408"/>
        <v>0</v>
      </c>
      <c r="AO239" s="76">
        <f t="shared" si="1409"/>
        <v>0</v>
      </c>
      <c r="AP239" s="82">
        <f t="shared" si="1410"/>
        <v>969266.09</v>
      </c>
      <c r="AQ239" s="82">
        <f t="shared" si="1411"/>
        <v>71290.899999999994</v>
      </c>
      <c r="AR239" s="82">
        <f t="shared" si="1412"/>
        <v>116558.55</v>
      </c>
      <c r="AS239" s="82">
        <f t="shared" si="1413"/>
        <v>0</v>
      </c>
      <c r="AT239" s="82">
        <f t="shared" si="1414"/>
        <v>382340.0199999999</v>
      </c>
      <c r="AU239" s="82">
        <f t="shared" si="1415"/>
        <v>0</v>
      </c>
      <c r="AV239" s="82">
        <f t="shared" si="1416"/>
        <v>0</v>
      </c>
      <c r="AW239" s="82">
        <f t="shared" si="1417"/>
        <v>77902.2</v>
      </c>
      <c r="AX239" s="82">
        <f t="shared" si="1418"/>
        <v>0</v>
      </c>
      <c r="AY239" s="82">
        <f t="shared" si="1419"/>
        <v>0</v>
      </c>
      <c r="AZ239" s="82">
        <f t="shared" si="1420"/>
        <v>0</v>
      </c>
      <c r="BA239" s="82">
        <f t="shared" si="1421"/>
        <v>72443.590000000011</v>
      </c>
      <c r="BB239" s="82">
        <f t="shared" si="1422"/>
        <v>384780.97000000003</v>
      </c>
      <c r="BC239" s="82">
        <f t="shared" si="1423"/>
        <v>0</v>
      </c>
      <c r="BD239" s="82">
        <f t="shared" si="1424"/>
        <v>0</v>
      </c>
      <c r="BE239" s="82">
        <f t="shared" si="1425"/>
        <v>0</v>
      </c>
      <c r="BF239" s="76">
        <f t="shared" si="1426"/>
        <v>2074582.32</v>
      </c>
      <c r="BG239" s="77">
        <f t="shared" si="1427"/>
        <v>0.17900897795487203</v>
      </c>
      <c r="BH239" s="76">
        <f t="shared" si="1428"/>
        <v>2113.9439564694612</v>
      </c>
      <c r="BI239" s="82">
        <f t="shared" si="1429"/>
        <v>0</v>
      </c>
      <c r="BJ239" s="82">
        <f t="shared" si="1430"/>
        <v>0</v>
      </c>
      <c r="BK239" s="82">
        <f t="shared" si="1431"/>
        <v>3164.8900000000003</v>
      </c>
      <c r="BL239" s="82">
        <f t="shared" si="1432"/>
        <v>0</v>
      </c>
      <c r="BM239" s="82">
        <f t="shared" si="1433"/>
        <v>0</v>
      </c>
      <c r="BN239" s="82">
        <f t="shared" si="1434"/>
        <v>0</v>
      </c>
      <c r="BO239" s="82">
        <f t="shared" si="1435"/>
        <v>47644.11</v>
      </c>
      <c r="BP239" s="76">
        <f t="shared" si="1436"/>
        <v>50809</v>
      </c>
      <c r="BQ239" s="77">
        <f t="shared" si="1437"/>
        <v>4.3841437735327336E-3</v>
      </c>
      <c r="BR239" s="76">
        <f t="shared" si="1438"/>
        <v>51.773013511585724</v>
      </c>
      <c r="BS239" s="82">
        <f t="shared" si="1439"/>
        <v>0</v>
      </c>
      <c r="BT239" s="82">
        <f t="shared" si="1440"/>
        <v>0</v>
      </c>
      <c r="BU239" s="82">
        <f t="shared" si="1441"/>
        <v>0</v>
      </c>
      <c r="BV239" s="82">
        <f t="shared" si="1442"/>
        <v>16548.060000000001</v>
      </c>
      <c r="BW239" s="76">
        <f t="shared" si="1454"/>
        <v>16548.060000000001</v>
      </c>
      <c r="BX239" s="77">
        <f t="shared" si="1443"/>
        <v>1.4278784115618511E-3</v>
      </c>
      <c r="BY239" s="76">
        <f t="shared" si="1444"/>
        <v>16.86203101754672</v>
      </c>
      <c r="BZ239" s="82">
        <v>1926168.9699999997</v>
      </c>
      <c r="CA239" s="77">
        <f t="shared" si="1445"/>
        <v>0.16620287147153964</v>
      </c>
      <c r="CB239" s="76">
        <f t="shared" si="1446"/>
        <v>1962.7147180500922</v>
      </c>
      <c r="CC239" s="82">
        <v>504295.77</v>
      </c>
      <c r="CD239" s="77">
        <f t="shared" si="1447"/>
        <v>4.3514045938010892E-2</v>
      </c>
      <c r="CE239" s="76">
        <f t="shared" si="1448"/>
        <v>513.86391611811939</v>
      </c>
      <c r="CF239" s="84">
        <v>174002.29</v>
      </c>
      <c r="CG239" s="77">
        <f t="shared" si="1449"/>
        <v>1.5014093099331556E-2</v>
      </c>
      <c r="CH239" s="85">
        <f t="shared" si="1450"/>
        <v>177.30368460738958</v>
      </c>
    </row>
    <row r="240" spans="1:86" x14ac:dyDescent="0.2">
      <c r="A240" s="79"/>
      <c r="B240" s="70" t="s">
        <v>396</v>
      </c>
      <c r="C240" s="70" t="s">
        <v>397</v>
      </c>
      <c r="D240" s="80">
        <f t="shared" si="1377"/>
        <v>291.67999999999989</v>
      </c>
      <c r="E240" s="80">
        <f t="shared" si="1378"/>
        <v>4352263.7300000004</v>
      </c>
      <c r="F240" s="76">
        <f t="shared" si="1379"/>
        <v>1970440.2199999997</v>
      </c>
      <c r="G240" s="76">
        <f t="shared" si="1380"/>
        <v>0</v>
      </c>
      <c r="H240" s="76">
        <f t="shared" si="1381"/>
        <v>0</v>
      </c>
      <c r="I240" s="76">
        <f t="shared" si="1382"/>
        <v>1970440.2199999997</v>
      </c>
      <c r="J240" s="77">
        <f t="shared" si="1383"/>
        <v>0.45273915880093035</v>
      </c>
      <c r="K240" s="81">
        <f t="shared" si="1384"/>
        <v>6755.4862177729037</v>
      </c>
      <c r="L240" s="82">
        <f t="shared" si="1385"/>
        <v>0</v>
      </c>
      <c r="M240" s="82">
        <f t="shared" si="1386"/>
        <v>0</v>
      </c>
      <c r="N240" s="82">
        <f t="shared" si="1387"/>
        <v>0</v>
      </c>
      <c r="O240" s="82">
        <f t="shared" si="1388"/>
        <v>0</v>
      </c>
      <c r="P240" s="82">
        <f t="shared" si="1389"/>
        <v>0</v>
      </c>
      <c r="Q240" s="82">
        <f t="shared" si="1390"/>
        <v>0</v>
      </c>
      <c r="R240" s="76"/>
      <c r="S240" s="77">
        <f t="shared" si="1391"/>
        <v>0</v>
      </c>
      <c r="T240" s="96">
        <f t="shared" si="1392"/>
        <v>0</v>
      </c>
      <c r="U240" s="82">
        <f t="shared" si="1393"/>
        <v>211943.08</v>
      </c>
      <c r="V240" s="82">
        <f t="shared" si="1394"/>
        <v>20068.370000000003</v>
      </c>
      <c r="W240" s="82">
        <f t="shared" si="1395"/>
        <v>45509.939999999995</v>
      </c>
      <c r="X240" s="82">
        <f t="shared" si="1396"/>
        <v>0</v>
      </c>
      <c r="Y240" s="82">
        <f t="shared" si="1397"/>
        <v>0</v>
      </c>
      <c r="Z240" s="82">
        <f t="shared" si="1398"/>
        <v>0</v>
      </c>
      <c r="AA240" s="76">
        <f t="shared" si="1399"/>
        <v>277521.38999999996</v>
      </c>
      <c r="AB240" s="77">
        <f t="shared" si="1400"/>
        <v>6.3764837614746273E-2</v>
      </c>
      <c r="AC240" s="76">
        <f t="shared" si="1401"/>
        <v>951.45841332967655</v>
      </c>
      <c r="AD240" s="82">
        <f t="shared" si="1402"/>
        <v>191494.15</v>
      </c>
      <c r="AE240" s="82">
        <f t="shared" si="1403"/>
        <v>0</v>
      </c>
      <c r="AF240" s="82">
        <f t="shared" si="1404"/>
        <v>2658</v>
      </c>
      <c r="AG240" s="82">
        <f t="shared" si="1405"/>
        <v>0</v>
      </c>
      <c r="AH240" s="76">
        <f t="shared" si="1451"/>
        <v>194152.15</v>
      </c>
      <c r="AI240" s="77">
        <f t="shared" si="1452"/>
        <v>4.4609463498665319E-2</v>
      </c>
      <c r="AJ240" s="76">
        <f t="shared" si="1453"/>
        <v>665.63408529895798</v>
      </c>
      <c r="AK240" s="82">
        <f t="shared" si="1406"/>
        <v>0</v>
      </c>
      <c r="AL240" s="82">
        <f t="shared" si="1407"/>
        <v>0</v>
      </c>
      <c r="AM240" s="76"/>
      <c r="AN240" s="77">
        <f t="shared" si="1408"/>
        <v>0</v>
      </c>
      <c r="AO240" s="76">
        <f t="shared" si="1409"/>
        <v>0</v>
      </c>
      <c r="AP240" s="82">
        <f t="shared" si="1410"/>
        <v>102746.70000000001</v>
      </c>
      <c r="AQ240" s="82">
        <f t="shared" si="1411"/>
        <v>18031.3</v>
      </c>
      <c r="AR240" s="82">
        <f t="shared" si="1412"/>
        <v>17542.099999999999</v>
      </c>
      <c r="AS240" s="82">
        <f t="shared" si="1413"/>
        <v>0</v>
      </c>
      <c r="AT240" s="82">
        <f t="shared" si="1414"/>
        <v>94139.610000000015</v>
      </c>
      <c r="AU240" s="82">
        <f t="shared" si="1415"/>
        <v>0</v>
      </c>
      <c r="AV240" s="82">
        <f t="shared" si="1416"/>
        <v>0</v>
      </c>
      <c r="AW240" s="82">
        <f t="shared" si="1417"/>
        <v>54197.97</v>
      </c>
      <c r="AX240" s="82">
        <f t="shared" si="1418"/>
        <v>0</v>
      </c>
      <c r="AY240" s="82">
        <f t="shared" si="1419"/>
        <v>0</v>
      </c>
      <c r="AZ240" s="82">
        <f t="shared" si="1420"/>
        <v>0</v>
      </c>
      <c r="BA240" s="82">
        <f t="shared" si="1421"/>
        <v>0</v>
      </c>
      <c r="BB240" s="82">
        <f t="shared" si="1422"/>
        <v>44532.84</v>
      </c>
      <c r="BC240" s="82">
        <f t="shared" si="1423"/>
        <v>0</v>
      </c>
      <c r="BD240" s="82">
        <f t="shared" si="1424"/>
        <v>0</v>
      </c>
      <c r="BE240" s="82">
        <f t="shared" si="1425"/>
        <v>0</v>
      </c>
      <c r="BF240" s="76">
        <f t="shared" si="1426"/>
        <v>331190.52</v>
      </c>
      <c r="BG240" s="77">
        <f t="shared" si="1427"/>
        <v>7.6096151461850864E-2</v>
      </c>
      <c r="BH240" s="76">
        <f t="shared" si="1428"/>
        <v>1135.4584476138239</v>
      </c>
      <c r="BI240" s="82">
        <f t="shared" si="1429"/>
        <v>0</v>
      </c>
      <c r="BJ240" s="82">
        <f t="shared" si="1430"/>
        <v>0</v>
      </c>
      <c r="BK240" s="82">
        <f t="shared" si="1431"/>
        <v>2944.2599999999998</v>
      </c>
      <c r="BL240" s="82">
        <f t="shared" si="1432"/>
        <v>0</v>
      </c>
      <c r="BM240" s="82">
        <f t="shared" si="1433"/>
        <v>0</v>
      </c>
      <c r="BN240" s="82">
        <f t="shared" si="1434"/>
        <v>0</v>
      </c>
      <c r="BO240" s="82">
        <f t="shared" si="1435"/>
        <v>75097.77</v>
      </c>
      <c r="BP240" s="76">
        <f t="shared" si="1436"/>
        <v>78042.03</v>
      </c>
      <c r="BQ240" s="77">
        <f t="shared" si="1437"/>
        <v>1.7931365110542139E-2</v>
      </c>
      <c r="BR240" s="76">
        <f t="shared" si="1438"/>
        <v>267.56044295117948</v>
      </c>
      <c r="BS240" s="82">
        <f t="shared" si="1439"/>
        <v>0</v>
      </c>
      <c r="BT240" s="82">
        <f t="shared" si="1440"/>
        <v>0</v>
      </c>
      <c r="BU240" s="82">
        <f t="shared" si="1441"/>
        <v>0</v>
      </c>
      <c r="BV240" s="82">
        <f t="shared" si="1442"/>
        <v>0</v>
      </c>
      <c r="BW240" s="76"/>
      <c r="BX240" s="77">
        <f t="shared" si="1443"/>
        <v>0</v>
      </c>
      <c r="BY240" s="76">
        <f t="shared" si="1444"/>
        <v>0</v>
      </c>
      <c r="BZ240" s="82">
        <v>1143491.0900000001</v>
      </c>
      <c r="CA240" s="77">
        <f t="shared" si="1445"/>
        <v>0.26273478836265285</v>
      </c>
      <c r="CB240" s="76">
        <f t="shared" si="1446"/>
        <v>3920.3616634668147</v>
      </c>
      <c r="CC240" s="82">
        <v>184314.50000000003</v>
      </c>
      <c r="CD240" s="77">
        <f t="shared" si="1447"/>
        <v>4.2349111045253685E-2</v>
      </c>
      <c r="CE240" s="76">
        <f t="shared" si="1448"/>
        <v>631.90654141524988</v>
      </c>
      <c r="CF240" s="84">
        <v>173111.83</v>
      </c>
      <c r="CG240" s="77">
        <f t="shared" si="1449"/>
        <v>3.9775124105358377E-2</v>
      </c>
      <c r="CH240" s="85">
        <f t="shared" si="1450"/>
        <v>593.49914289632488</v>
      </c>
    </row>
    <row r="241" spans="1:86" x14ac:dyDescent="0.2">
      <c r="A241" s="79"/>
      <c r="B241" s="70" t="s">
        <v>398</v>
      </c>
      <c r="C241" s="70" t="s">
        <v>399</v>
      </c>
      <c r="D241" s="80">
        <f t="shared" si="1377"/>
        <v>595.84999999999991</v>
      </c>
      <c r="E241" s="80">
        <f t="shared" si="1378"/>
        <v>7803602.8099999996</v>
      </c>
      <c r="F241" s="76">
        <f t="shared" si="1379"/>
        <v>4248456.45</v>
      </c>
      <c r="G241" s="76">
        <f t="shared" si="1380"/>
        <v>0</v>
      </c>
      <c r="H241" s="76">
        <f t="shared" si="1381"/>
        <v>0</v>
      </c>
      <c r="I241" s="76">
        <f t="shared" si="1382"/>
        <v>4248456.45</v>
      </c>
      <c r="J241" s="77">
        <f t="shared" si="1383"/>
        <v>0.54442243582102567</v>
      </c>
      <c r="K241" s="81">
        <f t="shared" si="1384"/>
        <v>7130.0771167240091</v>
      </c>
      <c r="L241" s="82">
        <f t="shared" si="1385"/>
        <v>0</v>
      </c>
      <c r="M241" s="82">
        <f t="shared" si="1386"/>
        <v>0</v>
      </c>
      <c r="N241" s="82">
        <f t="shared" si="1387"/>
        <v>0</v>
      </c>
      <c r="O241" s="82">
        <f t="shared" si="1388"/>
        <v>0</v>
      </c>
      <c r="P241" s="82">
        <f t="shared" si="1389"/>
        <v>0</v>
      </c>
      <c r="Q241" s="82">
        <f t="shared" si="1390"/>
        <v>0</v>
      </c>
      <c r="R241" s="76"/>
      <c r="S241" s="77">
        <f t="shared" si="1391"/>
        <v>0</v>
      </c>
      <c r="T241" s="96">
        <f t="shared" si="1392"/>
        <v>0</v>
      </c>
      <c r="U241" s="82">
        <f t="shared" si="1393"/>
        <v>481768.92</v>
      </c>
      <c r="V241" s="82">
        <f t="shared" si="1394"/>
        <v>10420.790000000001</v>
      </c>
      <c r="W241" s="82">
        <f t="shared" si="1395"/>
        <v>0</v>
      </c>
      <c r="X241" s="82">
        <f t="shared" si="1396"/>
        <v>0</v>
      </c>
      <c r="Y241" s="82">
        <f t="shared" si="1397"/>
        <v>0</v>
      </c>
      <c r="Z241" s="82">
        <f t="shared" si="1398"/>
        <v>0</v>
      </c>
      <c r="AA241" s="76">
        <f t="shared" si="1399"/>
        <v>492189.70999999996</v>
      </c>
      <c r="AB241" s="77">
        <f t="shared" si="1400"/>
        <v>6.307211194414955E-2</v>
      </c>
      <c r="AC241" s="76">
        <f t="shared" si="1401"/>
        <v>826.0295544180583</v>
      </c>
      <c r="AD241" s="82">
        <f t="shared" si="1402"/>
        <v>234654.92</v>
      </c>
      <c r="AE241" s="82">
        <f t="shared" si="1403"/>
        <v>15258.33</v>
      </c>
      <c r="AF241" s="82">
        <f t="shared" si="1404"/>
        <v>6063.67</v>
      </c>
      <c r="AG241" s="82">
        <f t="shared" si="1405"/>
        <v>0</v>
      </c>
      <c r="AH241" s="76">
        <f t="shared" si="1451"/>
        <v>255976.92</v>
      </c>
      <c r="AI241" s="77">
        <f t="shared" si="1452"/>
        <v>3.2802402458512625E-2</v>
      </c>
      <c r="AJ241" s="76">
        <f t="shared" si="1453"/>
        <v>429.59959721406403</v>
      </c>
      <c r="AK241" s="82">
        <f t="shared" si="1406"/>
        <v>0</v>
      </c>
      <c r="AL241" s="82">
        <f t="shared" si="1407"/>
        <v>0</v>
      </c>
      <c r="AM241" s="76"/>
      <c r="AN241" s="77">
        <f t="shared" si="1408"/>
        <v>0</v>
      </c>
      <c r="AO241" s="76">
        <f t="shared" si="1409"/>
        <v>0</v>
      </c>
      <c r="AP241" s="82">
        <f t="shared" si="1410"/>
        <v>160067.49000000002</v>
      </c>
      <c r="AQ241" s="82">
        <f t="shared" si="1411"/>
        <v>58922.21</v>
      </c>
      <c r="AR241" s="82">
        <f t="shared" si="1412"/>
        <v>0</v>
      </c>
      <c r="AS241" s="82">
        <f t="shared" si="1413"/>
        <v>0</v>
      </c>
      <c r="AT241" s="82">
        <f t="shared" si="1414"/>
        <v>140343.13</v>
      </c>
      <c r="AU241" s="82">
        <f t="shared" si="1415"/>
        <v>0</v>
      </c>
      <c r="AV241" s="82">
        <f t="shared" si="1416"/>
        <v>0</v>
      </c>
      <c r="AW241" s="82">
        <f t="shared" si="1417"/>
        <v>53349.319999999992</v>
      </c>
      <c r="AX241" s="82">
        <f t="shared" si="1418"/>
        <v>0</v>
      </c>
      <c r="AY241" s="82">
        <f t="shared" si="1419"/>
        <v>0</v>
      </c>
      <c r="AZ241" s="82">
        <f t="shared" si="1420"/>
        <v>0</v>
      </c>
      <c r="BA241" s="82">
        <f t="shared" si="1421"/>
        <v>0</v>
      </c>
      <c r="BB241" s="82">
        <f t="shared" si="1422"/>
        <v>7054.9000000000005</v>
      </c>
      <c r="BC241" s="82">
        <f t="shared" si="1423"/>
        <v>0</v>
      </c>
      <c r="BD241" s="82">
        <f t="shared" si="1424"/>
        <v>0</v>
      </c>
      <c r="BE241" s="82">
        <f t="shared" si="1425"/>
        <v>0</v>
      </c>
      <c r="BF241" s="76">
        <f t="shared" si="1426"/>
        <v>419737.05000000005</v>
      </c>
      <c r="BG241" s="77">
        <f t="shared" si="1427"/>
        <v>5.378759788518761E-2</v>
      </c>
      <c r="BH241" s="76">
        <f t="shared" si="1428"/>
        <v>704.43408575983904</v>
      </c>
      <c r="BI241" s="82">
        <f t="shared" si="1429"/>
        <v>799.1099999999999</v>
      </c>
      <c r="BJ241" s="82">
        <f t="shared" si="1430"/>
        <v>0</v>
      </c>
      <c r="BK241" s="82">
        <f t="shared" si="1431"/>
        <v>6962.49</v>
      </c>
      <c r="BL241" s="82">
        <f t="shared" si="1432"/>
        <v>0</v>
      </c>
      <c r="BM241" s="82">
        <f t="shared" si="1433"/>
        <v>0</v>
      </c>
      <c r="BN241" s="82">
        <f t="shared" si="1434"/>
        <v>0</v>
      </c>
      <c r="BO241" s="82">
        <f t="shared" si="1435"/>
        <v>193177.22</v>
      </c>
      <c r="BP241" s="76">
        <f t="shared" si="1436"/>
        <v>200938.82</v>
      </c>
      <c r="BQ241" s="77">
        <f t="shared" si="1437"/>
        <v>2.5749493521441798E-2</v>
      </c>
      <c r="BR241" s="76">
        <f t="shared" si="1438"/>
        <v>337.23054460015112</v>
      </c>
      <c r="BS241" s="82">
        <f t="shared" si="1439"/>
        <v>0</v>
      </c>
      <c r="BT241" s="82">
        <f t="shared" si="1440"/>
        <v>0</v>
      </c>
      <c r="BU241" s="82">
        <f t="shared" si="1441"/>
        <v>0</v>
      </c>
      <c r="BV241" s="82">
        <f t="shared" si="1442"/>
        <v>0</v>
      </c>
      <c r="BW241" s="76"/>
      <c r="BX241" s="77">
        <f t="shared" si="1443"/>
        <v>0</v>
      </c>
      <c r="BY241" s="76">
        <f t="shared" si="1444"/>
        <v>0</v>
      </c>
      <c r="BZ241" s="82">
        <v>1351028.52</v>
      </c>
      <c r="CA241" s="77">
        <f t="shared" si="1445"/>
        <v>0.17312881663694005</v>
      </c>
      <c r="CB241" s="76">
        <f t="shared" si="1446"/>
        <v>2267.3970294537221</v>
      </c>
      <c r="CC241" s="82">
        <v>304951.49</v>
      </c>
      <c r="CD241" s="77">
        <f t="shared" si="1447"/>
        <v>3.907829465759291E-2</v>
      </c>
      <c r="CE241" s="76">
        <f t="shared" si="1448"/>
        <v>511.79238063270964</v>
      </c>
      <c r="CF241" s="84">
        <v>530323.84999999986</v>
      </c>
      <c r="CG241" s="77">
        <f t="shared" si="1449"/>
        <v>6.7958847075149875E-2</v>
      </c>
      <c r="CH241" s="85">
        <f t="shared" si="1450"/>
        <v>890.02911806662746</v>
      </c>
    </row>
    <row r="242" spans="1:86" x14ac:dyDescent="0.2">
      <c r="A242" s="79"/>
      <c r="B242" s="70" t="s">
        <v>400</v>
      </c>
      <c r="C242" s="70" t="s">
        <v>401</v>
      </c>
      <c r="D242" s="80">
        <f t="shared" si="1377"/>
        <v>1144.1099999999997</v>
      </c>
      <c r="E242" s="80">
        <f t="shared" si="1378"/>
        <v>12632667.279999999</v>
      </c>
      <c r="F242" s="76">
        <f t="shared" si="1379"/>
        <v>6428406.9700000025</v>
      </c>
      <c r="G242" s="76">
        <f t="shared" si="1380"/>
        <v>143147.44000000003</v>
      </c>
      <c r="H242" s="76">
        <f t="shared" si="1381"/>
        <v>0</v>
      </c>
      <c r="I242" s="76">
        <f t="shared" si="1382"/>
        <v>6571554.4100000029</v>
      </c>
      <c r="J242" s="77">
        <f t="shared" si="1383"/>
        <v>0.52020323692084158</v>
      </c>
      <c r="K242" s="81">
        <f t="shared" si="1384"/>
        <v>5743.813453251877</v>
      </c>
      <c r="L242" s="82">
        <f t="shared" si="1385"/>
        <v>0</v>
      </c>
      <c r="M242" s="82">
        <f t="shared" si="1386"/>
        <v>0</v>
      </c>
      <c r="N242" s="82">
        <f t="shared" si="1387"/>
        <v>0</v>
      </c>
      <c r="O242" s="82">
        <f t="shared" si="1388"/>
        <v>0</v>
      </c>
      <c r="P242" s="82">
        <f t="shared" si="1389"/>
        <v>0</v>
      </c>
      <c r="Q242" s="82">
        <f t="shared" si="1390"/>
        <v>0</v>
      </c>
      <c r="R242" s="76"/>
      <c r="S242" s="77">
        <f t="shared" si="1391"/>
        <v>0</v>
      </c>
      <c r="T242" s="96">
        <f t="shared" si="1392"/>
        <v>0</v>
      </c>
      <c r="U242" s="82">
        <f t="shared" si="1393"/>
        <v>714954.66999999993</v>
      </c>
      <c r="V242" s="82">
        <f t="shared" si="1394"/>
        <v>48290.259999999995</v>
      </c>
      <c r="W242" s="82">
        <f t="shared" si="1395"/>
        <v>196317.12</v>
      </c>
      <c r="X242" s="82">
        <f t="shared" si="1396"/>
        <v>0</v>
      </c>
      <c r="Y242" s="82">
        <f t="shared" si="1397"/>
        <v>0</v>
      </c>
      <c r="Z242" s="82">
        <f t="shared" si="1398"/>
        <v>0</v>
      </c>
      <c r="AA242" s="76">
        <f t="shared" si="1399"/>
        <v>959562.04999999993</v>
      </c>
      <c r="AB242" s="77">
        <f t="shared" si="1400"/>
        <v>7.5958784374791199E-2</v>
      </c>
      <c r="AC242" s="76">
        <f t="shared" si="1401"/>
        <v>838.69737175621242</v>
      </c>
      <c r="AD242" s="82">
        <f t="shared" si="1402"/>
        <v>450092.18</v>
      </c>
      <c r="AE242" s="82">
        <f t="shared" si="1403"/>
        <v>0</v>
      </c>
      <c r="AF242" s="82">
        <f t="shared" si="1404"/>
        <v>8403</v>
      </c>
      <c r="AG242" s="82">
        <f t="shared" si="1405"/>
        <v>0</v>
      </c>
      <c r="AH242" s="76">
        <f t="shared" si="1451"/>
        <v>458495.18</v>
      </c>
      <c r="AI242" s="77">
        <f t="shared" si="1452"/>
        <v>3.6294407969240841E-2</v>
      </c>
      <c r="AJ242" s="76">
        <f t="shared" si="1453"/>
        <v>400.7439669262572</v>
      </c>
      <c r="AK242" s="82">
        <f t="shared" si="1406"/>
        <v>0</v>
      </c>
      <c r="AL242" s="82">
        <f t="shared" si="1407"/>
        <v>0</v>
      </c>
      <c r="AM242" s="76"/>
      <c r="AN242" s="77">
        <f t="shared" si="1408"/>
        <v>0</v>
      </c>
      <c r="AO242" s="76">
        <f t="shared" si="1409"/>
        <v>0</v>
      </c>
      <c r="AP242" s="82">
        <f t="shared" si="1410"/>
        <v>319913.09999999998</v>
      </c>
      <c r="AQ242" s="82">
        <f t="shared" si="1411"/>
        <v>101793.51000000001</v>
      </c>
      <c r="AR242" s="82">
        <f t="shared" si="1412"/>
        <v>106469.96</v>
      </c>
      <c r="AS242" s="82">
        <f t="shared" si="1413"/>
        <v>0</v>
      </c>
      <c r="AT242" s="82">
        <f t="shared" si="1414"/>
        <v>336328.49</v>
      </c>
      <c r="AU242" s="82">
        <f t="shared" si="1415"/>
        <v>0</v>
      </c>
      <c r="AV242" s="82">
        <f t="shared" si="1416"/>
        <v>0</v>
      </c>
      <c r="AW242" s="82">
        <f t="shared" si="1417"/>
        <v>60174.720000000008</v>
      </c>
      <c r="AX242" s="82">
        <f t="shared" si="1418"/>
        <v>0</v>
      </c>
      <c r="AY242" s="82">
        <f t="shared" si="1419"/>
        <v>0</v>
      </c>
      <c r="AZ242" s="82">
        <f t="shared" si="1420"/>
        <v>0</v>
      </c>
      <c r="BA242" s="82">
        <f t="shared" si="1421"/>
        <v>30504.789999999997</v>
      </c>
      <c r="BB242" s="82">
        <f t="shared" si="1422"/>
        <v>168839.38</v>
      </c>
      <c r="BC242" s="82">
        <f t="shared" si="1423"/>
        <v>0</v>
      </c>
      <c r="BD242" s="82">
        <f t="shared" si="1424"/>
        <v>0</v>
      </c>
      <c r="BE242" s="82">
        <f t="shared" si="1425"/>
        <v>0</v>
      </c>
      <c r="BF242" s="76">
        <f t="shared" si="1426"/>
        <v>1124023.95</v>
      </c>
      <c r="BG242" s="77">
        <f t="shared" si="1427"/>
        <v>8.8977563097822676E-2</v>
      </c>
      <c r="BH242" s="76">
        <f t="shared" si="1428"/>
        <v>982.44395206754621</v>
      </c>
      <c r="BI242" s="82">
        <f t="shared" si="1429"/>
        <v>8280</v>
      </c>
      <c r="BJ242" s="82">
        <f t="shared" si="1430"/>
        <v>0</v>
      </c>
      <c r="BK242" s="82">
        <f t="shared" si="1431"/>
        <v>8493.869999999999</v>
      </c>
      <c r="BL242" s="82">
        <f t="shared" si="1432"/>
        <v>0</v>
      </c>
      <c r="BM242" s="82">
        <f t="shared" si="1433"/>
        <v>0</v>
      </c>
      <c r="BN242" s="82">
        <f t="shared" si="1434"/>
        <v>0</v>
      </c>
      <c r="BO242" s="82">
        <f t="shared" si="1435"/>
        <v>7894.2199999999993</v>
      </c>
      <c r="BP242" s="76">
        <f t="shared" si="1436"/>
        <v>24668.089999999997</v>
      </c>
      <c r="BQ242" s="77">
        <f t="shared" si="1437"/>
        <v>1.952722212438417E-3</v>
      </c>
      <c r="BR242" s="76">
        <f t="shared" si="1438"/>
        <v>21.560942566711248</v>
      </c>
      <c r="BS242" s="82">
        <f t="shared" si="1439"/>
        <v>0</v>
      </c>
      <c r="BT242" s="82">
        <f t="shared" si="1440"/>
        <v>0</v>
      </c>
      <c r="BU242" s="82">
        <f t="shared" si="1441"/>
        <v>0</v>
      </c>
      <c r="BV242" s="82">
        <f t="shared" si="1442"/>
        <v>23864.260000000002</v>
      </c>
      <c r="BW242" s="76">
        <f t="shared" si="1454"/>
        <v>23864.260000000002</v>
      </c>
      <c r="BX242" s="77">
        <f t="shared" si="1443"/>
        <v>1.8890911532026041E-3</v>
      </c>
      <c r="BY242" s="76">
        <f t="shared" si="1444"/>
        <v>20.858361521182413</v>
      </c>
      <c r="BZ242" s="82">
        <v>2364054.2999999998</v>
      </c>
      <c r="CA242" s="77">
        <f t="shared" si="1445"/>
        <v>0.18713817498722249</v>
      </c>
      <c r="CB242" s="76">
        <f t="shared" si="1446"/>
        <v>2066.2823504732942</v>
      </c>
      <c r="CC242" s="82">
        <v>473190.57999999996</v>
      </c>
      <c r="CD242" s="77">
        <f t="shared" si="1447"/>
        <v>3.7457693574274205E-2</v>
      </c>
      <c r="CE242" s="76">
        <f t="shared" si="1448"/>
        <v>413.58836125896994</v>
      </c>
      <c r="CF242" s="84">
        <v>633254.46</v>
      </c>
      <c r="CG242" s="77">
        <f t="shared" si="1449"/>
        <v>5.0128325710166254E-2</v>
      </c>
      <c r="CH242" s="85">
        <f t="shared" si="1450"/>
        <v>553.49088811390527</v>
      </c>
    </row>
    <row r="243" spans="1:86" x14ac:dyDescent="0.2">
      <c r="A243" s="79"/>
      <c r="B243" s="70" t="s">
        <v>402</v>
      </c>
      <c r="C243" s="70" t="s">
        <v>403</v>
      </c>
      <c r="D243" s="80">
        <f t="shared" si="1377"/>
        <v>554.43999999999994</v>
      </c>
      <c r="E243" s="80">
        <f t="shared" si="1378"/>
        <v>7200919.0700000003</v>
      </c>
      <c r="F243" s="76">
        <f t="shared" si="1379"/>
        <v>3587467.7499999991</v>
      </c>
      <c r="G243" s="76">
        <f t="shared" si="1380"/>
        <v>0</v>
      </c>
      <c r="H243" s="76">
        <f t="shared" si="1381"/>
        <v>0</v>
      </c>
      <c r="I243" s="76">
        <f t="shared" si="1382"/>
        <v>3587467.7499999991</v>
      </c>
      <c r="J243" s="77">
        <f t="shared" si="1383"/>
        <v>0.49819581571828425</v>
      </c>
      <c r="K243" s="81">
        <f t="shared" si="1384"/>
        <v>6470.434582641944</v>
      </c>
      <c r="L243" s="82">
        <f t="shared" si="1385"/>
        <v>0</v>
      </c>
      <c r="M243" s="82">
        <f t="shared" si="1386"/>
        <v>0</v>
      </c>
      <c r="N243" s="82">
        <f t="shared" si="1387"/>
        <v>0</v>
      </c>
      <c r="O243" s="82">
        <f t="shared" si="1388"/>
        <v>0</v>
      </c>
      <c r="P243" s="82">
        <f t="shared" si="1389"/>
        <v>0</v>
      </c>
      <c r="Q243" s="82">
        <f t="shared" si="1390"/>
        <v>0</v>
      </c>
      <c r="R243" s="76"/>
      <c r="S243" s="77">
        <f t="shared" si="1391"/>
        <v>0</v>
      </c>
      <c r="T243" s="96">
        <f t="shared" si="1392"/>
        <v>0</v>
      </c>
      <c r="U243" s="82">
        <f t="shared" si="1393"/>
        <v>445716.18</v>
      </c>
      <c r="V243" s="82">
        <f t="shared" si="1394"/>
        <v>46486.080000000002</v>
      </c>
      <c r="W243" s="82">
        <f t="shared" si="1395"/>
        <v>139664.44</v>
      </c>
      <c r="X243" s="82">
        <f t="shared" si="1396"/>
        <v>0</v>
      </c>
      <c r="Y243" s="82">
        <f t="shared" si="1397"/>
        <v>0</v>
      </c>
      <c r="Z243" s="82">
        <f t="shared" si="1398"/>
        <v>0</v>
      </c>
      <c r="AA243" s="76">
        <f t="shared" si="1399"/>
        <v>631866.69999999995</v>
      </c>
      <c r="AB243" s="77">
        <f t="shared" si="1400"/>
        <v>8.7748062970522997E-2</v>
      </c>
      <c r="AC243" s="76">
        <f t="shared" si="1401"/>
        <v>1139.6484741360653</v>
      </c>
      <c r="AD243" s="82">
        <f t="shared" si="1402"/>
        <v>273591.23000000004</v>
      </c>
      <c r="AE243" s="82">
        <f t="shared" si="1403"/>
        <v>52233.22</v>
      </c>
      <c r="AF243" s="82">
        <f t="shared" si="1404"/>
        <v>7873</v>
      </c>
      <c r="AG243" s="82">
        <f t="shared" si="1405"/>
        <v>0</v>
      </c>
      <c r="AH243" s="76">
        <f t="shared" si="1451"/>
        <v>333697.45000000007</v>
      </c>
      <c r="AI243" s="77">
        <f t="shared" si="1452"/>
        <v>4.634095269730619E-2</v>
      </c>
      <c r="AJ243" s="76">
        <f t="shared" si="1453"/>
        <v>601.8639528172572</v>
      </c>
      <c r="AK243" s="82">
        <f t="shared" si="1406"/>
        <v>0</v>
      </c>
      <c r="AL243" s="82">
        <f t="shared" si="1407"/>
        <v>0</v>
      </c>
      <c r="AM243" s="76"/>
      <c r="AN243" s="77">
        <f t="shared" si="1408"/>
        <v>0</v>
      </c>
      <c r="AO243" s="76">
        <f t="shared" si="1409"/>
        <v>0</v>
      </c>
      <c r="AP243" s="82">
        <f t="shared" si="1410"/>
        <v>366876.38999999996</v>
      </c>
      <c r="AQ243" s="82">
        <f t="shared" si="1411"/>
        <v>34836</v>
      </c>
      <c r="AR243" s="82">
        <f t="shared" si="1412"/>
        <v>0</v>
      </c>
      <c r="AS243" s="82">
        <f t="shared" si="1413"/>
        <v>0</v>
      </c>
      <c r="AT243" s="82">
        <f t="shared" si="1414"/>
        <v>187822.33</v>
      </c>
      <c r="AU243" s="82">
        <f t="shared" si="1415"/>
        <v>0</v>
      </c>
      <c r="AV243" s="82">
        <f t="shared" si="1416"/>
        <v>0</v>
      </c>
      <c r="AW243" s="82">
        <f t="shared" si="1417"/>
        <v>25079.130000000005</v>
      </c>
      <c r="AX243" s="82">
        <f t="shared" si="1418"/>
        <v>0</v>
      </c>
      <c r="AY243" s="82">
        <f t="shared" si="1419"/>
        <v>0</v>
      </c>
      <c r="AZ243" s="82">
        <f t="shared" si="1420"/>
        <v>0</v>
      </c>
      <c r="BA243" s="82">
        <f t="shared" si="1421"/>
        <v>12659</v>
      </c>
      <c r="BB243" s="82">
        <f t="shared" si="1422"/>
        <v>65398.28</v>
      </c>
      <c r="BC243" s="82">
        <f t="shared" si="1423"/>
        <v>0</v>
      </c>
      <c r="BD243" s="82">
        <f t="shared" si="1424"/>
        <v>0</v>
      </c>
      <c r="BE243" s="82">
        <f t="shared" si="1425"/>
        <v>0</v>
      </c>
      <c r="BF243" s="76">
        <f t="shared" si="1426"/>
        <v>692671.13</v>
      </c>
      <c r="BG243" s="77">
        <f t="shared" si="1427"/>
        <v>9.6192044830188603E-2</v>
      </c>
      <c r="BH243" s="76">
        <f t="shared" si="1428"/>
        <v>1249.316661857009</v>
      </c>
      <c r="BI243" s="82">
        <f t="shared" si="1429"/>
        <v>12730.89</v>
      </c>
      <c r="BJ243" s="82">
        <f t="shared" si="1430"/>
        <v>0</v>
      </c>
      <c r="BK243" s="82">
        <f t="shared" si="1431"/>
        <v>4455.67</v>
      </c>
      <c r="BL243" s="82">
        <f t="shared" si="1432"/>
        <v>0</v>
      </c>
      <c r="BM243" s="82">
        <f t="shared" si="1433"/>
        <v>0</v>
      </c>
      <c r="BN243" s="82">
        <f t="shared" si="1434"/>
        <v>0</v>
      </c>
      <c r="BO243" s="82">
        <f t="shared" si="1435"/>
        <v>0</v>
      </c>
      <c r="BP243" s="76">
        <f t="shared" si="1436"/>
        <v>17186.559999999998</v>
      </c>
      <c r="BQ243" s="77">
        <f t="shared" si="1437"/>
        <v>2.3867175610404407E-3</v>
      </c>
      <c r="BR243" s="76">
        <f t="shared" si="1438"/>
        <v>30.998052088593894</v>
      </c>
      <c r="BS243" s="82">
        <f t="shared" si="1439"/>
        <v>0</v>
      </c>
      <c r="BT243" s="82">
        <f t="shared" si="1440"/>
        <v>0</v>
      </c>
      <c r="BU243" s="82">
        <f t="shared" si="1441"/>
        <v>0</v>
      </c>
      <c r="BV243" s="82">
        <f t="shared" si="1442"/>
        <v>0</v>
      </c>
      <c r="BW243" s="76"/>
      <c r="BX243" s="77">
        <f t="shared" si="1443"/>
        <v>0</v>
      </c>
      <c r="BY243" s="76">
        <f t="shared" si="1444"/>
        <v>0</v>
      </c>
      <c r="BZ243" s="82">
        <v>1437933.8</v>
      </c>
      <c r="CA243" s="77">
        <f t="shared" si="1445"/>
        <v>0.19968753794090341</v>
      </c>
      <c r="CB243" s="76">
        <f t="shared" si="1446"/>
        <v>2593.4885650385977</v>
      </c>
      <c r="CC243" s="82">
        <v>304938.3</v>
      </c>
      <c r="CD243" s="77">
        <f t="shared" si="1447"/>
        <v>4.2347136113557234E-2</v>
      </c>
      <c r="CE243" s="76">
        <f t="shared" si="1448"/>
        <v>549.99332659981246</v>
      </c>
      <c r="CF243" s="84">
        <v>195157.37999999998</v>
      </c>
      <c r="CG243" s="77">
        <f t="shared" si="1449"/>
        <v>2.7101732168196686E-2</v>
      </c>
      <c r="CH243" s="85">
        <f t="shared" si="1450"/>
        <v>351.99008008080227</v>
      </c>
    </row>
    <row r="244" spans="1:86" x14ac:dyDescent="0.2">
      <c r="A244" s="79"/>
      <c r="B244" s="70"/>
      <c r="C244" s="74" t="s">
        <v>56</v>
      </c>
      <c r="D244" s="97">
        <f t="shared" ref="D244:I244" si="1455">SUM(D236:D243)</f>
        <v>10178.020000000002</v>
      </c>
      <c r="E244" s="74">
        <f t="shared" si="1455"/>
        <v>107505187.89000002</v>
      </c>
      <c r="F244" s="74">
        <f t="shared" si="1455"/>
        <v>39805808.539999999</v>
      </c>
      <c r="G244" s="74">
        <f t="shared" si="1455"/>
        <v>22615547.59</v>
      </c>
      <c r="H244" s="74">
        <f t="shared" si="1455"/>
        <v>0</v>
      </c>
      <c r="I244" s="74">
        <f t="shared" si="1455"/>
        <v>62421356.130000003</v>
      </c>
      <c r="J244" s="90">
        <f t="shared" si="1383"/>
        <v>0.58063575679594115</v>
      </c>
      <c r="K244" s="91">
        <f t="shared" si="1384"/>
        <v>6132.9567175148004</v>
      </c>
      <c r="L244" s="74">
        <f t="shared" ref="L244:R244" si="1456">SUM(L236:L243)</f>
        <v>0</v>
      </c>
      <c r="M244" s="74">
        <f t="shared" si="1456"/>
        <v>0</v>
      </c>
      <c r="N244" s="74">
        <f t="shared" si="1456"/>
        <v>0</v>
      </c>
      <c r="O244" s="74">
        <f t="shared" si="1456"/>
        <v>0</v>
      </c>
      <c r="P244" s="74">
        <f t="shared" si="1456"/>
        <v>0</v>
      </c>
      <c r="Q244" s="74">
        <f t="shared" si="1456"/>
        <v>0</v>
      </c>
      <c r="R244" s="74">
        <f t="shared" si="1456"/>
        <v>0</v>
      </c>
      <c r="S244" s="90">
        <f t="shared" si="1391"/>
        <v>0</v>
      </c>
      <c r="T244" s="66">
        <f t="shared" si="1392"/>
        <v>0</v>
      </c>
      <c r="U244" s="74">
        <f t="shared" ref="U244:AA244" si="1457">SUM(U236:U243)</f>
        <v>8678453.7999999989</v>
      </c>
      <c r="V244" s="74">
        <f t="shared" si="1457"/>
        <v>433781.74</v>
      </c>
      <c r="W244" s="74">
        <f t="shared" si="1457"/>
        <v>1678027.0499999998</v>
      </c>
      <c r="X244" s="74">
        <f t="shared" si="1457"/>
        <v>0</v>
      </c>
      <c r="Y244" s="74">
        <f t="shared" si="1457"/>
        <v>0</v>
      </c>
      <c r="Z244" s="74">
        <f t="shared" si="1457"/>
        <v>78943.640000000014</v>
      </c>
      <c r="AA244" s="74">
        <f t="shared" si="1457"/>
        <v>10869206.23</v>
      </c>
      <c r="AB244" s="90">
        <f t="shared" si="1400"/>
        <v>0.1011040159394116</v>
      </c>
      <c r="AC244" s="63">
        <f t="shared" si="1401"/>
        <v>1067.9096946164379</v>
      </c>
      <c r="AD244" s="74">
        <f>SUM(AD236:AD243)</f>
        <v>2849728.12</v>
      </c>
      <c r="AE244" s="74">
        <f>SUM(AE236:AE243)</f>
        <v>132671.70000000001</v>
      </c>
      <c r="AF244" s="74">
        <f>SUM(AF236:AF243)</f>
        <v>68175.75</v>
      </c>
      <c r="AG244" s="74">
        <f>SUM(AG236:AG243)</f>
        <v>0</v>
      </c>
      <c r="AH244" s="74">
        <f>SUM(AH236:AH243)</f>
        <v>3050575.57</v>
      </c>
      <c r="AI244" s="90">
        <f t="shared" si="1452"/>
        <v>2.8376077749116331E-2</v>
      </c>
      <c r="AJ244" s="63">
        <f t="shared" si="1453"/>
        <v>299.72190760088887</v>
      </c>
      <c r="AK244" s="74">
        <f t="shared" ref="AK244" si="1458">SUM(AK236:AK243)</f>
        <v>0</v>
      </c>
      <c r="AL244" s="74">
        <f>SUM(AL236:AL243)</f>
        <v>0</v>
      </c>
      <c r="AM244" s="74">
        <f>SUM(AM236:AM243)</f>
        <v>0</v>
      </c>
      <c r="AN244" s="90">
        <f t="shared" si="1408"/>
        <v>0</v>
      </c>
      <c r="AO244" s="63">
        <f t="shared" si="1409"/>
        <v>0</v>
      </c>
      <c r="AP244" s="74">
        <f t="shared" ref="AP244:AW244" si="1459">SUM(AP236:AP243)</f>
        <v>2988278.7600000007</v>
      </c>
      <c r="AQ244" s="74">
        <f t="shared" si="1459"/>
        <v>945490.02000000014</v>
      </c>
      <c r="AR244" s="74">
        <f t="shared" si="1459"/>
        <v>256679.98000000004</v>
      </c>
      <c r="AS244" s="74">
        <f t="shared" si="1459"/>
        <v>0</v>
      </c>
      <c r="AT244" s="74">
        <f t="shared" si="1459"/>
        <v>2252112.0499999998</v>
      </c>
      <c r="AU244" s="74">
        <f t="shared" si="1459"/>
        <v>170578.71000000002</v>
      </c>
      <c r="AV244" s="74">
        <f t="shared" si="1459"/>
        <v>0</v>
      </c>
      <c r="AW244" s="74">
        <f t="shared" si="1459"/>
        <v>404872.11</v>
      </c>
      <c r="AX244" s="74">
        <f>SUM(AX236:AX243)</f>
        <v>0</v>
      </c>
      <c r="AY244" s="74">
        <f>SUM(AY236:AY243)</f>
        <v>0</v>
      </c>
      <c r="AZ244" s="74">
        <f t="shared" ref="AZ244:BF244" si="1460">SUM(AZ236:AZ243)</f>
        <v>0</v>
      </c>
      <c r="BA244" s="74">
        <f t="shared" si="1460"/>
        <v>154919.19</v>
      </c>
      <c r="BB244" s="74">
        <f t="shared" si="1460"/>
        <v>879730.53</v>
      </c>
      <c r="BC244" s="74">
        <f t="shared" si="1460"/>
        <v>27823.22</v>
      </c>
      <c r="BD244" s="74">
        <f t="shared" si="1460"/>
        <v>157672.31</v>
      </c>
      <c r="BE244" s="74">
        <f t="shared" si="1460"/>
        <v>0</v>
      </c>
      <c r="BF244" s="74">
        <f t="shared" si="1460"/>
        <v>8238156.8799999999</v>
      </c>
      <c r="BG244" s="90">
        <f t="shared" si="1427"/>
        <v>7.663031935193057E-2</v>
      </c>
      <c r="BH244" s="63">
        <f t="shared" si="1428"/>
        <v>809.40663115222787</v>
      </c>
      <c r="BI244" s="74">
        <f t="shared" ref="BI244:BN244" si="1461">SUM(BI236:BI243)</f>
        <v>21810</v>
      </c>
      <c r="BJ244" s="74">
        <f t="shared" si="1461"/>
        <v>324.3</v>
      </c>
      <c r="BK244" s="74">
        <f t="shared" si="1461"/>
        <v>78422.14</v>
      </c>
      <c r="BL244" s="74">
        <f t="shared" si="1461"/>
        <v>0</v>
      </c>
      <c r="BM244" s="74">
        <f t="shared" si="1461"/>
        <v>0</v>
      </c>
      <c r="BN244" s="74">
        <f t="shared" si="1461"/>
        <v>0</v>
      </c>
      <c r="BO244" s="74">
        <f>SUM(BO236:BO243)</f>
        <v>505249.54999999993</v>
      </c>
      <c r="BP244" s="74">
        <f t="shared" ref="BP244" si="1462">SUM(BP236:BP243)</f>
        <v>605805.99</v>
      </c>
      <c r="BQ244" s="90">
        <f t="shared" si="1437"/>
        <v>5.6351326097849761E-3</v>
      </c>
      <c r="BR244" s="63">
        <f t="shared" si="1438"/>
        <v>59.521006050292677</v>
      </c>
      <c r="BS244" s="74">
        <f>SUM(BS236:BS243)</f>
        <v>0</v>
      </c>
      <c r="BT244" s="74">
        <f>SUM(BT236:BT243)</f>
        <v>0</v>
      </c>
      <c r="BU244" s="74">
        <f>SUM(BU236:BU243)</f>
        <v>337947.86</v>
      </c>
      <c r="BV244" s="74">
        <f>SUM(BV236:BV243)</f>
        <v>44810.020000000004</v>
      </c>
      <c r="BW244" s="74">
        <f>SUM(BW236:BW243)</f>
        <v>382757.88</v>
      </c>
      <c r="BX244" s="90">
        <f t="shared" si="1443"/>
        <v>3.5603665972998464E-3</v>
      </c>
      <c r="BY244" s="63">
        <f t="shared" si="1444"/>
        <v>37.606320286263923</v>
      </c>
      <c r="BZ244" s="74">
        <f>SUM(BZ236:BZ243)</f>
        <v>15729957.630000003</v>
      </c>
      <c r="CA244" s="90">
        <f t="shared" si="1445"/>
        <v>0.14631812602471794</v>
      </c>
      <c r="CB244" s="63">
        <f t="shared" si="1446"/>
        <v>1545.4830733286042</v>
      </c>
      <c r="CC244" s="74">
        <f>SUM(CC236:CC243)</f>
        <v>3162362.81</v>
      </c>
      <c r="CD244" s="90">
        <f t="shared" si="1447"/>
        <v>2.9415908869772401E-2</v>
      </c>
      <c r="CE244" s="63">
        <f t="shared" si="1448"/>
        <v>310.70510865571094</v>
      </c>
      <c r="CF244" s="98">
        <f>SUM(CF236:CF243)</f>
        <v>3045008.7699999996</v>
      </c>
      <c r="CG244" s="90">
        <f t="shared" si="1449"/>
        <v>2.8324296062025134E-2</v>
      </c>
      <c r="CH244" s="93">
        <f t="shared" si="1450"/>
        <v>299.17496428578437</v>
      </c>
    </row>
    <row r="245" spans="1:86" s="59" customFormat="1" ht="4.5" customHeight="1" x14ac:dyDescent="0.2">
      <c r="A245" s="20"/>
      <c r="B245" s="19"/>
      <c r="C245" s="57"/>
      <c r="D245" s="19"/>
      <c r="E245" s="19"/>
      <c r="F245" s="76"/>
      <c r="G245" s="76"/>
      <c r="H245" s="76"/>
      <c r="I245" s="76"/>
      <c r="J245" s="19"/>
      <c r="K245" s="76"/>
      <c r="L245" s="76"/>
      <c r="M245" s="76"/>
      <c r="N245" s="76"/>
      <c r="O245" s="76"/>
      <c r="P245" s="76"/>
      <c r="Q245" s="76"/>
      <c r="R245" s="76"/>
      <c r="S245" s="19"/>
      <c r="T245" s="76"/>
      <c r="U245" s="76"/>
      <c r="V245" s="76"/>
      <c r="W245" s="76"/>
      <c r="X245" s="76"/>
      <c r="Y245" s="76"/>
      <c r="Z245" s="76"/>
      <c r="AA245" s="76"/>
      <c r="AB245" s="19"/>
      <c r="AC245" s="76"/>
      <c r="AD245" s="76"/>
      <c r="AE245" s="76"/>
      <c r="AF245" s="76"/>
      <c r="AG245" s="76"/>
      <c r="AH245" s="76"/>
      <c r="AI245" s="19"/>
      <c r="AJ245" s="76"/>
      <c r="AK245" s="76"/>
      <c r="AL245" s="76"/>
      <c r="AM245" s="76"/>
      <c r="AN245" s="19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19"/>
      <c r="BH245" s="76"/>
      <c r="BI245" s="76"/>
      <c r="BJ245" s="76"/>
      <c r="BK245" s="76"/>
      <c r="BL245" s="76"/>
      <c r="BM245" s="76"/>
      <c r="BN245" s="76"/>
      <c r="BO245" s="76"/>
      <c r="BP245" s="76"/>
      <c r="BQ245" s="19"/>
      <c r="BR245" s="76"/>
      <c r="BS245" s="76"/>
      <c r="BT245" s="76"/>
      <c r="BU245" s="76"/>
      <c r="BV245" s="76"/>
      <c r="BW245" s="76"/>
      <c r="BX245" s="19"/>
      <c r="BY245" s="76"/>
      <c r="BZ245" s="76"/>
      <c r="CA245" s="19"/>
      <c r="CB245" s="76"/>
      <c r="CC245" s="76"/>
      <c r="CD245" s="19"/>
      <c r="CE245" s="76"/>
      <c r="CF245" s="78"/>
      <c r="CG245" s="19"/>
      <c r="CH245" s="19"/>
    </row>
    <row r="246" spans="1:86" x14ac:dyDescent="0.2">
      <c r="A246" s="94" t="s">
        <v>404</v>
      </c>
      <c r="B246" s="70"/>
      <c r="C246" s="74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1"/>
    </row>
    <row r="247" spans="1:86" x14ac:dyDescent="0.2">
      <c r="A247" s="79"/>
      <c r="B247" s="70" t="s">
        <v>405</v>
      </c>
      <c r="C247" s="70" t="s">
        <v>406</v>
      </c>
      <c r="D247" s="80">
        <f t="shared" ref="D247:D252" si="1463">VLOOKUP($B247,enroll1516,3,FALSE)</f>
        <v>996.19999999999993</v>
      </c>
      <c r="E247" s="80">
        <f t="shared" ref="E247:E252" si="1464">VLOOKUP($B247,enroll1516,4,FALSE)</f>
        <v>13587017.65</v>
      </c>
      <c r="F247" s="76">
        <f t="shared" ref="F247:F252" si="1465">VLOOKUP($B247,program1516,2,FALSE)</f>
        <v>6620919.5199999996</v>
      </c>
      <c r="G247" s="76">
        <f t="shared" ref="G247:G252" si="1466">VLOOKUP($B247,program1516,3,FALSE)</f>
        <v>0</v>
      </c>
      <c r="H247" s="76">
        <f t="shared" ref="H247:H252" si="1467">VLOOKUP($B247,program1516,4,FALSE)</f>
        <v>0</v>
      </c>
      <c r="I247" s="76">
        <f t="shared" ref="I247:I252" si="1468">SUM(F247:H247)</f>
        <v>6620919.5199999996</v>
      </c>
      <c r="J247" s="77">
        <f t="shared" ref="J247:J259" si="1469">I247/E247</f>
        <v>0.48729748430112618</v>
      </c>
      <c r="K247" s="81">
        <f t="shared" ref="K247:K259" si="1470">I247/D247</f>
        <v>6646.1749849427824</v>
      </c>
      <c r="L247" s="82">
        <f t="shared" ref="L247:L252" si="1471">VLOOKUP($B247,program1516,5,FALSE)</f>
        <v>0</v>
      </c>
      <c r="M247" s="82">
        <f t="shared" ref="M247:M252" si="1472">VLOOKUP($B247,program1516,6,FALSE)</f>
        <v>0</v>
      </c>
      <c r="N247" s="82">
        <f t="shared" ref="N247:N252" si="1473">VLOOKUP($B247,program1516,7,FALSE)</f>
        <v>0</v>
      </c>
      <c r="O247" s="82">
        <f t="shared" ref="O247:O252" si="1474">VLOOKUP($B247,program1516,8,FALSE)</f>
        <v>0</v>
      </c>
      <c r="P247" s="82">
        <f t="shared" ref="P247:P252" si="1475">VLOOKUP($B247,program1516,9,FALSE)</f>
        <v>0</v>
      </c>
      <c r="Q247" s="82">
        <f t="shared" ref="Q247:Q252" si="1476">VLOOKUP($B247,program1516,10,FALSE)</f>
        <v>0</v>
      </c>
      <c r="R247" s="76"/>
      <c r="S247" s="77">
        <f t="shared" ref="S247:S253" si="1477">R247/E247</f>
        <v>0</v>
      </c>
      <c r="T247" s="96">
        <f t="shared" ref="T247:T253" si="1478">R247/D247</f>
        <v>0</v>
      </c>
      <c r="U247" s="82">
        <f t="shared" ref="U247:U252" si="1479">VLOOKUP($B247,program1516,11,FALSE)</f>
        <v>1470565.04</v>
      </c>
      <c r="V247" s="82">
        <f t="shared" ref="V247:V252" si="1480">VLOOKUP($B247,program1516,12,FALSE)</f>
        <v>36979.35</v>
      </c>
      <c r="W247" s="82">
        <f t="shared" ref="W247:W252" si="1481">VLOOKUP($B247,program1516,13,FALSE)</f>
        <v>0</v>
      </c>
      <c r="X247" s="82">
        <f t="shared" ref="X247:X252" si="1482">VLOOKUP($B247,program1516,14,FALSE)</f>
        <v>0</v>
      </c>
      <c r="Y247" s="82">
        <f t="shared" ref="Y247:Y252" si="1483">VLOOKUP($B247,program1516,15,FALSE)</f>
        <v>0</v>
      </c>
      <c r="Z247" s="82">
        <f t="shared" ref="Z247:Z252" si="1484">VLOOKUP($B247,program1516,16,FALSE)</f>
        <v>0</v>
      </c>
      <c r="AA247" s="76">
        <f t="shared" ref="AA247:AA252" si="1485">SUM(U247:Z247)</f>
        <v>1507544.3900000001</v>
      </c>
      <c r="AB247" s="77">
        <f t="shared" ref="AB247:AB253" si="1486">AA247/E247</f>
        <v>0.11095476791406098</v>
      </c>
      <c r="AC247" s="76">
        <f t="shared" ref="AC247:AC253" si="1487">AA247/D247</f>
        <v>1513.2949106605101</v>
      </c>
      <c r="AD247" s="82">
        <f t="shared" ref="AD247:AD252" si="1488">VLOOKUP($B247,program1516,17,FALSE)</f>
        <v>368382.98999999993</v>
      </c>
      <c r="AE247" s="82">
        <f t="shared" ref="AE247:AE252" si="1489">VLOOKUP($B247,program1516,18,FALSE)</f>
        <v>0</v>
      </c>
      <c r="AF247" s="82">
        <f t="shared" ref="AF247:AF252" si="1490">VLOOKUP($B247,program1516,19,FALSE)</f>
        <v>6355.9999999999991</v>
      </c>
      <c r="AG247" s="82">
        <f t="shared" ref="AG247:AG252" si="1491">VLOOKUP($B247,program1516,20,FALSE)</f>
        <v>0</v>
      </c>
      <c r="AH247" s="76">
        <f t="shared" ref="AH247:AH251" si="1492">SUM(AD247:AG247)</f>
        <v>374738.98999999993</v>
      </c>
      <c r="AI247" s="77">
        <f t="shared" ref="AI247:AI253" si="1493">AH247/E247</f>
        <v>2.7580665577482334E-2</v>
      </c>
      <c r="AJ247" s="76">
        <f t="shared" ref="AJ247:AJ253" si="1494">AH247/D247</f>
        <v>376.16843003412964</v>
      </c>
      <c r="AK247" s="82">
        <f t="shared" ref="AK247:AK252" si="1495">VLOOKUP($B247,program1516,21,FALSE)</f>
        <v>0</v>
      </c>
      <c r="AL247" s="82">
        <f t="shared" ref="AL247:AL252" si="1496">VLOOKUP($B247,program1516,22,FALSE)</f>
        <v>0</v>
      </c>
      <c r="AM247" s="76"/>
      <c r="AN247" s="77">
        <f t="shared" ref="AN247:AN253" si="1497">AM247/E247</f>
        <v>0</v>
      </c>
      <c r="AO247" s="76">
        <f t="shared" ref="AO247:AO253" si="1498">AM247/D247</f>
        <v>0</v>
      </c>
      <c r="AP247" s="82">
        <f t="shared" ref="AP247:AP252" si="1499">VLOOKUP($B247,program1516,23,FALSE)</f>
        <v>211261.53</v>
      </c>
      <c r="AQ247" s="82">
        <f t="shared" ref="AQ247:AQ252" si="1500">VLOOKUP($B247,program1516,24,FALSE)</f>
        <v>329873.13</v>
      </c>
      <c r="AR247" s="82">
        <f t="shared" ref="AR247:AR252" si="1501">VLOOKUP($B247,program1516,25,FALSE)</f>
        <v>36877.85</v>
      </c>
      <c r="AS247" s="82">
        <f t="shared" ref="AS247:AS252" si="1502">VLOOKUP($B247,program1516,26,FALSE)</f>
        <v>0</v>
      </c>
      <c r="AT247" s="82">
        <f t="shared" ref="AT247:AT252" si="1503">VLOOKUP($B247,program1516,27,FALSE)</f>
        <v>311465.60999999993</v>
      </c>
      <c r="AU247" s="82">
        <f t="shared" ref="AU247:AU252" si="1504">VLOOKUP($B247,program1516,28,FALSE)</f>
        <v>0</v>
      </c>
      <c r="AV247" s="82">
        <f t="shared" ref="AV247:AV252" si="1505">VLOOKUP($B247,program1516,29,FALSE)</f>
        <v>0</v>
      </c>
      <c r="AW247" s="82">
        <f t="shared" ref="AW247:AW252" si="1506">VLOOKUP($B247,program1516,30,FALSE)</f>
        <v>58812.91</v>
      </c>
      <c r="AX247" s="82">
        <f t="shared" ref="AX247:AX252" si="1507">VLOOKUP($B247,program1516,31,FALSE)</f>
        <v>0</v>
      </c>
      <c r="AY247" s="82">
        <f t="shared" ref="AY247:AY252" si="1508">VLOOKUP($B247,program1516,32,FALSE)</f>
        <v>0</v>
      </c>
      <c r="AZ247" s="82">
        <f t="shared" ref="AZ247:AZ252" si="1509">VLOOKUP($B247,program1516,33,FALSE)</f>
        <v>0</v>
      </c>
      <c r="BA247" s="82">
        <f t="shared" ref="BA247:BA252" si="1510">VLOOKUP($B247,program1516,34,FALSE)</f>
        <v>17232.72</v>
      </c>
      <c r="BB247" s="82">
        <f t="shared" ref="BB247:BB252" si="1511">VLOOKUP($B247,program1516,35,FALSE)</f>
        <v>53128.610000000008</v>
      </c>
      <c r="BC247" s="82">
        <f t="shared" ref="BC247:BC252" si="1512">VLOOKUP($B247,program1516,36,FALSE)</f>
        <v>0</v>
      </c>
      <c r="BD247" s="82">
        <f t="shared" ref="BD247:BD252" si="1513">VLOOKUP($B247,program1516,37,FALSE)</f>
        <v>0</v>
      </c>
      <c r="BE247" s="82">
        <f t="shared" ref="BE247:BE252" si="1514">VLOOKUP($B247,program1516,38,FALSE)</f>
        <v>0</v>
      </c>
      <c r="BF247" s="76">
        <f t="shared" ref="BF247:BF252" si="1515">SUM(AP247:BE247)</f>
        <v>1018652.3599999999</v>
      </c>
      <c r="BG247" s="77">
        <f t="shared" ref="BG247:BG253" si="1516">BF247/E247</f>
        <v>7.4972476391829801E-2</v>
      </c>
      <c r="BH247" s="76">
        <f t="shared" ref="BH247:BH253" si="1517">BF247/D247</f>
        <v>1022.5380044167837</v>
      </c>
      <c r="BI247" s="82">
        <f t="shared" ref="BI247:BI252" si="1518">VLOOKUP($B247,program1516,39,FALSE)</f>
        <v>0</v>
      </c>
      <c r="BJ247" s="82">
        <f t="shared" ref="BJ247:BJ252" si="1519">VLOOKUP($B247,program1516,40,FALSE)</f>
        <v>0</v>
      </c>
      <c r="BK247" s="82">
        <f t="shared" ref="BK247:BK252" si="1520">VLOOKUP($B247,program1516,41,FALSE)</f>
        <v>9014.130000000001</v>
      </c>
      <c r="BL247" s="82">
        <f t="shared" ref="BL247:BL252" si="1521">VLOOKUP($B247,program1516,42,FALSE)</f>
        <v>0</v>
      </c>
      <c r="BM247" s="82">
        <f t="shared" ref="BM247:BM252" si="1522">VLOOKUP($B247,program1516,43,FALSE)</f>
        <v>0</v>
      </c>
      <c r="BN247" s="82">
        <f t="shared" ref="BN247:BN252" si="1523">VLOOKUP($B247,program1516,44,FALSE)</f>
        <v>0</v>
      </c>
      <c r="BO247" s="82">
        <f t="shared" ref="BO247:BO252" si="1524">VLOOKUP($B247,program1516,45,FALSE)</f>
        <v>262331.91000000003</v>
      </c>
      <c r="BP247" s="76">
        <f t="shared" ref="BP247:BP251" si="1525">SUM(BI247:BO247)</f>
        <v>271346.04000000004</v>
      </c>
      <c r="BQ247" s="77">
        <f t="shared" ref="BQ247:BQ253" si="1526">BP247/E247</f>
        <v>1.9970978693768019E-2</v>
      </c>
      <c r="BR247" s="76">
        <f t="shared" ref="BR247:BR253" si="1527">BP247/D247</f>
        <v>272.38108813491272</v>
      </c>
      <c r="BS247" s="82">
        <f t="shared" ref="BS247:BS252" si="1528">VLOOKUP($B247,program1516,46,FALSE)</f>
        <v>0</v>
      </c>
      <c r="BT247" s="82">
        <f t="shared" ref="BT247:BT252" si="1529">VLOOKUP($B247,program1516,47,FALSE)</f>
        <v>0</v>
      </c>
      <c r="BU247" s="82">
        <f t="shared" ref="BU247:BU252" si="1530">VLOOKUP($B247,program1516,48,FALSE)</f>
        <v>48308.74</v>
      </c>
      <c r="BV247" s="82">
        <f t="shared" ref="BV247:BV252" si="1531">VLOOKUP($B247,program1516,49,FALSE)</f>
        <v>11781.579999999998</v>
      </c>
      <c r="BW247" s="76">
        <f t="shared" ref="BW247:BW252" si="1532">SUM(BS247:BV247)</f>
        <v>60090.319999999992</v>
      </c>
      <c r="BX247" s="77">
        <f t="shared" ref="BX247:BX253" si="1533">BW247/E247</f>
        <v>4.4226276544212769E-3</v>
      </c>
      <c r="BY247" s="76">
        <f t="shared" ref="BY247:BY253" si="1534">BW247/D247</f>
        <v>60.319534230074282</v>
      </c>
      <c r="BZ247" s="82">
        <v>2583208.4300000006</v>
      </c>
      <c r="CA247" s="77">
        <f t="shared" ref="CA247:CA253" si="1535">BZ247/E247</f>
        <v>0.19012328507573556</v>
      </c>
      <c r="CB247" s="76">
        <f t="shared" ref="CB247:CB253" si="1536">BZ247/D247</f>
        <v>2593.0620658502316</v>
      </c>
      <c r="CC247" s="82">
        <v>491788.81999999995</v>
      </c>
      <c r="CD247" s="77">
        <f t="shared" ref="CD247:CD253" si="1537">CC247/E247</f>
        <v>3.619549430702329E-2</v>
      </c>
      <c r="CE247" s="76">
        <f t="shared" ref="CE247:CE253" si="1538">CC247/D247</f>
        <v>493.6647460349327</v>
      </c>
      <c r="CF247" s="84">
        <v>658728.78</v>
      </c>
      <c r="CG247" s="77">
        <f t="shared" ref="CG247:CG253" si="1539">CF247/E247</f>
        <v>4.8482220084552552E-2</v>
      </c>
      <c r="CH247" s="85">
        <f t="shared" ref="CH247:CH253" si="1540">CF247/D247</f>
        <v>661.24149769122675</v>
      </c>
    </row>
    <row r="248" spans="1:86" x14ac:dyDescent="0.2">
      <c r="A248" s="79"/>
      <c r="B248" s="70" t="s">
        <v>407</v>
      </c>
      <c r="C248" s="70" t="s">
        <v>408</v>
      </c>
      <c r="D248" s="80">
        <f t="shared" si="1463"/>
        <v>618.39</v>
      </c>
      <c r="E248" s="80">
        <f t="shared" si="1464"/>
        <v>7678610.6399999997</v>
      </c>
      <c r="F248" s="76">
        <f t="shared" si="1465"/>
        <v>3664755.2999999993</v>
      </c>
      <c r="G248" s="76">
        <f t="shared" si="1466"/>
        <v>386549.51</v>
      </c>
      <c r="H248" s="76">
        <f t="shared" si="1467"/>
        <v>4106.97</v>
      </c>
      <c r="I248" s="76">
        <f t="shared" si="1468"/>
        <v>4055411.78</v>
      </c>
      <c r="J248" s="77">
        <f t="shared" si="1469"/>
        <v>0.52814395339623577</v>
      </c>
      <c r="K248" s="81">
        <f t="shared" si="1470"/>
        <v>6558.0164297611536</v>
      </c>
      <c r="L248" s="82">
        <f t="shared" si="1471"/>
        <v>0</v>
      </c>
      <c r="M248" s="82">
        <f t="shared" si="1472"/>
        <v>0</v>
      </c>
      <c r="N248" s="82">
        <f t="shared" si="1473"/>
        <v>0</v>
      </c>
      <c r="O248" s="82">
        <f t="shared" si="1474"/>
        <v>0</v>
      </c>
      <c r="P248" s="82">
        <f t="shared" si="1475"/>
        <v>0</v>
      </c>
      <c r="Q248" s="82">
        <f t="shared" si="1476"/>
        <v>0</v>
      </c>
      <c r="R248" s="76"/>
      <c r="S248" s="77">
        <f t="shared" si="1477"/>
        <v>0</v>
      </c>
      <c r="T248" s="96">
        <f t="shared" si="1478"/>
        <v>0</v>
      </c>
      <c r="U248" s="82">
        <f t="shared" si="1479"/>
        <v>551799.49000000011</v>
      </c>
      <c r="V248" s="82">
        <f t="shared" si="1480"/>
        <v>0</v>
      </c>
      <c r="W248" s="82">
        <f t="shared" si="1481"/>
        <v>142756.34</v>
      </c>
      <c r="X248" s="82">
        <f t="shared" si="1482"/>
        <v>0</v>
      </c>
      <c r="Y248" s="82">
        <f t="shared" si="1483"/>
        <v>0</v>
      </c>
      <c r="Z248" s="82">
        <f t="shared" si="1484"/>
        <v>0</v>
      </c>
      <c r="AA248" s="76">
        <f t="shared" si="1485"/>
        <v>694555.83000000007</v>
      </c>
      <c r="AB248" s="77">
        <f t="shared" si="1486"/>
        <v>9.0453320602280216E-2</v>
      </c>
      <c r="AC248" s="76">
        <f t="shared" si="1487"/>
        <v>1123.167952263135</v>
      </c>
      <c r="AD248" s="82">
        <f t="shared" si="1488"/>
        <v>332115.59999999998</v>
      </c>
      <c r="AE248" s="82">
        <f t="shared" si="1489"/>
        <v>0</v>
      </c>
      <c r="AF248" s="82">
        <f t="shared" si="1490"/>
        <v>5469.99</v>
      </c>
      <c r="AG248" s="82">
        <f t="shared" si="1491"/>
        <v>0</v>
      </c>
      <c r="AH248" s="76">
        <f t="shared" si="1492"/>
        <v>337585.58999999997</v>
      </c>
      <c r="AI248" s="77">
        <f t="shared" si="1493"/>
        <v>4.3964410467881201E-2</v>
      </c>
      <c r="AJ248" s="76">
        <f t="shared" si="1494"/>
        <v>545.91049337796528</v>
      </c>
      <c r="AK248" s="82">
        <f t="shared" si="1495"/>
        <v>0</v>
      </c>
      <c r="AL248" s="82">
        <f t="shared" si="1496"/>
        <v>0</v>
      </c>
      <c r="AM248" s="76"/>
      <c r="AN248" s="77">
        <f t="shared" si="1497"/>
        <v>0</v>
      </c>
      <c r="AO248" s="76">
        <f t="shared" si="1498"/>
        <v>0</v>
      </c>
      <c r="AP248" s="82">
        <f t="shared" si="1499"/>
        <v>187440.93</v>
      </c>
      <c r="AQ248" s="82">
        <f t="shared" si="1500"/>
        <v>38853.39</v>
      </c>
      <c r="AR248" s="82">
        <f t="shared" si="1501"/>
        <v>0</v>
      </c>
      <c r="AS248" s="82">
        <f t="shared" si="1502"/>
        <v>0</v>
      </c>
      <c r="AT248" s="82">
        <f t="shared" si="1503"/>
        <v>187441.37</v>
      </c>
      <c r="AU248" s="82">
        <f t="shared" si="1504"/>
        <v>0</v>
      </c>
      <c r="AV248" s="82">
        <f t="shared" si="1505"/>
        <v>0</v>
      </c>
      <c r="AW248" s="82">
        <f t="shared" si="1506"/>
        <v>259890.12</v>
      </c>
      <c r="AX248" s="82">
        <f t="shared" si="1507"/>
        <v>0</v>
      </c>
      <c r="AY248" s="82">
        <f t="shared" si="1508"/>
        <v>0</v>
      </c>
      <c r="AZ248" s="82">
        <f t="shared" si="1509"/>
        <v>0</v>
      </c>
      <c r="BA248" s="82">
        <f t="shared" si="1510"/>
        <v>6078.23</v>
      </c>
      <c r="BB248" s="82">
        <f t="shared" si="1511"/>
        <v>68335.77</v>
      </c>
      <c r="BC248" s="82">
        <f t="shared" si="1512"/>
        <v>0</v>
      </c>
      <c r="BD248" s="82">
        <f t="shared" si="1513"/>
        <v>0</v>
      </c>
      <c r="BE248" s="82">
        <f t="shared" si="1514"/>
        <v>0</v>
      </c>
      <c r="BF248" s="76">
        <f t="shared" si="1515"/>
        <v>748039.81</v>
      </c>
      <c r="BG248" s="77">
        <f t="shared" si="1516"/>
        <v>9.7418640568028611E-2</v>
      </c>
      <c r="BH248" s="76">
        <f t="shared" si="1517"/>
        <v>1209.6570287359111</v>
      </c>
      <c r="BI248" s="82">
        <f t="shared" si="1518"/>
        <v>0</v>
      </c>
      <c r="BJ248" s="82">
        <f t="shared" si="1519"/>
        <v>0</v>
      </c>
      <c r="BK248" s="82">
        <f t="shared" si="1520"/>
        <v>5043.5300000000007</v>
      </c>
      <c r="BL248" s="82">
        <f t="shared" si="1521"/>
        <v>0</v>
      </c>
      <c r="BM248" s="82">
        <f t="shared" si="1522"/>
        <v>0</v>
      </c>
      <c r="BN248" s="82">
        <f t="shared" si="1523"/>
        <v>0</v>
      </c>
      <c r="BO248" s="82">
        <f t="shared" si="1524"/>
        <v>104139.84</v>
      </c>
      <c r="BP248" s="76">
        <f t="shared" si="1525"/>
        <v>109183.37</v>
      </c>
      <c r="BQ248" s="77">
        <f t="shared" si="1526"/>
        <v>1.4219156969782232E-2</v>
      </c>
      <c r="BR248" s="76">
        <f t="shared" si="1527"/>
        <v>176.56069794142854</v>
      </c>
      <c r="BS248" s="82">
        <f t="shared" si="1528"/>
        <v>0</v>
      </c>
      <c r="BT248" s="82">
        <f t="shared" si="1529"/>
        <v>0</v>
      </c>
      <c r="BU248" s="82">
        <f t="shared" si="1530"/>
        <v>0</v>
      </c>
      <c r="BV248" s="82">
        <f t="shared" si="1531"/>
        <v>0</v>
      </c>
      <c r="BW248" s="76"/>
      <c r="BX248" s="77">
        <f t="shared" si="1533"/>
        <v>0</v>
      </c>
      <c r="BY248" s="76">
        <f t="shared" si="1534"/>
        <v>0</v>
      </c>
      <c r="BZ248" s="82">
        <v>1107345.5799999996</v>
      </c>
      <c r="CA248" s="77">
        <f t="shared" si="1535"/>
        <v>0.1442117111957118</v>
      </c>
      <c r="CB248" s="76">
        <f t="shared" si="1536"/>
        <v>1790.6912789663475</v>
      </c>
      <c r="CC248" s="82">
        <v>327635.52999999997</v>
      </c>
      <c r="CD248" s="77">
        <f t="shared" si="1537"/>
        <v>4.2668595317655017E-2</v>
      </c>
      <c r="CE248" s="76">
        <f t="shared" si="1538"/>
        <v>529.82022671776701</v>
      </c>
      <c r="CF248" s="84">
        <v>298853.15000000002</v>
      </c>
      <c r="CG248" s="77">
        <f t="shared" si="1539"/>
        <v>3.8920211482425165E-2</v>
      </c>
      <c r="CH248" s="85">
        <f t="shared" si="1540"/>
        <v>483.27616876081441</v>
      </c>
    </row>
    <row r="249" spans="1:86" x14ac:dyDescent="0.2">
      <c r="A249" s="79"/>
      <c r="B249" s="70" t="s">
        <v>409</v>
      </c>
      <c r="C249" s="70" t="s">
        <v>410</v>
      </c>
      <c r="D249" s="80">
        <f t="shared" si="1463"/>
        <v>624.7399999999999</v>
      </c>
      <c r="E249" s="80">
        <f t="shared" si="1464"/>
        <v>8094641.8499999996</v>
      </c>
      <c r="F249" s="76">
        <f t="shared" si="1465"/>
        <v>3141167.1599999997</v>
      </c>
      <c r="G249" s="76">
        <f t="shared" si="1466"/>
        <v>187679.18999999997</v>
      </c>
      <c r="H249" s="76">
        <f t="shared" si="1467"/>
        <v>1173.42</v>
      </c>
      <c r="I249" s="76">
        <f t="shared" si="1468"/>
        <v>3330019.7699999996</v>
      </c>
      <c r="J249" s="77">
        <f t="shared" si="1469"/>
        <v>0.41138568348147481</v>
      </c>
      <c r="K249" s="81">
        <f t="shared" si="1470"/>
        <v>5330.2490155904861</v>
      </c>
      <c r="L249" s="82">
        <f t="shared" si="1471"/>
        <v>0</v>
      </c>
      <c r="M249" s="82">
        <f t="shared" si="1472"/>
        <v>0</v>
      </c>
      <c r="N249" s="82">
        <f t="shared" si="1473"/>
        <v>0</v>
      </c>
      <c r="O249" s="82">
        <f t="shared" si="1474"/>
        <v>0</v>
      </c>
      <c r="P249" s="82">
        <f t="shared" si="1475"/>
        <v>0</v>
      </c>
      <c r="Q249" s="82">
        <f t="shared" si="1476"/>
        <v>0</v>
      </c>
      <c r="R249" s="76"/>
      <c r="S249" s="77">
        <f t="shared" si="1477"/>
        <v>0</v>
      </c>
      <c r="T249" s="96">
        <f t="shared" si="1478"/>
        <v>0</v>
      </c>
      <c r="U249" s="82">
        <f t="shared" si="1479"/>
        <v>736617.73000000021</v>
      </c>
      <c r="V249" s="82">
        <f t="shared" si="1480"/>
        <v>113103.34999999999</v>
      </c>
      <c r="W249" s="82">
        <f t="shared" si="1481"/>
        <v>105782.49</v>
      </c>
      <c r="X249" s="82">
        <f t="shared" si="1482"/>
        <v>0</v>
      </c>
      <c r="Y249" s="82">
        <f t="shared" si="1483"/>
        <v>0</v>
      </c>
      <c r="Z249" s="82">
        <f t="shared" si="1484"/>
        <v>0</v>
      </c>
      <c r="AA249" s="76">
        <f t="shared" si="1485"/>
        <v>955503.57000000018</v>
      </c>
      <c r="AB249" s="77">
        <f t="shared" si="1486"/>
        <v>0.11804148814811372</v>
      </c>
      <c r="AC249" s="76">
        <f t="shared" si="1487"/>
        <v>1529.4419598553004</v>
      </c>
      <c r="AD249" s="82">
        <f t="shared" si="1488"/>
        <v>211836.01</v>
      </c>
      <c r="AE249" s="82">
        <f t="shared" si="1489"/>
        <v>36172.199999999997</v>
      </c>
      <c r="AF249" s="82">
        <f t="shared" si="1490"/>
        <v>4744.03</v>
      </c>
      <c r="AG249" s="82">
        <f t="shared" si="1491"/>
        <v>0</v>
      </c>
      <c r="AH249" s="76">
        <f t="shared" si="1492"/>
        <v>252752.24000000002</v>
      </c>
      <c r="AI249" s="77">
        <f t="shared" si="1493"/>
        <v>3.1224635343193106E-2</v>
      </c>
      <c r="AJ249" s="76">
        <f t="shared" si="1494"/>
        <v>404.57188590453637</v>
      </c>
      <c r="AK249" s="82">
        <f t="shared" si="1495"/>
        <v>0</v>
      </c>
      <c r="AL249" s="82">
        <f t="shared" si="1496"/>
        <v>0</v>
      </c>
      <c r="AM249" s="76"/>
      <c r="AN249" s="77">
        <f t="shared" si="1497"/>
        <v>0</v>
      </c>
      <c r="AO249" s="76">
        <f t="shared" si="1498"/>
        <v>0</v>
      </c>
      <c r="AP249" s="82">
        <f t="shared" si="1499"/>
        <v>225661.71000000002</v>
      </c>
      <c r="AQ249" s="82">
        <f t="shared" si="1500"/>
        <v>44295.72</v>
      </c>
      <c r="AR249" s="82">
        <f t="shared" si="1501"/>
        <v>0</v>
      </c>
      <c r="AS249" s="82">
        <f t="shared" si="1502"/>
        <v>0</v>
      </c>
      <c r="AT249" s="82">
        <f t="shared" si="1503"/>
        <v>183067.69000000003</v>
      </c>
      <c r="AU249" s="82">
        <f t="shared" si="1504"/>
        <v>0</v>
      </c>
      <c r="AV249" s="82">
        <f t="shared" si="1505"/>
        <v>0</v>
      </c>
      <c r="AW249" s="82">
        <f t="shared" si="1506"/>
        <v>869018.32000000007</v>
      </c>
      <c r="AX249" s="82">
        <f t="shared" si="1507"/>
        <v>11118.779999999999</v>
      </c>
      <c r="AY249" s="82">
        <f t="shared" si="1508"/>
        <v>0</v>
      </c>
      <c r="AZ249" s="82">
        <f t="shared" si="1509"/>
        <v>0</v>
      </c>
      <c r="BA249" s="82">
        <f t="shared" si="1510"/>
        <v>13497.69</v>
      </c>
      <c r="BB249" s="82">
        <f t="shared" si="1511"/>
        <v>104310.95999999999</v>
      </c>
      <c r="BC249" s="82">
        <f t="shared" si="1512"/>
        <v>0</v>
      </c>
      <c r="BD249" s="82">
        <f t="shared" si="1513"/>
        <v>12042</v>
      </c>
      <c r="BE249" s="82">
        <f t="shared" si="1514"/>
        <v>0</v>
      </c>
      <c r="BF249" s="76">
        <f t="shared" si="1515"/>
        <v>1463012.87</v>
      </c>
      <c r="BG249" s="77">
        <f t="shared" si="1516"/>
        <v>0.18073843131181896</v>
      </c>
      <c r="BH249" s="76">
        <f t="shared" si="1517"/>
        <v>2341.7947786279096</v>
      </c>
      <c r="BI249" s="82">
        <f t="shared" si="1518"/>
        <v>5251.03</v>
      </c>
      <c r="BJ249" s="82">
        <f t="shared" si="1519"/>
        <v>0</v>
      </c>
      <c r="BK249" s="82">
        <f t="shared" si="1520"/>
        <v>6504.8099999999995</v>
      </c>
      <c r="BL249" s="82">
        <f t="shared" si="1521"/>
        <v>0</v>
      </c>
      <c r="BM249" s="82">
        <f t="shared" si="1522"/>
        <v>0</v>
      </c>
      <c r="BN249" s="82">
        <f t="shared" si="1523"/>
        <v>0</v>
      </c>
      <c r="BO249" s="82">
        <f t="shared" si="1524"/>
        <v>48409.01</v>
      </c>
      <c r="BP249" s="76">
        <f t="shared" si="1525"/>
        <v>60164.850000000006</v>
      </c>
      <c r="BQ249" s="77">
        <f t="shared" si="1526"/>
        <v>7.4326759744163364E-3</v>
      </c>
      <c r="BR249" s="76">
        <f t="shared" si="1527"/>
        <v>96.30382239011432</v>
      </c>
      <c r="BS249" s="82">
        <f t="shared" si="1528"/>
        <v>0</v>
      </c>
      <c r="BT249" s="82">
        <f t="shared" si="1529"/>
        <v>0</v>
      </c>
      <c r="BU249" s="82">
        <f t="shared" si="1530"/>
        <v>82098.86</v>
      </c>
      <c r="BV249" s="82">
        <f t="shared" si="1531"/>
        <v>0</v>
      </c>
      <c r="BW249" s="76">
        <f t="shared" si="1532"/>
        <v>82098.86</v>
      </c>
      <c r="BX249" s="77">
        <f t="shared" si="1533"/>
        <v>1.0142370906749878E-2</v>
      </c>
      <c r="BY249" s="76">
        <f t="shared" si="1534"/>
        <v>131.4128437429971</v>
      </c>
      <c r="BZ249" s="82">
        <v>1259913.0999999999</v>
      </c>
      <c r="CA249" s="77">
        <f t="shared" si="1535"/>
        <v>0.15564778817236985</v>
      </c>
      <c r="CB249" s="76">
        <f t="shared" si="1536"/>
        <v>2016.6999071613793</v>
      </c>
      <c r="CC249" s="82">
        <v>312322.02</v>
      </c>
      <c r="CD249" s="77">
        <f t="shared" si="1537"/>
        <v>3.8583797255958896E-2</v>
      </c>
      <c r="CE249" s="76">
        <f t="shared" si="1538"/>
        <v>499.92320005122144</v>
      </c>
      <c r="CF249" s="84">
        <v>378854.56999999995</v>
      </c>
      <c r="CG249" s="77">
        <f t="shared" si="1539"/>
        <v>4.6803129405904469E-2</v>
      </c>
      <c r="CH249" s="85">
        <f t="shared" si="1540"/>
        <v>606.41958254633926</v>
      </c>
    </row>
    <row r="250" spans="1:86" x14ac:dyDescent="0.2">
      <c r="A250" s="79"/>
      <c r="B250" s="70" t="s">
        <v>411</v>
      </c>
      <c r="C250" s="70" t="s">
        <v>412</v>
      </c>
      <c r="D250" s="80">
        <f t="shared" si="1463"/>
        <v>425.71999999999997</v>
      </c>
      <c r="E250" s="80">
        <f t="shared" si="1464"/>
        <v>5663351</v>
      </c>
      <c r="F250" s="76">
        <f t="shared" si="1465"/>
        <v>2358826.52</v>
      </c>
      <c r="G250" s="76">
        <f t="shared" si="1466"/>
        <v>132938.69</v>
      </c>
      <c r="H250" s="76">
        <f t="shared" si="1467"/>
        <v>0</v>
      </c>
      <c r="I250" s="76">
        <f t="shared" si="1468"/>
        <v>2491765.21</v>
      </c>
      <c r="J250" s="77">
        <f t="shared" si="1469"/>
        <v>0.43998071283238493</v>
      </c>
      <c r="K250" s="81">
        <f t="shared" si="1470"/>
        <v>5853.06119045382</v>
      </c>
      <c r="L250" s="82">
        <f t="shared" si="1471"/>
        <v>0</v>
      </c>
      <c r="M250" s="82">
        <f t="shared" si="1472"/>
        <v>0</v>
      </c>
      <c r="N250" s="82">
        <f t="shared" si="1473"/>
        <v>0</v>
      </c>
      <c r="O250" s="82">
        <f t="shared" si="1474"/>
        <v>0</v>
      </c>
      <c r="P250" s="82">
        <f t="shared" si="1475"/>
        <v>0</v>
      </c>
      <c r="Q250" s="82">
        <f t="shared" si="1476"/>
        <v>0</v>
      </c>
      <c r="R250" s="76"/>
      <c r="S250" s="77">
        <f t="shared" si="1477"/>
        <v>0</v>
      </c>
      <c r="T250" s="96">
        <f t="shared" si="1478"/>
        <v>0</v>
      </c>
      <c r="U250" s="82">
        <f t="shared" si="1479"/>
        <v>338344.78</v>
      </c>
      <c r="V250" s="82">
        <f t="shared" si="1480"/>
        <v>9624.76</v>
      </c>
      <c r="W250" s="82">
        <f t="shared" si="1481"/>
        <v>17227.670000000002</v>
      </c>
      <c r="X250" s="82">
        <f t="shared" si="1482"/>
        <v>0</v>
      </c>
      <c r="Y250" s="82">
        <f t="shared" si="1483"/>
        <v>0</v>
      </c>
      <c r="Z250" s="82">
        <f t="shared" si="1484"/>
        <v>0</v>
      </c>
      <c r="AA250" s="76">
        <f t="shared" si="1485"/>
        <v>365197.21</v>
      </c>
      <c r="AB250" s="77">
        <f t="shared" si="1486"/>
        <v>6.4484297370938165E-2</v>
      </c>
      <c r="AC250" s="76">
        <f t="shared" si="1487"/>
        <v>857.83428074790959</v>
      </c>
      <c r="AD250" s="82">
        <f t="shared" si="1488"/>
        <v>117495.57999999999</v>
      </c>
      <c r="AE250" s="82">
        <f t="shared" si="1489"/>
        <v>15244.16</v>
      </c>
      <c r="AF250" s="82">
        <f t="shared" si="1490"/>
        <v>55883.01</v>
      </c>
      <c r="AG250" s="82">
        <f t="shared" si="1491"/>
        <v>0</v>
      </c>
      <c r="AH250" s="76">
        <f t="shared" si="1492"/>
        <v>188622.75</v>
      </c>
      <c r="AI250" s="77">
        <f t="shared" si="1493"/>
        <v>3.3305855490856913E-2</v>
      </c>
      <c r="AJ250" s="76">
        <f t="shared" si="1494"/>
        <v>443.06762660903883</v>
      </c>
      <c r="AK250" s="82">
        <f t="shared" si="1495"/>
        <v>0</v>
      </c>
      <c r="AL250" s="82">
        <f t="shared" si="1496"/>
        <v>0</v>
      </c>
      <c r="AM250" s="76"/>
      <c r="AN250" s="77">
        <f t="shared" si="1497"/>
        <v>0</v>
      </c>
      <c r="AO250" s="76">
        <f t="shared" si="1498"/>
        <v>0</v>
      </c>
      <c r="AP250" s="82">
        <f t="shared" si="1499"/>
        <v>113974.53</v>
      </c>
      <c r="AQ250" s="82">
        <f t="shared" si="1500"/>
        <v>26251.23</v>
      </c>
      <c r="AR250" s="82">
        <f t="shared" si="1501"/>
        <v>22174.559999999998</v>
      </c>
      <c r="AS250" s="82">
        <f t="shared" si="1502"/>
        <v>0</v>
      </c>
      <c r="AT250" s="82">
        <f t="shared" si="1503"/>
        <v>82908.739999999991</v>
      </c>
      <c r="AU250" s="82">
        <f t="shared" si="1504"/>
        <v>858067.03999999992</v>
      </c>
      <c r="AV250" s="82">
        <f t="shared" si="1505"/>
        <v>177878.84</v>
      </c>
      <c r="AW250" s="82">
        <f t="shared" si="1506"/>
        <v>17818.86</v>
      </c>
      <c r="AX250" s="82">
        <f t="shared" si="1507"/>
        <v>0</v>
      </c>
      <c r="AY250" s="82">
        <f t="shared" si="1508"/>
        <v>0</v>
      </c>
      <c r="AZ250" s="82">
        <f t="shared" si="1509"/>
        <v>0</v>
      </c>
      <c r="BA250" s="82">
        <f t="shared" si="1510"/>
        <v>0</v>
      </c>
      <c r="BB250" s="82">
        <f t="shared" si="1511"/>
        <v>9593.880000000001</v>
      </c>
      <c r="BC250" s="82">
        <f t="shared" si="1512"/>
        <v>0</v>
      </c>
      <c r="BD250" s="82">
        <f t="shared" si="1513"/>
        <v>0</v>
      </c>
      <c r="BE250" s="82">
        <f t="shared" si="1514"/>
        <v>0</v>
      </c>
      <c r="BF250" s="76">
        <f t="shared" si="1515"/>
        <v>1308667.68</v>
      </c>
      <c r="BG250" s="77">
        <f t="shared" si="1516"/>
        <v>0.23107656226852263</v>
      </c>
      <c r="BH250" s="76">
        <f t="shared" si="1517"/>
        <v>3074.0103354317393</v>
      </c>
      <c r="BI250" s="82">
        <f t="shared" si="1518"/>
        <v>0</v>
      </c>
      <c r="BJ250" s="82">
        <f t="shared" si="1519"/>
        <v>0</v>
      </c>
      <c r="BK250" s="82">
        <f t="shared" si="1520"/>
        <v>2667.9</v>
      </c>
      <c r="BL250" s="82">
        <f t="shared" si="1521"/>
        <v>0</v>
      </c>
      <c r="BM250" s="82">
        <f t="shared" si="1522"/>
        <v>0</v>
      </c>
      <c r="BN250" s="82">
        <f t="shared" si="1523"/>
        <v>0</v>
      </c>
      <c r="BO250" s="82">
        <f t="shared" si="1524"/>
        <v>155086.57</v>
      </c>
      <c r="BP250" s="76">
        <f t="shared" si="1525"/>
        <v>157754.47</v>
      </c>
      <c r="BQ250" s="77">
        <f t="shared" si="1526"/>
        <v>2.7855322758557611E-2</v>
      </c>
      <c r="BR250" s="76">
        <f t="shared" si="1527"/>
        <v>370.55921732594197</v>
      </c>
      <c r="BS250" s="82">
        <f t="shared" si="1528"/>
        <v>0</v>
      </c>
      <c r="BT250" s="82">
        <f t="shared" si="1529"/>
        <v>0</v>
      </c>
      <c r="BU250" s="82">
        <f t="shared" si="1530"/>
        <v>0</v>
      </c>
      <c r="BV250" s="82">
        <f t="shared" si="1531"/>
        <v>0</v>
      </c>
      <c r="BW250" s="76"/>
      <c r="BX250" s="77">
        <f t="shared" si="1533"/>
        <v>0</v>
      </c>
      <c r="BY250" s="76">
        <f t="shared" si="1534"/>
        <v>0</v>
      </c>
      <c r="BZ250" s="82">
        <v>789903.1</v>
      </c>
      <c r="CA250" s="77">
        <f t="shared" si="1535"/>
        <v>0.13947627473557617</v>
      </c>
      <c r="CB250" s="76">
        <f t="shared" si="1536"/>
        <v>1855.4521751385889</v>
      </c>
      <c r="CC250" s="82">
        <v>139171.97999999995</v>
      </c>
      <c r="CD250" s="77">
        <f t="shared" si="1537"/>
        <v>2.4574139939410423E-2</v>
      </c>
      <c r="CE250" s="76">
        <f t="shared" si="1538"/>
        <v>326.90965893075253</v>
      </c>
      <c r="CF250" s="84">
        <v>222268.60000000003</v>
      </c>
      <c r="CG250" s="77">
        <f t="shared" si="1539"/>
        <v>3.9246834603753153E-2</v>
      </c>
      <c r="CH250" s="85">
        <f t="shared" si="1540"/>
        <v>522.10044160481084</v>
      </c>
    </row>
    <row r="251" spans="1:86" x14ac:dyDescent="0.2">
      <c r="A251" s="79"/>
      <c r="B251" s="70" t="s">
        <v>413</v>
      </c>
      <c r="C251" s="70" t="s">
        <v>414</v>
      </c>
      <c r="D251" s="80">
        <f t="shared" si="1463"/>
        <v>334.36</v>
      </c>
      <c r="E251" s="80">
        <f t="shared" si="1464"/>
        <v>4521538.8499999996</v>
      </c>
      <c r="F251" s="76">
        <f t="shared" si="1465"/>
        <v>2191767.7200000002</v>
      </c>
      <c r="G251" s="76">
        <f t="shared" si="1466"/>
        <v>0</v>
      </c>
      <c r="H251" s="76">
        <f t="shared" si="1467"/>
        <v>0</v>
      </c>
      <c r="I251" s="76">
        <f t="shared" si="1468"/>
        <v>2191767.7200000002</v>
      </c>
      <c r="J251" s="77">
        <f t="shared" si="1469"/>
        <v>0.48473933161052024</v>
      </c>
      <c r="K251" s="81">
        <f t="shared" si="1470"/>
        <v>6555.1134106950594</v>
      </c>
      <c r="L251" s="82">
        <f t="shared" si="1471"/>
        <v>0</v>
      </c>
      <c r="M251" s="82">
        <f t="shared" si="1472"/>
        <v>0</v>
      </c>
      <c r="N251" s="82">
        <f t="shared" si="1473"/>
        <v>0</v>
      </c>
      <c r="O251" s="82">
        <f t="shared" si="1474"/>
        <v>0</v>
      </c>
      <c r="P251" s="82">
        <f t="shared" si="1475"/>
        <v>0</v>
      </c>
      <c r="Q251" s="82">
        <f t="shared" si="1476"/>
        <v>0</v>
      </c>
      <c r="R251" s="76"/>
      <c r="S251" s="77">
        <f t="shared" si="1477"/>
        <v>0</v>
      </c>
      <c r="T251" s="96">
        <f t="shared" si="1478"/>
        <v>0</v>
      </c>
      <c r="U251" s="82">
        <f t="shared" si="1479"/>
        <v>351846.88999999996</v>
      </c>
      <c r="V251" s="82">
        <f t="shared" si="1480"/>
        <v>0</v>
      </c>
      <c r="W251" s="82">
        <f t="shared" si="1481"/>
        <v>42208.6</v>
      </c>
      <c r="X251" s="82">
        <f t="shared" si="1482"/>
        <v>0</v>
      </c>
      <c r="Y251" s="82">
        <f t="shared" si="1483"/>
        <v>0</v>
      </c>
      <c r="Z251" s="82">
        <f t="shared" si="1484"/>
        <v>0</v>
      </c>
      <c r="AA251" s="76">
        <f t="shared" si="1485"/>
        <v>394055.48999999993</v>
      </c>
      <c r="AB251" s="77">
        <f t="shared" si="1486"/>
        <v>8.7150747361155592E-2</v>
      </c>
      <c r="AC251" s="76">
        <f t="shared" si="1487"/>
        <v>1178.5365773417871</v>
      </c>
      <c r="AD251" s="82">
        <f t="shared" si="1488"/>
        <v>113844.56000000001</v>
      </c>
      <c r="AE251" s="82">
        <f t="shared" si="1489"/>
        <v>41334.080000000002</v>
      </c>
      <c r="AF251" s="82">
        <f t="shared" si="1490"/>
        <v>14358.41</v>
      </c>
      <c r="AG251" s="82">
        <f t="shared" si="1491"/>
        <v>0</v>
      </c>
      <c r="AH251" s="76">
        <f t="shared" si="1492"/>
        <v>169537.05000000002</v>
      </c>
      <c r="AI251" s="77">
        <f t="shared" si="1493"/>
        <v>3.7495431450290433E-2</v>
      </c>
      <c r="AJ251" s="76">
        <f t="shared" si="1494"/>
        <v>507.04943773178616</v>
      </c>
      <c r="AK251" s="82">
        <f t="shared" si="1495"/>
        <v>0</v>
      </c>
      <c r="AL251" s="82">
        <f t="shared" si="1496"/>
        <v>0</v>
      </c>
      <c r="AM251" s="76"/>
      <c r="AN251" s="77">
        <f t="shared" si="1497"/>
        <v>0</v>
      </c>
      <c r="AO251" s="76">
        <f t="shared" si="1498"/>
        <v>0</v>
      </c>
      <c r="AP251" s="82">
        <f t="shared" si="1499"/>
        <v>69464.87</v>
      </c>
      <c r="AQ251" s="82">
        <f t="shared" si="1500"/>
        <v>13392</v>
      </c>
      <c r="AR251" s="82">
        <f t="shared" si="1501"/>
        <v>0</v>
      </c>
      <c r="AS251" s="82">
        <f t="shared" si="1502"/>
        <v>0</v>
      </c>
      <c r="AT251" s="82">
        <f t="shared" si="1503"/>
        <v>80126.92</v>
      </c>
      <c r="AU251" s="82">
        <f t="shared" si="1504"/>
        <v>0</v>
      </c>
      <c r="AV251" s="82">
        <f t="shared" si="1505"/>
        <v>0</v>
      </c>
      <c r="AW251" s="82">
        <f t="shared" si="1506"/>
        <v>131971.1</v>
      </c>
      <c r="AX251" s="82">
        <f t="shared" si="1507"/>
        <v>0</v>
      </c>
      <c r="AY251" s="82">
        <f t="shared" si="1508"/>
        <v>0</v>
      </c>
      <c r="AZ251" s="82">
        <f t="shared" si="1509"/>
        <v>0</v>
      </c>
      <c r="BA251" s="82">
        <f t="shared" si="1510"/>
        <v>0</v>
      </c>
      <c r="BB251" s="82">
        <f t="shared" si="1511"/>
        <v>5630.98</v>
      </c>
      <c r="BC251" s="82">
        <f t="shared" si="1512"/>
        <v>0</v>
      </c>
      <c r="BD251" s="82">
        <f t="shared" si="1513"/>
        <v>0</v>
      </c>
      <c r="BE251" s="82">
        <f t="shared" si="1514"/>
        <v>0</v>
      </c>
      <c r="BF251" s="76">
        <f t="shared" si="1515"/>
        <v>300585.87</v>
      </c>
      <c r="BG251" s="77">
        <f t="shared" si="1516"/>
        <v>6.6478665775480408E-2</v>
      </c>
      <c r="BH251" s="76">
        <f t="shared" si="1517"/>
        <v>898.98872472783819</v>
      </c>
      <c r="BI251" s="82">
        <f t="shared" si="1518"/>
        <v>0</v>
      </c>
      <c r="BJ251" s="82">
        <f t="shared" si="1519"/>
        <v>0</v>
      </c>
      <c r="BK251" s="82">
        <f t="shared" si="1520"/>
        <v>3168.89</v>
      </c>
      <c r="BL251" s="82">
        <f t="shared" si="1521"/>
        <v>10077.76</v>
      </c>
      <c r="BM251" s="82">
        <f t="shared" si="1522"/>
        <v>0</v>
      </c>
      <c r="BN251" s="82">
        <f t="shared" si="1523"/>
        <v>0</v>
      </c>
      <c r="BO251" s="82">
        <f t="shared" si="1524"/>
        <v>20291.14</v>
      </c>
      <c r="BP251" s="76">
        <f t="shared" si="1525"/>
        <v>33537.79</v>
      </c>
      <c r="BQ251" s="77">
        <f t="shared" si="1526"/>
        <v>7.41733978466203E-3</v>
      </c>
      <c r="BR251" s="76">
        <f t="shared" si="1527"/>
        <v>100.30443234836703</v>
      </c>
      <c r="BS251" s="82">
        <f t="shared" si="1528"/>
        <v>0</v>
      </c>
      <c r="BT251" s="82">
        <f t="shared" si="1529"/>
        <v>0</v>
      </c>
      <c r="BU251" s="82">
        <f t="shared" si="1530"/>
        <v>56981.86</v>
      </c>
      <c r="BV251" s="82">
        <f t="shared" si="1531"/>
        <v>0</v>
      </c>
      <c r="BW251" s="76">
        <f t="shared" si="1532"/>
        <v>56981.86</v>
      </c>
      <c r="BX251" s="77">
        <f t="shared" si="1533"/>
        <v>1.2602315691703059E-2</v>
      </c>
      <c r="BY251" s="76">
        <f t="shared" si="1534"/>
        <v>170.42068429237946</v>
      </c>
      <c r="BZ251" s="82">
        <v>773789.93</v>
      </c>
      <c r="CA251" s="77">
        <f t="shared" si="1535"/>
        <v>0.17113419914549668</v>
      </c>
      <c r="CB251" s="76">
        <f t="shared" si="1536"/>
        <v>2314.2419248713963</v>
      </c>
      <c r="CC251" s="82">
        <v>222243.94</v>
      </c>
      <c r="CD251" s="77">
        <f t="shared" si="1537"/>
        <v>4.9152279206889936E-2</v>
      </c>
      <c r="CE251" s="76">
        <f t="shared" si="1538"/>
        <v>664.68459145830843</v>
      </c>
      <c r="CF251" s="84">
        <v>379039.19999999995</v>
      </c>
      <c r="CG251" s="77">
        <f t="shared" si="1539"/>
        <v>8.3829689973801719E-2</v>
      </c>
      <c r="CH251" s="85">
        <f t="shared" si="1540"/>
        <v>1133.6260318219881</v>
      </c>
    </row>
    <row r="252" spans="1:86" x14ac:dyDescent="0.2">
      <c r="A252" s="79"/>
      <c r="B252" s="70" t="s">
        <v>415</v>
      </c>
      <c r="C252" s="70" t="s">
        <v>416</v>
      </c>
      <c r="D252" s="80">
        <f t="shared" si="1463"/>
        <v>65.549999999999983</v>
      </c>
      <c r="E252" s="80">
        <f t="shared" si="1464"/>
        <v>1603996.77</v>
      </c>
      <c r="F252" s="76">
        <f t="shared" si="1465"/>
        <v>844590.54999999981</v>
      </c>
      <c r="G252" s="76">
        <f t="shared" si="1466"/>
        <v>0</v>
      </c>
      <c r="H252" s="76">
        <f t="shared" si="1467"/>
        <v>0</v>
      </c>
      <c r="I252" s="76">
        <f t="shared" si="1468"/>
        <v>844590.54999999981</v>
      </c>
      <c r="J252" s="77">
        <f t="shared" si="1469"/>
        <v>0.52655377229967848</v>
      </c>
      <c r="K252" s="81">
        <f t="shared" si="1470"/>
        <v>12884.676582761251</v>
      </c>
      <c r="L252" s="82">
        <f t="shared" si="1471"/>
        <v>0</v>
      </c>
      <c r="M252" s="82">
        <f t="shared" si="1472"/>
        <v>0</v>
      </c>
      <c r="N252" s="82">
        <f t="shared" si="1473"/>
        <v>0</v>
      </c>
      <c r="O252" s="82">
        <f t="shared" si="1474"/>
        <v>0</v>
      </c>
      <c r="P252" s="82">
        <f t="shared" si="1475"/>
        <v>0</v>
      </c>
      <c r="Q252" s="82">
        <f t="shared" si="1476"/>
        <v>0</v>
      </c>
      <c r="R252" s="76"/>
      <c r="S252" s="77">
        <f t="shared" si="1477"/>
        <v>0</v>
      </c>
      <c r="T252" s="96">
        <f t="shared" si="1478"/>
        <v>0</v>
      </c>
      <c r="U252" s="82">
        <f t="shared" si="1479"/>
        <v>43064.2</v>
      </c>
      <c r="V252" s="82">
        <f t="shared" si="1480"/>
        <v>0</v>
      </c>
      <c r="W252" s="82">
        <f t="shared" si="1481"/>
        <v>7373.65</v>
      </c>
      <c r="X252" s="82">
        <f t="shared" si="1482"/>
        <v>0</v>
      </c>
      <c r="Y252" s="82">
        <f t="shared" si="1483"/>
        <v>0</v>
      </c>
      <c r="Z252" s="82">
        <f t="shared" si="1484"/>
        <v>0</v>
      </c>
      <c r="AA252" s="76">
        <f t="shared" si="1485"/>
        <v>50437.85</v>
      </c>
      <c r="AB252" s="77">
        <f t="shared" si="1486"/>
        <v>3.1445106962403671E-2</v>
      </c>
      <c r="AC252" s="76">
        <f t="shared" si="1487"/>
        <v>769.45614035087738</v>
      </c>
      <c r="AD252" s="82">
        <f t="shared" si="1488"/>
        <v>0</v>
      </c>
      <c r="AE252" s="82">
        <f t="shared" si="1489"/>
        <v>0</v>
      </c>
      <c r="AF252" s="82">
        <f t="shared" si="1490"/>
        <v>0</v>
      </c>
      <c r="AG252" s="82">
        <f t="shared" si="1491"/>
        <v>0</v>
      </c>
      <c r="AH252" s="76"/>
      <c r="AI252" s="77">
        <f t="shared" si="1493"/>
        <v>0</v>
      </c>
      <c r="AJ252" s="76">
        <f t="shared" si="1494"/>
        <v>0</v>
      </c>
      <c r="AK252" s="82">
        <f t="shared" si="1495"/>
        <v>0</v>
      </c>
      <c r="AL252" s="82">
        <f t="shared" si="1496"/>
        <v>0</v>
      </c>
      <c r="AM252" s="76"/>
      <c r="AN252" s="77">
        <f t="shared" si="1497"/>
        <v>0</v>
      </c>
      <c r="AO252" s="76">
        <f t="shared" si="1498"/>
        <v>0</v>
      </c>
      <c r="AP252" s="82">
        <f t="shared" si="1499"/>
        <v>15242.06</v>
      </c>
      <c r="AQ252" s="82">
        <f t="shared" si="1500"/>
        <v>27261.93</v>
      </c>
      <c r="AR252" s="82">
        <f t="shared" si="1501"/>
        <v>0</v>
      </c>
      <c r="AS252" s="82">
        <f t="shared" si="1502"/>
        <v>0</v>
      </c>
      <c r="AT252" s="82">
        <f t="shared" si="1503"/>
        <v>13951.009999999998</v>
      </c>
      <c r="AU252" s="82">
        <f t="shared" si="1504"/>
        <v>0</v>
      </c>
      <c r="AV252" s="82">
        <f t="shared" si="1505"/>
        <v>0</v>
      </c>
      <c r="AW252" s="82">
        <f t="shared" si="1506"/>
        <v>0</v>
      </c>
      <c r="AX252" s="82">
        <f t="shared" si="1507"/>
        <v>0</v>
      </c>
      <c r="AY252" s="82">
        <f t="shared" si="1508"/>
        <v>0</v>
      </c>
      <c r="AZ252" s="82">
        <f t="shared" si="1509"/>
        <v>0</v>
      </c>
      <c r="BA252" s="82">
        <f t="shared" si="1510"/>
        <v>0</v>
      </c>
      <c r="BB252" s="82">
        <f t="shared" si="1511"/>
        <v>0</v>
      </c>
      <c r="BC252" s="82">
        <f t="shared" si="1512"/>
        <v>0</v>
      </c>
      <c r="BD252" s="82">
        <f t="shared" si="1513"/>
        <v>0</v>
      </c>
      <c r="BE252" s="82">
        <f t="shared" si="1514"/>
        <v>0</v>
      </c>
      <c r="BF252" s="76">
        <f t="shared" si="1515"/>
        <v>56455</v>
      </c>
      <c r="BG252" s="77">
        <f t="shared" si="1516"/>
        <v>3.5196454915554475E-2</v>
      </c>
      <c r="BH252" s="76">
        <f t="shared" si="1517"/>
        <v>861.25095347063336</v>
      </c>
      <c r="BI252" s="82">
        <f t="shared" si="1518"/>
        <v>0</v>
      </c>
      <c r="BJ252" s="82">
        <f t="shared" si="1519"/>
        <v>0</v>
      </c>
      <c r="BK252" s="82">
        <f t="shared" si="1520"/>
        <v>0</v>
      </c>
      <c r="BL252" s="82">
        <f t="shared" si="1521"/>
        <v>0</v>
      </c>
      <c r="BM252" s="82">
        <f t="shared" si="1522"/>
        <v>0</v>
      </c>
      <c r="BN252" s="82">
        <f t="shared" si="1523"/>
        <v>0</v>
      </c>
      <c r="BO252" s="82">
        <f t="shared" si="1524"/>
        <v>0</v>
      </c>
      <c r="BP252" s="76"/>
      <c r="BQ252" s="77">
        <f t="shared" si="1526"/>
        <v>0</v>
      </c>
      <c r="BR252" s="76">
        <f t="shared" si="1527"/>
        <v>0</v>
      </c>
      <c r="BS252" s="82">
        <f t="shared" si="1528"/>
        <v>0</v>
      </c>
      <c r="BT252" s="82">
        <f t="shared" si="1529"/>
        <v>0</v>
      </c>
      <c r="BU252" s="82">
        <f t="shared" si="1530"/>
        <v>0</v>
      </c>
      <c r="BV252" s="82">
        <f t="shared" si="1531"/>
        <v>6556.49</v>
      </c>
      <c r="BW252" s="76">
        <f t="shared" si="1532"/>
        <v>6556.49</v>
      </c>
      <c r="BX252" s="77">
        <f t="shared" si="1533"/>
        <v>4.0875955130508148E-3</v>
      </c>
      <c r="BY252" s="76">
        <f t="shared" si="1534"/>
        <v>100.02273073989323</v>
      </c>
      <c r="BZ252" s="82">
        <v>439992.31000000011</v>
      </c>
      <c r="CA252" s="77">
        <f t="shared" si="1535"/>
        <v>0.27430997258180273</v>
      </c>
      <c r="CB252" s="76">
        <f t="shared" si="1536"/>
        <v>6712.3159420289894</v>
      </c>
      <c r="CC252" s="82">
        <v>84998.489999999991</v>
      </c>
      <c r="CD252" s="77">
        <f t="shared" si="1537"/>
        <v>5.2991684016919803E-2</v>
      </c>
      <c r="CE252" s="76">
        <f t="shared" si="1538"/>
        <v>1296.697025171625</v>
      </c>
      <c r="CF252" s="84">
        <v>120966.07999999999</v>
      </c>
      <c r="CG252" s="77">
        <f t="shared" si="1539"/>
        <v>7.5415413710589949E-2</v>
      </c>
      <c r="CH252" s="85">
        <f t="shared" si="1540"/>
        <v>1845.4016781083146</v>
      </c>
    </row>
    <row r="253" spans="1:86" x14ac:dyDescent="0.2">
      <c r="A253" s="79"/>
      <c r="B253" s="70"/>
      <c r="C253" s="74" t="s">
        <v>56</v>
      </c>
      <c r="D253" s="97">
        <f t="shared" ref="D253:I253" si="1541">SUM(D247:D252)</f>
        <v>3064.96</v>
      </c>
      <c r="E253" s="74">
        <f t="shared" si="1541"/>
        <v>41149156.760000005</v>
      </c>
      <c r="F253" s="74">
        <f t="shared" si="1541"/>
        <v>18822026.77</v>
      </c>
      <c r="G253" s="74">
        <f t="shared" si="1541"/>
        <v>707167.3899999999</v>
      </c>
      <c r="H253" s="74">
        <f t="shared" si="1541"/>
        <v>5280.39</v>
      </c>
      <c r="I253" s="74">
        <f t="shared" si="1541"/>
        <v>19534474.549999997</v>
      </c>
      <c r="J253" s="90">
        <f t="shared" si="1469"/>
        <v>0.47472356879470584</v>
      </c>
      <c r="K253" s="91">
        <f t="shared" si="1470"/>
        <v>6373.4843358477747</v>
      </c>
      <c r="L253" s="74">
        <f t="shared" ref="L253:R253" si="1542">SUM(L247:L252)</f>
        <v>0</v>
      </c>
      <c r="M253" s="74">
        <f t="shared" si="1542"/>
        <v>0</v>
      </c>
      <c r="N253" s="74">
        <f t="shared" si="1542"/>
        <v>0</v>
      </c>
      <c r="O253" s="74">
        <f t="shared" si="1542"/>
        <v>0</v>
      </c>
      <c r="P253" s="74">
        <f t="shared" si="1542"/>
        <v>0</v>
      </c>
      <c r="Q253" s="74">
        <f t="shared" si="1542"/>
        <v>0</v>
      </c>
      <c r="R253" s="74">
        <f t="shared" si="1542"/>
        <v>0</v>
      </c>
      <c r="S253" s="90">
        <f t="shared" si="1477"/>
        <v>0</v>
      </c>
      <c r="T253" s="66">
        <f t="shared" si="1478"/>
        <v>0</v>
      </c>
      <c r="U253" s="74">
        <f t="shared" ref="U253:AA253" si="1543">SUM(U247:U252)</f>
        <v>3492238.1300000013</v>
      </c>
      <c r="V253" s="74">
        <f t="shared" si="1543"/>
        <v>159707.46</v>
      </c>
      <c r="W253" s="74">
        <f t="shared" si="1543"/>
        <v>315348.75</v>
      </c>
      <c r="X253" s="74">
        <f t="shared" si="1543"/>
        <v>0</v>
      </c>
      <c r="Y253" s="74">
        <f t="shared" si="1543"/>
        <v>0</v>
      </c>
      <c r="Z253" s="74">
        <f t="shared" si="1543"/>
        <v>0</v>
      </c>
      <c r="AA253" s="74">
        <f t="shared" si="1543"/>
        <v>3967294.3400000003</v>
      </c>
      <c r="AB253" s="90">
        <f t="shared" si="1486"/>
        <v>9.6412530714517608E-2</v>
      </c>
      <c r="AC253" s="63">
        <f t="shared" si="1487"/>
        <v>1294.4033005324704</v>
      </c>
      <c r="AD253" s="74">
        <f>SUM(AD247:AD252)</f>
        <v>1143674.7399999998</v>
      </c>
      <c r="AE253" s="74">
        <f>SUM(AE247:AE252)</f>
        <v>92750.44</v>
      </c>
      <c r="AF253" s="74">
        <f>SUM(AF247:AF252)</f>
        <v>86811.44</v>
      </c>
      <c r="AG253" s="74">
        <f>SUM(AG247:AG252)</f>
        <v>0</v>
      </c>
      <c r="AH253" s="74">
        <f>SUM(AH247:AH252)</f>
        <v>1323236.6199999999</v>
      </c>
      <c r="AI253" s="90">
        <f t="shared" si="1493"/>
        <v>3.2157077427313961E-2</v>
      </c>
      <c r="AJ253" s="63">
        <f t="shared" si="1494"/>
        <v>431.73046956567129</v>
      </c>
      <c r="AK253" s="74">
        <f t="shared" ref="AK253" si="1544">SUM(AK247:AK252)</f>
        <v>0</v>
      </c>
      <c r="AL253" s="74">
        <f>SUM(AL247:AL252)</f>
        <v>0</v>
      </c>
      <c r="AM253" s="74">
        <f>SUM(AM247:AM252)</f>
        <v>0</v>
      </c>
      <c r="AN253" s="90">
        <f t="shared" si="1497"/>
        <v>0</v>
      </c>
      <c r="AO253" s="63">
        <f t="shared" si="1498"/>
        <v>0</v>
      </c>
      <c r="AP253" s="74">
        <f t="shared" ref="AP253:AW253" si="1545">SUM(AP247:AP252)</f>
        <v>823045.63</v>
      </c>
      <c r="AQ253" s="74">
        <f t="shared" si="1545"/>
        <v>479927.39999999997</v>
      </c>
      <c r="AR253" s="74">
        <f t="shared" si="1545"/>
        <v>59052.409999999996</v>
      </c>
      <c r="AS253" s="74">
        <f t="shared" si="1545"/>
        <v>0</v>
      </c>
      <c r="AT253" s="74">
        <f t="shared" si="1545"/>
        <v>858961.34</v>
      </c>
      <c r="AU253" s="74">
        <f t="shared" si="1545"/>
        <v>858067.03999999992</v>
      </c>
      <c r="AV253" s="74">
        <f t="shared" si="1545"/>
        <v>177878.84</v>
      </c>
      <c r="AW253" s="74">
        <f t="shared" si="1545"/>
        <v>1337511.3100000003</v>
      </c>
      <c r="AX253" s="74">
        <f>SUM(AX247:AX252)</f>
        <v>11118.779999999999</v>
      </c>
      <c r="AY253" s="74">
        <f>SUM(AY247:AY252)</f>
        <v>0</v>
      </c>
      <c r="AZ253" s="74">
        <f t="shared" ref="AZ253:BF253" si="1546">SUM(AZ247:AZ252)</f>
        <v>0</v>
      </c>
      <c r="BA253" s="74">
        <f t="shared" si="1546"/>
        <v>36808.639999999999</v>
      </c>
      <c r="BB253" s="74">
        <f t="shared" si="1546"/>
        <v>241000.2</v>
      </c>
      <c r="BC253" s="74">
        <f t="shared" si="1546"/>
        <v>0</v>
      </c>
      <c r="BD253" s="74">
        <f t="shared" si="1546"/>
        <v>12042</v>
      </c>
      <c r="BE253" s="74">
        <f t="shared" si="1546"/>
        <v>0</v>
      </c>
      <c r="BF253" s="74">
        <f t="shared" si="1546"/>
        <v>4895413.59</v>
      </c>
      <c r="BG253" s="90">
        <f t="shared" si="1516"/>
        <v>0.11896753118301322</v>
      </c>
      <c r="BH253" s="63">
        <f t="shared" si="1517"/>
        <v>1597.2194057997494</v>
      </c>
      <c r="BI253" s="74">
        <f t="shared" ref="BI253:BN253" si="1547">SUM(BI247:BI252)</f>
        <v>5251.03</v>
      </c>
      <c r="BJ253" s="74">
        <f t="shared" si="1547"/>
        <v>0</v>
      </c>
      <c r="BK253" s="74">
        <f t="shared" si="1547"/>
        <v>26399.260000000002</v>
      </c>
      <c r="BL253" s="74">
        <f t="shared" si="1547"/>
        <v>10077.76</v>
      </c>
      <c r="BM253" s="74">
        <f t="shared" si="1547"/>
        <v>0</v>
      </c>
      <c r="BN253" s="74">
        <f t="shared" si="1547"/>
        <v>0</v>
      </c>
      <c r="BO253" s="74">
        <f>SUM(BO247:BO252)</f>
        <v>590258.47000000009</v>
      </c>
      <c r="BP253" s="74">
        <f t="shared" ref="BP253" si="1548">SUM(BP247:BP252)</f>
        <v>631986.52</v>
      </c>
      <c r="BQ253" s="90">
        <f t="shared" si="1526"/>
        <v>1.5358431855263125E-2</v>
      </c>
      <c r="BR253" s="63">
        <f t="shared" si="1527"/>
        <v>206.19731415744414</v>
      </c>
      <c r="BS253" s="74">
        <f>SUM(BS247:BS252)</f>
        <v>0</v>
      </c>
      <c r="BT253" s="74">
        <f>SUM(BT247:BT252)</f>
        <v>0</v>
      </c>
      <c r="BU253" s="74">
        <f>SUM(BU247:BU252)</f>
        <v>187389.46000000002</v>
      </c>
      <c r="BV253" s="74">
        <f>SUM(BV247:BV252)</f>
        <v>18338.07</v>
      </c>
      <c r="BW253" s="74">
        <f>SUM(BW247:BW252)</f>
        <v>205727.52999999997</v>
      </c>
      <c r="BX253" s="90">
        <f t="shared" si="1533"/>
        <v>4.9995563991722478E-3</v>
      </c>
      <c r="BY253" s="63">
        <f t="shared" si="1534"/>
        <v>67.122419215911449</v>
      </c>
      <c r="BZ253" s="74">
        <f>SUM(BZ247:BZ252)</f>
        <v>6954152.4500000002</v>
      </c>
      <c r="CA253" s="90">
        <f t="shared" si="1535"/>
        <v>0.16899866236772915</v>
      </c>
      <c r="CB253" s="63">
        <f t="shared" si="1536"/>
        <v>2268.9211115316352</v>
      </c>
      <c r="CC253" s="74">
        <f>SUM(CC247:CC252)</f>
        <v>1578160.7799999998</v>
      </c>
      <c r="CD253" s="90">
        <f t="shared" si="1537"/>
        <v>3.8352202189817108E-2</v>
      </c>
      <c r="CE253" s="63">
        <f t="shared" si="1538"/>
        <v>514.90420103361862</v>
      </c>
      <c r="CF253" s="98">
        <f>SUM(CF247:CF252)</f>
        <v>2058710.3800000001</v>
      </c>
      <c r="CG253" s="90">
        <f t="shared" si="1539"/>
        <v>5.0030439068467554E-2</v>
      </c>
      <c r="CH253" s="93">
        <f t="shared" si="1540"/>
        <v>671.69241360409274</v>
      </c>
    </row>
    <row r="254" spans="1:86" s="59" customFormat="1" ht="4.5" customHeight="1" x14ac:dyDescent="0.2">
      <c r="A254" s="20"/>
      <c r="B254" s="19"/>
      <c r="C254" s="57"/>
      <c r="D254" s="19"/>
      <c r="E254" s="19"/>
      <c r="F254" s="76"/>
      <c r="G254" s="76"/>
      <c r="H254" s="76"/>
      <c r="I254" s="76"/>
      <c r="J254" s="19"/>
      <c r="K254" s="76"/>
      <c r="L254" s="76"/>
      <c r="M254" s="76"/>
      <c r="N254" s="76"/>
      <c r="O254" s="76"/>
      <c r="P254" s="76"/>
      <c r="Q254" s="76"/>
      <c r="R254" s="76"/>
      <c r="S254" s="19"/>
      <c r="T254" s="76"/>
      <c r="U254" s="76"/>
      <c r="V254" s="76"/>
      <c r="W254" s="76"/>
      <c r="X254" s="76"/>
      <c r="Y254" s="76"/>
      <c r="Z254" s="76"/>
      <c r="AA254" s="76"/>
      <c r="AB254" s="19"/>
      <c r="AC254" s="76"/>
      <c r="AD254" s="76"/>
      <c r="AE254" s="76"/>
      <c r="AF254" s="76"/>
      <c r="AG254" s="76"/>
      <c r="AH254" s="76"/>
      <c r="AI254" s="19"/>
      <c r="AJ254" s="76"/>
      <c r="AK254" s="76"/>
      <c r="AL254" s="76"/>
      <c r="AM254" s="76"/>
      <c r="AN254" s="19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19"/>
      <c r="BH254" s="76"/>
      <c r="BI254" s="76"/>
      <c r="BJ254" s="76"/>
      <c r="BK254" s="76"/>
      <c r="BL254" s="76"/>
      <c r="BM254" s="76"/>
      <c r="BN254" s="76"/>
      <c r="BO254" s="76"/>
      <c r="BP254" s="76"/>
      <c r="BQ254" s="19"/>
      <c r="BR254" s="76"/>
      <c r="BS254" s="76"/>
      <c r="BT254" s="76"/>
      <c r="BU254" s="76"/>
      <c r="BV254" s="76"/>
      <c r="BW254" s="76"/>
      <c r="BX254" s="19"/>
      <c r="BY254" s="76"/>
      <c r="BZ254" s="76"/>
      <c r="CA254" s="19"/>
      <c r="CB254" s="76"/>
      <c r="CC254" s="76"/>
      <c r="CD254" s="19"/>
      <c r="CE254" s="76"/>
      <c r="CF254" s="78"/>
      <c r="CG254" s="19"/>
      <c r="CH254" s="19"/>
    </row>
    <row r="255" spans="1:86" s="110" customFormat="1" x14ac:dyDescent="0.2">
      <c r="A255" s="107" t="s">
        <v>417</v>
      </c>
      <c r="B255" s="108"/>
      <c r="C255" s="109"/>
      <c r="D255" s="108"/>
      <c r="E255" s="108"/>
      <c r="F255" s="108"/>
      <c r="G255" s="108"/>
      <c r="H255" s="108"/>
      <c r="I255" s="108"/>
      <c r="K255" s="111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12"/>
    </row>
    <row r="256" spans="1:86" x14ac:dyDescent="0.2">
      <c r="A256" s="79"/>
      <c r="B256" s="70" t="s">
        <v>418</v>
      </c>
      <c r="C256" s="70" t="s">
        <v>419</v>
      </c>
      <c r="D256" s="80">
        <f>VLOOKUP($B256,enroll1516,3,FALSE)</f>
        <v>1109.77</v>
      </c>
      <c r="E256" s="80">
        <f>VLOOKUP($B256,enroll1516,4,FALSE)</f>
        <v>12673576.49</v>
      </c>
      <c r="F256" s="76">
        <f>VLOOKUP($B256,program1516,2,FALSE)</f>
        <v>5658265.8600000003</v>
      </c>
      <c r="G256" s="76">
        <f>VLOOKUP($B256,program1516,3,FALSE)</f>
        <v>143960.29999999999</v>
      </c>
      <c r="H256" s="76">
        <f>VLOOKUP($B256,program1516,4,FALSE)</f>
        <v>0</v>
      </c>
      <c r="I256" s="76">
        <f>SUM(F256:H256)</f>
        <v>5802226.1600000001</v>
      </c>
      <c r="J256" s="77">
        <f t="shared" si="1469"/>
        <v>0.45782073943990531</v>
      </c>
      <c r="K256" s="81">
        <f t="shared" si="1470"/>
        <v>5228.3141191418044</v>
      </c>
      <c r="L256" s="82">
        <f>VLOOKUP($B256,program1516,5,FALSE)</f>
        <v>0</v>
      </c>
      <c r="M256" s="82">
        <f>VLOOKUP($B256,program1516,6,FALSE)</f>
        <v>0</v>
      </c>
      <c r="N256" s="82">
        <f>VLOOKUP($B256,program1516,7,FALSE)</f>
        <v>0</v>
      </c>
      <c r="O256" s="82">
        <f>VLOOKUP($B256,program1516,8,FALSE)</f>
        <v>0</v>
      </c>
      <c r="P256" s="82">
        <f>VLOOKUP($B256,program1516,9,FALSE)</f>
        <v>0</v>
      </c>
      <c r="Q256" s="82">
        <f>VLOOKUP($B256,program1516,10,FALSE)</f>
        <v>0</v>
      </c>
      <c r="R256" s="76"/>
      <c r="S256" s="77">
        <f>R256/E256</f>
        <v>0</v>
      </c>
      <c r="T256" s="96">
        <f>R256/D256</f>
        <v>0</v>
      </c>
      <c r="U256" s="82">
        <f>VLOOKUP($B256,program1516,11,FALSE)</f>
        <v>1258503.8</v>
      </c>
      <c r="V256" s="82">
        <f>VLOOKUP($B256,program1516,12,FALSE)</f>
        <v>22176.44</v>
      </c>
      <c r="W256" s="82">
        <f>VLOOKUP($B256,program1516,13,FALSE)</f>
        <v>254497.21999999997</v>
      </c>
      <c r="X256" s="82">
        <f>VLOOKUP($B256,program1516,14,FALSE)</f>
        <v>0</v>
      </c>
      <c r="Y256" s="82">
        <f>VLOOKUP($B256,program1516,15,FALSE)</f>
        <v>0</v>
      </c>
      <c r="Z256" s="82">
        <f>VLOOKUP($B256,program1516,16,FALSE)</f>
        <v>0</v>
      </c>
      <c r="AA256" s="76">
        <f>SUM(U256:Z256)</f>
        <v>1535177.46</v>
      </c>
      <c r="AB256" s="77">
        <f>AA256/E256</f>
        <v>0.12113214144494423</v>
      </c>
      <c r="AC256" s="76">
        <f>AA256/D256</f>
        <v>1383.3293925768403</v>
      </c>
      <c r="AD256" s="82">
        <f>VLOOKUP($B256,program1516,17,FALSE)</f>
        <v>560411.91999999993</v>
      </c>
      <c r="AE256" s="82">
        <f>VLOOKUP($B256,program1516,18,FALSE)</f>
        <v>96474.64</v>
      </c>
      <c r="AF256" s="82">
        <f>VLOOKUP($B256,program1516,19,FALSE)</f>
        <v>10546</v>
      </c>
      <c r="AG256" s="82">
        <f>VLOOKUP($B256,program1516,20,FALSE)</f>
        <v>0</v>
      </c>
      <c r="AH256" s="76">
        <f>SUM(AD256:AG256)</f>
        <v>667432.55999999994</v>
      </c>
      <c r="AI256" s="77">
        <f>AH256/E256</f>
        <v>5.2663315720438746E-2</v>
      </c>
      <c r="AJ256" s="76">
        <f>AH256/D256</f>
        <v>601.41521216107833</v>
      </c>
      <c r="AK256" s="82">
        <f>VLOOKUP($B256,program1516,21,FALSE)</f>
        <v>0</v>
      </c>
      <c r="AL256" s="82">
        <f>VLOOKUP($B256,program1516,22,FALSE)</f>
        <v>0</v>
      </c>
      <c r="AM256" s="76"/>
      <c r="AN256" s="77">
        <f>AM256/E256</f>
        <v>0</v>
      </c>
      <c r="AO256" s="76">
        <f>AM256/D256</f>
        <v>0</v>
      </c>
      <c r="AP256" s="82">
        <f>VLOOKUP($B256,program1516,23,FALSE)</f>
        <v>388364.50000000006</v>
      </c>
      <c r="AQ256" s="82">
        <f>VLOOKUP($B256,program1516,24,FALSE)</f>
        <v>529874.95000000007</v>
      </c>
      <c r="AR256" s="82">
        <f>VLOOKUP($B256,program1516,25,FALSE)</f>
        <v>0</v>
      </c>
      <c r="AS256" s="82">
        <f>VLOOKUP($B256,program1516,26,FALSE)</f>
        <v>0</v>
      </c>
      <c r="AT256" s="82">
        <f>VLOOKUP($B256,program1516,27,FALSE)</f>
        <v>338351.51</v>
      </c>
      <c r="AU256" s="82">
        <f>VLOOKUP($B256,program1516,28,FALSE)</f>
        <v>0</v>
      </c>
      <c r="AV256" s="82">
        <f>VLOOKUP($B256,program1516,29,FALSE)</f>
        <v>0</v>
      </c>
      <c r="AW256" s="82">
        <f>VLOOKUP($B256,program1516,30,FALSE)</f>
        <v>13443.94</v>
      </c>
      <c r="AX256" s="82">
        <f>VLOOKUP($B256,program1516,31,FALSE)</f>
        <v>0</v>
      </c>
      <c r="AY256" s="82">
        <f>VLOOKUP($B256,program1516,32,FALSE)</f>
        <v>0</v>
      </c>
      <c r="AZ256" s="82">
        <f>VLOOKUP($B256,program1516,33,FALSE)</f>
        <v>0</v>
      </c>
      <c r="BA256" s="82">
        <f>VLOOKUP($B256,program1516,34,FALSE)</f>
        <v>0</v>
      </c>
      <c r="BB256" s="82">
        <f>VLOOKUP($B256,program1516,35,FALSE)</f>
        <v>0</v>
      </c>
      <c r="BC256" s="82">
        <f>VLOOKUP($B256,program1516,36,FALSE)</f>
        <v>0</v>
      </c>
      <c r="BD256" s="82">
        <f>VLOOKUP($B256,program1516,37,FALSE)</f>
        <v>0</v>
      </c>
      <c r="BE256" s="82">
        <f>VLOOKUP($B256,program1516,38,FALSE)</f>
        <v>0</v>
      </c>
      <c r="BF256" s="76">
        <f>SUM(AP256:BE256)</f>
        <v>1270034.9000000001</v>
      </c>
      <c r="BG256" s="77">
        <f>BF256/E256</f>
        <v>0.10021124668337407</v>
      </c>
      <c r="BH256" s="76">
        <f>BF256/D256</f>
        <v>1144.4127161483912</v>
      </c>
      <c r="BI256" s="82">
        <f>VLOOKUP($B256,program1516,39,FALSE)</f>
        <v>0</v>
      </c>
      <c r="BJ256" s="82">
        <f>VLOOKUP($B256,program1516,40,FALSE)</f>
        <v>0</v>
      </c>
      <c r="BK256" s="82">
        <f>VLOOKUP($B256,program1516,41,FALSE)</f>
        <v>10616.88</v>
      </c>
      <c r="BL256" s="82">
        <f>VLOOKUP($B256,program1516,42,FALSE)</f>
        <v>0</v>
      </c>
      <c r="BM256" s="82">
        <f>VLOOKUP($B256,program1516,43,FALSE)</f>
        <v>0</v>
      </c>
      <c r="BN256" s="82">
        <f>VLOOKUP($B256,program1516,44,FALSE)</f>
        <v>0</v>
      </c>
      <c r="BO256" s="82">
        <f>VLOOKUP($B256,program1516,45,FALSE)</f>
        <v>0</v>
      </c>
      <c r="BP256" s="76">
        <f>SUM(BI256:BO256)</f>
        <v>10616.88</v>
      </c>
      <c r="BQ256" s="77">
        <f>BP256/E256</f>
        <v>8.3771775144744472E-4</v>
      </c>
      <c r="BR256" s="76">
        <f>BP256/D256</f>
        <v>9.5667390540382229</v>
      </c>
      <c r="BS256" s="82">
        <f>VLOOKUP($B256,program1516,46,FALSE)</f>
        <v>0</v>
      </c>
      <c r="BT256" s="82">
        <f>VLOOKUP($B256,program1516,47,FALSE)</f>
        <v>0</v>
      </c>
      <c r="BU256" s="82">
        <f>VLOOKUP($B256,program1516,48,FALSE)</f>
        <v>0</v>
      </c>
      <c r="BV256" s="82">
        <f>VLOOKUP($B256,program1516,49,FALSE)</f>
        <v>2797.16</v>
      </c>
      <c r="BW256" s="76">
        <f t="shared" ref="BW256:BW258" si="1549">SUM(BS256:BV256)</f>
        <v>2797.16</v>
      </c>
      <c r="BX256" s="77">
        <f>BW256/E256</f>
        <v>2.2070802209676803E-4</v>
      </c>
      <c r="BY256" s="76">
        <f>BW256/D256</f>
        <v>2.520486226875839</v>
      </c>
      <c r="BZ256" s="82">
        <v>2012074.4700000009</v>
      </c>
      <c r="CA256" s="77">
        <f>BZ256/E256</f>
        <v>0.15876137817826047</v>
      </c>
      <c r="CB256" s="76">
        <f>BZ256/D256</f>
        <v>1813.0553808446805</v>
      </c>
      <c r="CC256" s="82">
        <v>617499.64999999991</v>
      </c>
      <c r="CD256" s="77">
        <f>CC256/E256</f>
        <v>4.8723393154823644E-2</v>
      </c>
      <c r="CE256" s="76">
        <f>CC256/D256</f>
        <v>556.42128549158826</v>
      </c>
      <c r="CF256" s="84">
        <v>755717.25</v>
      </c>
      <c r="CG256" s="77">
        <f>CF256/E256</f>
        <v>5.9629359604709338E-2</v>
      </c>
      <c r="CH256" s="85">
        <f>CF256/D256</f>
        <v>680.9674527154275</v>
      </c>
    </row>
    <row r="257" spans="1:86" x14ac:dyDescent="0.2">
      <c r="A257" s="79"/>
      <c r="B257" s="70" t="s">
        <v>420</v>
      </c>
      <c r="C257" s="70" t="s">
        <v>421</v>
      </c>
      <c r="D257" s="80">
        <f>VLOOKUP($B257,enroll1516,3,FALSE)</f>
        <v>234.48000000000005</v>
      </c>
      <c r="E257" s="80">
        <f>VLOOKUP($B257,enroll1516,4,FALSE)</f>
        <v>3494782.46</v>
      </c>
      <c r="F257" s="76">
        <f>VLOOKUP($B257,program1516,2,FALSE)</f>
        <v>1733336.8499999999</v>
      </c>
      <c r="G257" s="76">
        <f>VLOOKUP($B257,program1516,3,FALSE)</f>
        <v>0</v>
      </c>
      <c r="H257" s="76">
        <f>VLOOKUP($B257,program1516,4,FALSE)</f>
        <v>0</v>
      </c>
      <c r="I257" s="76">
        <f>SUM(F257:H257)</f>
        <v>1733336.8499999999</v>
      </c>
      <c r="J257" s="77">
        <f t="shared" si="1469"/>
        <v>0.4959784678557646</v>
      </c>
      <c r="K257" s="81">
        <f t="shared" si="1470"/>
        <v>7392.2588280450336</v>
      </c>
      <c r="L257" s="82">
        <f>VLOOKUP($B257,program1516,5,FALSE)</f>
        <v>0</v>
      </c>
      <c r="M257" s="82">
        <f>VLOOKUP($B257,program1516,6,FALSE)</f>
        <v>0</v>
      </c>
      <c r="N257" s="82">
        <f>VLOOKUP($B257,program1516,7,FALSE)</f>
        <v>0</v>
      </c>
      <c r="O257" s="82">
        <f>VLOOKUP($B257,program1516,8,FALSE)</f>
        <v>0</v>
      </c>
      <c r="P257" s="82">
        <f>VLOOKUP($B257,program1516,9,FALSE)</f>
        <v>0</v>
      </c>
      <c r="Q257" s="82">
        <f>VLOOKUP($B257,program1516,10,FALSE)</f>
        <v>0</v>
      </c>
      <c r="R257" s="76"/>
      <c r="S257" s="77">
        <f>R257/E257</f>
        <v>0</v>
      </c>
      <c r="T257" s="96">
        <f>R257/D257</f>
        <v>0</v>
      </c>
      <c r="U257" s="82">
        <f>VLOOKUP($B257,program1516,11,FALSE)</f>
        <v>197691.43999999997</v>
      </c>
      <c r="V257" s="82">
        <f>VLOOKUP($B257,program1516,12,FALSE)</f>
        <v>0</v>
      </c>
      <c r="W257" s="82">
        <f>VLOOKUP($B257,program1516,13,FALSE)</f>
        <v>52894.52</v>
      </c>
      <c r="X257" s="82">
        <f>VLOOKUP($B257,program1516,14,FALSE)</f>
        <v>0</v>
      </c>
      <c r="Y257" s="82">
        <f>VLOOKUP($B257,program1516,15,FALSE)</f>
        <v>0</v>
      </c>
      <c r="Z257" s="82">
        <f>VLOOKUP($B257,program1516,16,FALSE)</f>
        <v>3426.54</v>
      </c>
      <c r="AA257" s="76">
        <f>SUM(U257:Z257)</f>
        <v>254012.49999999997</v>
      </c>
      <c r="AB257" s="77">
        <f>AA257/E257</f>
        <v>7.2683350940247068E-2</v>
      </c>
      <c r="AC257" s="76">
        <f>AA257/D257</f>
        <v>1083.3013476629133</v>
      </c>
      <c r="AD257" s="82">
        <f>VLOOKUP($B257,program1516,17,FALSE)</f>
        <v>186576.93</v>
      </c>
      <c r="AE257" s="82">
        <f>VLOOKUP($B257,program1516,18,FALSE)</f>
        <v>0</v>
      </c>
      <c r="AF257" s="82">
        <f>VLOOKUP($B257,program1516,19,FALSE)</f>
        <v>0</v>
      </c>
      <c r="AG257" s="82">
        <f>VLOOKUP($B257,program1516,20,FALSE)</f>
        <v>0</v>
      </c>
      <c r="AH257" s="76">
        <f>SUM(AD257:AG257)</f>
        <v>186576.93</v>
      </c>
      <c r="AI257" s="77">
        <f>AH257/E257</f>
        <v>5.3387280076940755E-2</v>
      </c>
      <c r="AJ257" s="76">
        <f>AH257/D257</f>
        <v>795.70509211873059</v>
      </c>
      <c r="AK257" s="82">
        <f>VLOOKUP($B257,program1516,21,FALSE)</f>
        <v>0</v>
      </c>
      <c r="AL257" s="82">
        <f>VLOOKUP($B257,program1516,22,FALSE)</f>
        <v>0</v>
      </c>
      <c r="AM257" s="76"/>
      <c r="AN257" s="77">
        <f>AM257/E257</f>
        <v>0</v>
      </c>
      <c r="AO257" s="76">
        <f>AM257/D257</f>
        <v>0</v>
      </c>
      <c r="AP257" s="82">
        <f>VLOOKUP($B257,program1516,23,FALSE)</f>
        <v>125844.5</v>
      </c>
      <c r="AQ257" s="82">
        <f>VLOOKUP($B257,program1516,24,FALSE)</f>
        <v>22746.69</v>
      </c>
      <c r="AR257" s="82">
        <f>VLOOKUP($B257,program1516,25,FALSE)</f>
        <v>0</v>
      </c>
      <c r="AS257" s="82">
        <f>VLOOKUP($B257,program1516,26,FALSE)</f>
        <v>0</v>
      </c>
      <c r="AT257" s="82">
        <f>VLOOKUP($B257,program1516,27,FALSE)</f>
        <v>76731.470000000016</v>
      </c>
      <c r="AU257" s="82">
        <f>VLOOKUP($B257,program1516,28,FALSE)</f>
        <v>0</v>
      </c>
      <c r="AV257" s="82">
        <f>VLOOKUP($B257,program1516,29,FALSE)</f>
        <v>0</v>
      </c>
      <c r="AW257" s="82">
        <f>VLOOKUP($B257,program1516,30,FALSE)</f>
        <v>1847.6</v>
      </c>
      <c r="AX257" s="82">
        <f>VLOOKUP($B257,program1516,31,FALSE)</f>
        <v>0</v>
      </c>
      <c r="AY257" s="82">
        <f>VLOOKUP($B257,program1516,32,FALSE)</f>
        <v>0</v>
      </c>
      <c r="AZ257" s="82">
        <f>VLOOKUP($B257,program1516,33,FALSE)</f>
        <v>0</v>
      </c>
      <c r="BA257" s="82">
        <f>VLOOKUP($B257,program1516,34,FALSE)</f>
        <v>0</v>
      </c>
      <c r="BB257" s="82">
        <f>VLOOKUP($B257,program1516,35,FALSE)</f>
        <v>0</v>
      </c>
      <c r="BC257" s="82">
        <f>VLOOKUP($B257,program1516,36,FALSE)</f>
        <v>0</v>
      </c>
      <c r="BD257" s="82">
        <f>VLOOKUP($B257,program1516,37,FALSE)</f>
        <v>21983.57</v>
      </c>
      <c r="BE257" s="82">
        <f>VLOOKUP($B257,program1516,38,FALSE)</f>
        <v>987.91</v>
      </c>
      <c r="BF257" s="76">
        <f>SUM(AP257:BE257)</f>
        <v>250141.74000000005</v>
      </c>
      <c r="BG257" s="77">
        <f>BF257/E257</f>
        <v>7.1575768409917015E-2</v>
      </c>
      <c r="BH257" s="76">
        <f>BF257/D257</f>
        <v>1066.7935005117706</v>
      </c>
      <c r="BI257" s="82">
        <f>VLOOKUP($B257,program1516,39,FALSE)</f>
        <v>11200.16</v>
      </c>
      <c r="BJ257" s="82">
        <f>VLOOKUP($B257,program1516,40,FALSE)</f>
        <v>0</v>
      </c>
      <c r="BK257" s="82">
        <f>VLOOKUP($B257,program1516,41,FALSE)</f>
        <v>0</v>
      </c>
      <c r="BL257" s="82">
        <f>VLOOKUP($B257,program1516,42,FALSE)</f>
        <v>0</v>
      </c>
      <c r="BM257" s="82">
        <f>VLOOKUP($B257,program1516,43,FALSE)</f>
        <v>0</v>
      </c>
      <c r="BN257" s="82">
        <f>VLOOKUP($B257,program1516,44,FALSE)</f>
        <v>0</v>
      </c>
      <c r="BO257" s="82">
        <f>VLOOKUP($B257,program1516,45,FALSE)</f>
        <v>19706.419999999998</v>
      </c>
      <c r="BP257" s="76">
        <f>SUM(BI257:BO257)</f>
        <v>30906.579999999998</v>
      </c>
      <c r="BQ257" s="77">
        <f>BP257/E257</f>
        <v>8.8436348624686637E-3</v>
      </c>
      <c r="BR257" s="76">
        <f>BP257/D257</f>
        <v>131.80902422381436</v>
      </c>
      <c r="BS257" s="82">
        <f>VLOOKUP($B257,program1516,46,FALSE)</f>
        <v>0</v>
      </c>
      <c r="BT257" s="82">
        <f>VLOOKUP($B257,program1516,47,FALSE)</f>
        <v>0</v>
      </c>
      <c r="BU257" s="82">
        <f>VLOOKUP($B257,program1516,48,FALSE)</f>
        <v>0</v>
      </c>
      <c r="BV257" s="82">
        <f>VLOOKUP($B257,program1516,49,FALSE)</f>
        <v>0</v>
      </c>
      <c r="BW257" s="76"/>
      <c r="BX257" s="77">
        <f>BW257/E257</f>
        <v>0</v>
      </c>
      <c r="BY257" s="76">
        <f>BW257/D257</f>
        <v>0</v>
      </c>
      <c r="BZ257" s="82">
        <v>674998.47000000009</v>
      </c>
      <c r="CA257" s="77">
        <f>BZ257/E257</f>
        <v>0.19314463138286442</v>
      </c>
      <c r="CB257" s="76">
        <f>BZ257/D257</f>
        <v>2878.7038126919138</v>
      </c>
      <c r="CC257" s="82">
        <v>167983.6</v>
      </c>
      <c r="CD257" s="77">
        <f>CC257/E257</f>
        <v>4.8066968952339313E-2</v>
      </c>
      <c r="CE257" s="76">
        <f>CC257/D257</f>
        <v>716.40907540088699</v>
      </c>
      <c r="CF257" s="84">
        <v>196825.79000000004</v>
      </c>
      <c r="CG257" s="77">
        <f>CF257/E257</f>
        <v>5.6319897519458206E-2</v>
      </c>
      <c r="CH257" s="85">
        <f>CF257/D257</f>
        <v>839.41397987035145</v>
      </c>
    </row>
    <row r="258" spans="1:86" x14ac:dyDescent="0.2">
      <c r="A258" s="79"/>
      <c r="B258" s="70" t="s">
        <v>422</v>
      </c>
      <c r="C258" s="70" t="s">
        <v>423</v>
      </c>
      <c r="D258" s="80">
        <f>VLOOKUP($B258,enroll1516,3,FALSE)</f>
        <v>253.82</v>
      </c>
      <c r="E258" s="80">
        <f>VLOOKUP($B258,enroll1516,4,FALSE)</f>
        <v>3965379.45</v>
      </c>
      <c r="F258" s="76">
        <f>VLOOKUP($B258,program1516,2,FALSE)</f>
        <v>1852559.9599999995</v>
      </c>
      <c r="G258" s="76">
        <f>VLOOKUP($B258,program1516,3,FALSE)</f>
        <v>0</v>
      </c>
      <c r="H258" s="76">
        <f>VLOOKUP($B258,program1516,4,FALSE)</f>
        <v>0</v>
      </c>
      <c r="I258" s="76">
        <f>SUM(F258:H258)</f>
        <v>1852559.9599999995</v>
      </c>
      <c r="J258" s="77">
        <f t="shared" si="1469"/>
        <v>0.46718352766971633</v>
      </c>
      <c r="K258" s="81">
        <f t="shared" si="1470"/>
        <v>7298.7154676542414</v>
      </c>
      <c r="L258" s="82">
        <f>VLOOKUP($B258,program1516,5,FALSE)</f>
        <v>0</v>
      </c>
      <c r="M258" s="82">
        <f>VLOOKUP($B258,program1516,6,FALSE)</f>
        <v>0</v>
      </c>
      <c r="N258" s="82">
        <f>VLOOKUP($B258,program1516,7,FALSE)</f>
        <v>0</v>
      </c>
      <c r="O258" s="82">
        <f>VLOOKUP($B258,program1516,8,FALSE)</f>
        <v>0</v>
      </c>
      <c r="P258" s="82">
        <f>VLOOKUP($B258,program1516,9,FALSE)</f>
        <v>0</v>
      </c>
      <c r="Q258" s="82">
        <f>VLOOKUP($B258,program1516,10,FALSE)</f>
        <v>0</v>
      </c>
      <c r="R258" s="76"/>
      <c r="S258" s="77">
        <f>R258/E258</f>
        <v>0</v>
      </c>
      <c r="T258" s="96">
        <f>R258/D258</f>
        <v>0</v>
      </c>
      <c r="U258" s="82">
        <f>VLOOKUP($B258,program1516,11,FALSE)</f>
        <v>245686.92</v>
      </c>
      <c r="V258" s="82">
        <f>VLOOKUP($B258,program1516,12,FALSE)</f>
        <v>7265.93</v>
      </c>
      <c r="W258" s="82">
        <f>VLOOKUP($B258,program1516,13,FALSE)</f>
        <v>71975.569999999992</v>
      </c>
      <c r="X258" s="82">
        <f>VLOOKUP($B258,program1516,14,FALSE)</f>
        <v>0</v>
      </c>
      <c r="Y258" s="82">
        <f>VLOOKUP($B258,program1516,15,FALSE)</f>
        <v>0</v>
      </c>
      <c r="Z258" s="82">
        <f>VLOOKUP($B258,program1516,16,FALSE)</f>
        <v>0</v>
      </c>
      <c r="AA258" s="76">
        <f>SUM(U258:Z258)</f>
        <v>324928.42</v>
      </c>
      <c r="AB258" s="77">
        <f>AA258/E258</f>
        <v>8.1941318377488429E-2</v>
      </c>
      <c r="AC258" s="76">
        <f>AA258/D258</f>
        <v>1280.152943030494</v>
      </c>
      <c r="AD258" s="82">
        <f>VLOOKUP($B258,program1516,17,FALSE)</f>
        <v>146599.00999999998</v>
      </c>
      <c r="AE258" s="82">
        <f>VLOOKUP($B258,program1516,18,FALSE)</f>
        <v>30926.929999999997</v>
      </c>
      <c r="AF258" s="82">
        <f>VLOOKUP($B258,program1516,19,FALSE)</f>
        <v>788.36</v>
      </c>
      <c r="AG258" s="82">
        <f>VLOOKUP($B258,program1516,20,FALSE)</f>
        <v>0</v>
      </c>
      <c r="AH258" s="76">
        <f>SUM(AD258:AG258)</f>
        <v>178314.29999999996</v>
      </c>
      <c r="AI258" s="77">
        <f>AH258/E258</f>
        <v>4.4967777295562457E-2</v>
      </c>
      <c r="AJ258" s="76">
        <f>AH258/D258</f>
        <v>702.52265384918428</v>
      </c>
      <c r="AK258" s="82">
        <f>VLOOKUP($B258,program1516,21,FALSE)</f>
        <v>0</v>
      </c>
      <c r="AL258" s="82">
        <f>VLOOKUP($B258,program1516,22,FALSE)</f>
        <v>0</v>
      </c>
      <c r="AM258" s="76"/>
      <c r="AN258" s="77">
        <f>AM258/E258</f>
        <v>0</v>
      </c>
      <c r="AO258" s="76">
        <f>AM258/D258</f>
        <v>0</v>
      </c>
      <c r="AP258" s="82">
        <f>VLOOKUP($B258,program1516,23,FALSE)</f>
        <v>105453.59000000001</v>
      </c>
      <c r="AQ258" s="82">
        <f>VLOOKUP($B258,program1516,24,FALSE)</f>
        <v>116407.94</v>
      </c>
      <c r="AR258" s="82">
        <f>VLOOKUP($B258,program1516,25,FALSE)</f>
        <v>0</v>
      </c>
      <c r="AS258" s="82">
        <f>VLOOKUP($B258,program1516,26,FALSE)</f>
        <v>0</v>
      </c>
      <c r="AT258" s="82">
        <f>VLOOKUP($B258,program1516,27,FALSE)</f>
        <v>65258.92</v>
      </c>
      <c r="AU258" s="82">
        <f>VLOOKUP($B258,program1516,28,FALSE)</f>
        <v>0</v>
      </c>
      <c r="AV258" s="82">
        <f>VLOOKUP($B258,program1516,29,FALSE)</f>
        <v>0</v>
      </c>
      <c r="AW258" s="82">
        <f>VLOOKUP($B258,program1516,30,FALSE)</f>
        <v>18661.79</v>
      </c>
      <c r="AX258" s="82">
        <f>VLOOKUP($B258,program1516,31,FALSE)</f>
        <v>0</v>
      </c>
      <c r="AY258" s="82">
        <f>VLOOKUP($B258,program1516,32,FALSE)</f>
        <v>0</v>
      </c>
      <c r="AZ258" s="82">
        <f>VLOOKUP($B258,program1516,33,FALSE)</f>
        <v>0</v>
      </c>
      <c r="BA258" s="82">
        <f>VLOOKUP($B258,program1516,34,FALSE)</f>
        <v>0</v>
      </c>
      <c r="BB258" s="82">
        <f>VLOOKUP($B258,program1516,35,FALSE)</f>
        <v>0</v>
      </c>
      <c r="BC258" s="82">
        <f>VLOOKUP($B258,program1516,36,FALSE)</f>
        <v>0</v>
      </c>
      <c r="BD258" s="82">
        <f>VLOOKUP($B258,program1516,37,FALSE)</f>
        <v>0</v>
      </c>
      <c r="BE258" s="82">
        <f>VLOOKUP($B258,program1516,38,FALSE)</f>
        <v>0</v>
      </c>
      <c r="BF258" s="76">
        <f>SUM(AP258:BE258)</f>
        <v>305782.24</v>
      </c>
      <c r="BG258" s="77">
        <f>BF258/E258</f>
        <v>7.7112983475011443E-2</v>
      </c>
      <c r="BH258" s="76">
        <f>BF258/D258</f>
        <v>1204.7208257820503</v>
      </c>
      <c r="BI258" s="82">
        <f>VLOOKUP($B258,program1516,39,FALSE)</f>
        <v>7650</v>
      </c>
      <c r="BJ258" s="82">
        <f>VLOOKUP($B258,program1516,40,FALSE)</f>
        <v>0</v>
      </c>
      <c r="BK258" s="82">
        <f>VLOOKUP($B258,program1516,41,FALSE)</f>
        <v>0</v>
      </c>
      <c r="BL258" s="82">
        <f>VLOOKUP($B258,program1516,42,FALSE)</f>
        <v>0</v>
      </c>
      <c r="BM258" s="82">
        <f>VLOOKUP($B258,program1516,43,FALSE)</f>
        <v>0</v>
      </c>
      <c r="BN258" s="82">
        <f>VLOOKUP($B258,program1516,44,FALSE)</f>
        <v>0</v>
      </c>
      <c r="BO258" s="82">
        <f>VLOOKUP($B258,program1516,45,FALSE)</f>
        <v>308.88</v>
      </c>
      <c r="BP258" s="76">
        <f>SUM(BI258:BO258)</f>
        <v>7958.88</v>
      </c>
      <c r="BQ258" s="77">
        <f>BP258/E258</f>
        <v>2.0070916542425719E-3</v>
      </c>
      <c r="BR258" s="76">
        <f>BP258/D258</f>
        <v>31.356394295169807</v>
      </c>
      <c r="BS258" s="82">
        <f>VLOOKUP($B258,program1516,46,FALSE)</f>
        <v>0</v>
      </c>
      <c r="BT258" s="82">
        <f>VLOOKUP($B258,program1516,47,FALSE)</f>
        <v>0</v>
      </c>
      <c r="BU258" s="82">
        <f>VLOOKUP($B258,program1516,48,FALSE)</f>
        <v>0</v>
      </c>
      <c r="BV258" s="82">
        <f>VLOOKUP($B258,program1516,49,FALSE)</f>
        <v>30948.42</v>
      </c>
      <c r="BW258" s="76">
        <f t="shared" si="1549"/>
        <v>30948.42</v>
      </c>
      <c r="BX258" s="77">
        <f>BW258/E258</f>
        <v>7.8046553653270175E-3</v>
      </c>
      <c r="BY258" s="76">
        <f>BW258/D258</f>
        <v>121.93058072649909</v>
      </c>
      <c r="BZ258" s="82">
        <v>808572.80999999994</v>
      </c>
      <c r="CA258" s="77">
        <f>BZ258/E258</f>
        <v>0.20390805475122939</v>
      </c>
      <c r="CB258" s="76">
        <f>BZ258/D258</f>
        <v>3185.6150421558582</v>
      </c>
      <c r="CC258" s="82">
        <v>162674.97</v>
      </c>
      <c r="CD258" s="77">
        <f>CC258/E258</f>
        <v>4.1023809209481829E-2</v>
      </c>
      <c r="CE258" s="76">
        <f>CC258/D258</f>
        <v>640.90682373335437</v>
      </c>
      <c r="CF258" s="84">
        <v>293639.45</v>
      </c>
      <c r="CG258" s="77">
        <f>CF258/E258</f>
        <v>7.4050782201940349E-2</v>
      </c>
      <c r="CH258" s="85">
        <f>CF258/D258</f>
        <v>1156.8806634622963</v>
      </c>
    </row>
    <row r="259" spans="1:86" x14ac:dyDescent="0.2">
      <c r="A259" s="79"/>
      <c r="B259" s="70"/>
      <c r="C259" s="74" t="s">
        <v>56</v>
      </c>
      <c r="D259" s="97">
        <f t="shared" ref="D259:I259" si="1550">SUM(D256:D258)</f>
        <v>1598.07</v>
      </c>
      <c r="E259" s="74">
        <f t="shared" si="1550"/>
        <v>20133738.399999999</v>
      </c>
      <c r="F259" s="74">
        <f t="shared" si="1550"/>
        <v>9244162.6699999999</v>
      </c>
      <c r="G259" s="74">
        <f t="shared" si="1550"/>
        <v>143960.29999999999</v>
      </c>
      <c r="H259" s="74">
        <f t="shared" si="1550"/>
        <v>0</v>
      </c>
      <c r="I259" s="74">
        <f t="shared" si="1550"/>
        <v>9388122.9699999988</v>
      </c>
      <c r="J259" s="90">
        <f t="shared" si="1469"/>
        <v>0.46628811716357649</v>
      </c>
      <c r="K259" s="91">
        <f t="shared" si="1470"/>
        <v>5874.6631686972405</v>
      </c>
      <c r="L259" s="74">
        <f t="shared" ref="L259:R259" si="1551">SUM(L256:L258)</f>
        <v>0</v>
      </c>
      <c r="M259" s="74">
        <f t="shared" si="1551"/>
        <v>0</v>
      </c>
      <c r="N259" s="74">
        <f t="shared" si="1551"/>
        <v>0</v>
      </c>
      <c r="O259" s="74">
        <f t="shared" si="1551"/>
        <v>0</v>
      </c>
      <c r="P259" s="74">
        <f t="shared" si="1551"/>
        <v>0</v>
      </c>
      <c r="Q259" s="74">
        <f t="shared" si="1551"/>
        <v>0</v>
      </c>
      <c r="R259" s="74">
        <f t="shared" si="1551"/>
        <v>0</v>
      </c>
      <c r="S259" s="90">
        <f>R259/E259</f>
        <v>0</v>
      </c>
      <c r="T259" s="66">
        <f>R259/D259</f>
        <v>0</v>
      </c>
      <c r="U259" s="74">
        <f t="shared" ref="U259:AA259" si="1552">SUM(U256:U258)</f>
        <v>1701882.16</v>
      </c>
      <c r="V259" s="74">
        <f t="shared" si="1552"/>
        <v>29442.37</v>
      </c>
      <c r="W259" s="74">
        <f t="shared" si="1552"/>
        <v>379367.31</v>
      </c>
      <c r="X259" s="74">
        <f t="shared" si="1552"/>
        <v>0</v>
      </c>
      <c r="Y259" s="74">
        <f t="shared" si="1552"/>
        <v>0</v>
      </c>
      <c r="Z259" s="74">
        <f t="shared" si="1552"/>
        <v>3426.54</v>
      </c>
      <c r="AA259" s="74">
        <f t="shared" si="1552"/>
        <v>2114118.38</v>
      </c>
      <c r="AB259" s="90">
        <f>AA259/E259</f>
        <v>0.10500376720897496</v>
      </c>
      <c r="AC259" s="63">
        <f>AA259/D259</f>
        <v>1322.9197594598484</v>
      </c>
      <c r="AD259" s="74">
        <f>SUM(AD256:AD258)</f>
        <v>893587.85999999987</v>
      </c>
      <c r="AE259" s="74">
        <f>SUM(AE256:AE258)</f>
        <v>127401.56999999999</v>
      </c>
      <c r="AF259" s="74">
        <f>SUM(AF256:AF258)</f>
        <v>11334.36</v>
      </c>
      <c r="AG259" s="74">
        <f>SUM(AG256:AG258)</f>
        <v>0</v>
      </c>
      <c r="AH259" s="74">
        <f>SUM(AH256:AH258)</f>
        <v>1032323.7899999999</v>
      </c>
      <c r="AI259" s="90">
        <f>AH259/E259</f>
        <v>5.1273328851834096E-2</v>
      </c>
      <c r="AJ259" s="63">
        <f>AH259/D259</f>
        <v>645.98158403574314</v>
      </c>
      <c r="AK259" s="74">
        <f t="shared" ref="AK259" si="1553">SUM(AK256:AK258)</f>
        <v>0</v>
      </c>
      <c r="AL259" s="74">
        <f>SUM(AL256:AL258)</f>
        <v>0</v>
      </c>
      <c r="AM259" s="74">
        <f>SUM(AM256:AM258)</f>
        <v>0</v>
      </c>
      <c r="AN259" s="90">
        <f>AM259/E259</f>
        <v>0</v>
      </c>
      <c r="AO259" s="63">
        <f>AM259/D259</f>
        <v>0</v>
      </c>
      <c r="AP259" s="74">
        <f t="shared" ref="AP259:AW259" si="1554">SUM(AP256:AP258)</f>
        <v>619662.59000000008</v>
      </c>
      <c r="AQ259" s="74">
        <f t="shared" si="1554"/>
        <v>669029.58000000007</v>
      </c>
      <c r="AR259" s="74">
        <f t="shared" si="1554"/>
        <v>0</v>
      </c>
      <c r="AS259" s="74">
        <f t="shared" si="1554"/>
        <v>0</v>
      </c>
      <c r="AT259" s="74">
        <f t="shared" si="1554"/>
        <v>480341.9</v>
      </c>
      <c r="AU259" s="74">
        <f t="shared" si="1554"/>
        <v>0</v>
      </c>
      <c r="AV259" s="74">
        <f t="shared" si="1554"/>
        <v>0</v>
      </c>
      <c r="AW259" s="74">
        <f t="shared" si="1554"/>
        <v>33953.33</v>
      </c>
      <c r="AX259" s="74">
        <f>SUM(AX256:AX258)</f>
        <v>0</v>
      </c>
      <c r="AY259" s="74">
        <f>SUM(AY256:AY258)</f>
        <v>0</v>
      </c>
      <c r="AZ259" s="74">
        <f t="shared" ref="AZ259:BF259" si="1555">SUM(AZ256:AZ258)</f>
        <v>0</v>
      </c>
      <c r="BA259" s="74">
        <f t="shared" si="1555"/>
        <v>0</v>
      </c>
      <c r="BB259" s="74">
        <f t="shared" si="1555"/>
        <v>0</v>
      </c>
      <c r="BC259" s="74">
        <f t="shared" si="1555"/>
        <v>0</v>
      </c>
      <c r="BD259" s="74">
        <f t="shared" si="1555"/>
        <v>21983.57</v>
      </c>
      <c r="BE259" s="74">
        <f t="shared" si="1555"/>
        <v>987.91</v>
      </c>
      <c r="BF259" s="74">
        <f t="shared" si="1555"/>
        <v>1825958.8800000001</v>
      </c>
      <c r="BG259" s="90">
        <f>BF259/E259</f>
        <v>9.0691497213453431E-2</v>
      </c>
      <c r="BH259" s="63">
        <f>BF259/D259</f>
        <v>1142.6025643432392</v>
      </c>
      <c r="BI259" s="74">
        <f t="shared" ref="BI259:BN259" si="1556">SUM(BI256:BI258)</f>
        <v>18850.16</v>
      </c>
      <c r="BJ259" s="74">
        <f t="shared" si="1556"/>
        <v>0</v>
      </c>
      <c r="BK259" s="74">
        <f t="shared" si="1556"/>
        <v>10616.88</v>
      </c>
      <c r="BL259" s="74">
        <f t="shared" si="1556"/>
        <v>0</v>
      </c>
      <c r="BM259" s="74">
        <f t="shared" si="1556"/>
        <v>0</v>
      </c>
      <c r="BN259" s="74">
        <f t="shared" si="1556"/>
        <v>0</v>
      </c>
      <c r="BO259" s="74">
        <f>SUM(BO256:BO258)</f>
        <v>20015.3</v>
      </c>
      <c r="BP259" s="74">
        <f t="shared" ref="BP259" si="1557">SUM(BP256:BP258)</f>
        <v>49482.34</v>
      </c>
      <c r="BQ259" s="90">
        <f>BP259/E259</f>
        <v>2.457682672583051E-3</v>
      </c>
      <c r="BR259" s="63">
        <f>BP259/D259</f>
        <v>30.963812598947481</v>
      </c>
      <c r="BS259" s="74">
        <f>SUM(BS256:BS258)</f>
        <v>0</v>
      </c>
      <c r="BT259" s="74">
        <f>SUM(BT256:BT258)</f>
        <v>0</v>
      </c>
      <c r="BU259" s="74">
        <f>SUM(BU256:BU258)</f>
        <v>0</v>
      </c>
      <c r="BV259" s="74">
        <f>SUM(BV256:BV258)</f>
        <v>33745.58</v>
      </c>
      <c r="BW259" s="74">
        <f>SUM(BW256:BW258)</f>
        <v>33745.58</v>
      </c>
      <c r="BX259" s="90">
        <f>BW259/E259</f>
        <v>1.6760712456659317E-3</v>
      </c>
      <c r="BY259" s="63">
        <f>BW259/D259</f>
        <v>21.116459228944915</v>
      </c>
      <c r="BZ259" s="74">
        <f>SUM(BZ256:BZ258)</f>
        <v>3495645.7500000009</v>
      </c>
      <c r="CA259" s="90">
        <f>BZ259/E259</f>
        <v>0.17362129578479082</v>
      </c>
      <c r="CB259" s="63">
        <f>BZ259/D259</f>
        <v>2187.4171657061338</v>
      </c>
      <c r="CC259" s="74">
        <f>SUM(CC256:CC258)</f>
        <v>948158.21999999986</v>
      </c>
      <c r="CD259" s="90">
        <f>CC259/E259</f>
        <v>4.7093003850690734E-2</v>
      </c>
      <c r="CE259" s="63">
        <f>CC259/D259</f>
        <v>593.31457320392713</v>
      </c>
      <c r="CF259" s="98">
        <f>SUM(CF256:CF258)</f>
        <v>1246182.49</v>
      </c>
      <c r="CG259" s="90">
        <f>CF259/E259</f>
        <v>6.1895236008430513E-2</v>
      </c>
      <c r="CH259" s="93">
        <f>CF259/D259</f>
        <v>779.8046956641449</v>
      </c>
    </row>
    <row r="260" spans="1:86" s="59" customFormat="1" ht="4.5" customHeight="1" x14ac:dyDescent="0.2">
      <c r="A260" s="20"/>
      <c r="B260" s="19"/>
      <c r="C260" s="57"/>
      <c r="D260" s="19"/>
      <c r="E260" s="19"/>
      <c r="F260" s="76"/>
      <c r="G260" s="76"/>
      <c r="H260" s="76"/>
      <c r="I260" s="76"/>
      <c r="J260" s="19"/>
      <c r="K260" s="76"/>
      <c r="L260" s="76"/>
      <c r="M260" s="76"/>
      <c r="N260" s="76"/>
      <c r="O260" s="76"/>
      <c r="P260" s="76"/>
      <c r="Q260" s="76"/>
      <c r="R260" s="76"/>
      <c r="S260" s="19"/>
      <c r="T260" s="76"/>
      <c r="U260" s="76"/>
      <c r="V260" s="76"/>
      <c r="W260" s="76"/>
      <c r="X260" s="76"/>
      <c r="Y260" s="76"/>
      <c r="Z260" s="76"/>
      <c r="AA260" s="76"/>
      <c r="AB260" s="19"/>
      <c r="AC260" s="76"/>
      <c r="AD260" s="76"/>
      <c r="AE260" s="76"/>
      <c r="AF260" s="82"/>
      <c r="AG260" s="76"/>
      <c r="AH260" s="76"/>
      <c r="AI260" s="19"/>
      <c r="AJ260" s="76"/>
      <c r="AK260" s="76"/>
      <c r="AL260" s="76"/>
      <c r="AM260" s="76"/>
      <c r="AN260" s="19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19"/>
      <c r="BH260" s="76"/>
      <c r="BI260" s="76"/>
      <c r="BJ260" s="76"/>
      <c r="BK260" s="76"/>
      <c r="BL260" s="76"/>
      <c r="BM260" s="76"/>
      <c r="BN260" s="76"/>
      <c r="BO260" s="76"/>
      <c r="BP260" s="76"/>
      <c r="BQ260" s="19"/>
      <c r="BR260" s="76"/>
      <c r="BS260" s="76"/>
      <c r="BT260" s="76"/>
      <c r="BU260" s="76"/>
      <c r="BV260" s="76"/>
      <c r="BW260" s="76"/>
      <c r="BX260" s="19"/>
      <c r="BY260" s="76"/>
      <c r="BZ260" s="76"/>
      <c r="CA260" s="19"/>
      <c r="CB260" s="76"/>
      <c r="CC260" s="76"/>
      <c r="CD260" s="19"/>
      <c r="CE260" s="76"/>
      <c r="CF260" s="78"/>
      <c r="CG260" s="19"/>
      <c r="CH260" s="19"/>
    </row>
    <row r="261" spans="1:86" x14ac:dyDescent="0.2">
      <c r="A261" s="94" t="s">
        <v>424</v>
      </c>
      <c r="B261" s="70"/>
      <c r="C261" s="74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1"/>
    </row>
    <row r="262" spans="1:86" x14ac:dyDescent="0.2">
      <c r="A262" s="79"/>
      <c r="B262" s="70" t="s">
        <v>425</v>
      </c>
      <c r="C262" s="70" t="s">
        <v>426</v>
      </c>
      <c r="D262" s="80">
        <f t="shared" ref="D262:D276" si="1558">VLOOKUP($B262,enroll1516,3,FALSE)</f>
        <v>3092.01</v>
      </c>
      <c r="E262" s="80">
        <f t="shared" ref="E262:E276" si="1559">VLOOKUP($B262,enroll1516,4,FALSE)</f>
        <v>33087403.489999998</v>
      </c>
      <c r="F262" s="76">
        <f t="shared" ref="F262:F276" si="1560">VLOOKUP($B262,program1516,2,FALSE)</f>
        <v>18611451.039999992</v>
      </c>
      <c r="G262" s="76">
        <f t="shared" ref="G262:G276" si="1561">VLOOKUP($B262,program1516,3,FALSE)</f>
        <v>0</v>
      </c>
      <c r="H262" s="76">
        <f t="shared" ref="H262:H276" si="1562">VLOOKUP($B262,program1516,4,FALSE)</f>
        <v>0</v>
      </c>
      <c r="I262" s="76">
        <f t="shared" ref="I262:I276" si="1563">SUM(F262:H262)</f>
        <v>18611451.039999992</v>
      </c>
      <c r="J262" s="77">
        <f t="shared" ref="J262:J277" si="1564">I262/E262</f>
        <v>0.56249354971673515</v>
      </c>
      <c r="K262" s="81">
        <f t="shared" ref="K262:K277" si="1565">I262/D262</f>
        <v>6019.2079068308285</v>
      </c>
      <c r="L262" s="82">
        <f t="shared" ref="L262:L276" si="1566">VLOOKUP($B262,program1516,5,FALSE)</f>
        <v>0</v>
      </c>
      <c r="M262" s="82">
        <f t="shared" ref="M262:M276" si="1567">VLOOKUP($B262,program1516,6,FALSE)</f>
        <v>0</v>
      </c>
      <c r="N262" s="82">
        <f t="shared" ref="N262:N276" si="1568">VLOOKUP($B262,program1516,7,FALSE)</f>
        <v>0</v>
      </c>
      <c r="O262" s="82">
        <f t="shared" ref="O262:O276" si="1569">VLOOKUP($B262,program1516,8,FALSE)</f>
        <v>0</v>
      </c>
      <c r="P262" s="82">
        <f t="shared" ref="P262:P276" si="1570">VLOOKUP($B262,program1516,9,FALSE)</f>
        <v>0</v>
      </c>
      <c r="Q262" s="82">
        <f t="shared" ref="Q262:Q276" si="1571">VLOOKUP($B262,program1516,10,FALSE)</f>
        <v>0</v>
      </c>
      <c r="R262" s="76"/>
      <c r="S262" s="77">
        <f t="shared" ref="S262:S277" si="1572">R262/E262</f>
        <v>0</v>
      </c>
      <c r="T262" s="96">
        <f t="shared" ref="T262:T277" si="1573">R262/D262</f>
        <v>0</v>
      </c>
      <c r="U262" s="82">
        <f t="shared" ref="U262:U276" si="1574">VLOOKUP($B262,program1516,11,FALSE)</f>
        <v>3149933.4000000004</v>
      </c>
      <c r="V262" s="82">
        <f t="shared" ref="V262:V276" si="1575">VLOOKUP($B262,program1516,12,FALSE)</f>
        <v>140588.16999999998</v>
      </c>
      <c r="W262" s="82">
        <f t="shared" ref="W262:W276" si="1576">VLOOKUP($B262,program1516,13,FALSE)</f>
        <v>532683.79</v>
      </c>
      <c r="X262" s="82">
        <f t="shared" ref="X262:X276" si="1577">VLOOKUP($B262,program1516,14,FALSE)</f>
        <v>0</v>
      </c>
      <c r="Y262" s="82">
        <f t="shared" ref="Y262:Y276" si="1578">VLOOKUP($B262,program1516,15,FALSE)</f>
        <v>0</v>
      </c>
      <c r="Z262" s="82">
        <f t="shared" ref="Z262:Z276" si="1579">VLOOKUP($B262,program1516,16,FALSE)</f>
        <v>46138.49</v>
      </c>
      <c r="AA262" s="76">
        <f t="shared" ref="AA262:AA276" si="1580">SUM(U262:Z262)</f>
        <v>3869343.8500000006</v>
      </c>
      <c r="AB262" s="77">
        <f t="shared" ref="AB262:AB277" si="1581">AA262/E262</f>
        <v>0.11694310951808086</v>
      </c>
      <c r="AC262" s="76">
        <f t="shared" ref="AC262:AC277" si="1582">AA262/D262</f>
        <v>1251.40082017846</v>
      </c>
      <c r="AD262" s="82">
        <f t="shared" ref="AD262:AD276" si="1583">VLOOKUP($B262,program1516,17,FALSE)</f>
        <v>1178053.01</v>
      </c>
      <c r="AE262" s="82">
        <f t="shared" ref="AE262:AE276" si="1584">VLOOKUP($B262,program1516,18,FALSE)</f>
        <v>254293.32</v>
      </c>
      <c r="AF262" s="82">
        <f t="shared" ref="AF262:AF276" si="1585">VLOOKUP($B262,program1516,19,FALSE)</f>
        <v>16673</v>
      </c>
      <c r="AG262" s="82">
        <f t="shared" ref="AG262:AG276" si="1586">VLOOKUP($B262,program1516,20,FALSE)</f>
        <v>0</v>
      </c>
      <c r="AH262" s="76">
        <f t="shared" ref="AH262:AH276" si="1587">SUM(AD262:AG262)</f>
        <v>1449019.33</v>
      </c>
      <c r="AI262" s="77">
        <f t="shared" ref="AI262:AI277" si="1588">AH262/E262</f>
        <v>4.3793685123643414E-2</v>
      </c>
      <c r="AJ262" s="76">
        <f t="shared" ref="AJ262:AJ277" si="1589">AH262/D262</f>
        <v>468.63345526049397</v>
      </c>
      <c r="AK262" s="82">
        <f t="shared" ref="AK262:AK276" si="1590">VLOOKUP($B262,program1516,21,FALSE)</f>
        <v>0</v>
      </c>
      <c r="AL262" s="82">
        <f t="shared" ref="AL262:AL276" si="1591">VLOOKUP($B262,program1516,22,FALSE)</f>
        <v>0</v>
      </c>
      <c r="AM262" s="76"/>
      <c r="AN262" s="77">
        <f t="shared" ref="AN262:AN277" si="1592">AM262/E262</f>
        <v>0</v>
      </c>
      <c r="AO262" s="76">
        <f t="shared" ref="AO262:AO277" si="1593">AM262/D262</f>
        <v>0</v>
      </c>
      <c r="AP262" s="82">
        <f t="shared" ref="AP262:AP276" si="1594">VLOOKUP($B262,program1516,23,FALSE)</f>
        <v>352311.37</v>
      </c>
      <c r="AQ262" s="82">
        <f t="shared" ref="AQ262:AQ276" si="1595">VLOOKUP($B262,program1516,24,FALSE)</f>
        <v>65649</v>
      </c>
      <c r="AR262" s="82">
        <f t="shared" ref="AR262:AR276" si="1596">VLOOKUP($B262,program1516,25,FALSE)</f>
        <v>0</v>
      </c>
      <c r="AS262" s="82">
        <f t="shared" ref="AS262:AS276" si="1597">VLOOKUP($B262,program1516,26,FALSE)</f>
        <v>0</v>
      </c>
      <c r="AT262" s="82">
        <f t="shared" ref="AT262:AT276" si="1598">VLOOKUP($B262,program1516,27,FALSE)</f>
        <v>330724.53000000003</v>
      </c>
      <c r="AU262" s="82">
        <f t="shared" ref="AU262:AU276" si="1599">VLOOKUP($B262,program1516,28,FALSE)</f>
        <v>0</v>
      </c>
      <c r="AV262" s="82">
        <f t="shared" ref="AV262:AV276" si="1600">VLOOKUP($B262,program1516,29,FALSE)</f>
        <v>0</v>
      </c>
      <c r="AW262" s="82">
        <f t="shared" ref="AW262:AW276" si="1601">VLOOKUP($B262,program1516,30,FALSE)</f>
        <v>134581.88</v>
      </c>
      <c r="AX262" s="82">
        <f t="shared" ref="AX262:AX276" si="1602">VLOOKUP($B262,program1516,31,FALSE)</f>
        <v>0</v>
      </c>
      <c r="AY262" s="82">
        <f t="shared" ref="AY262:AY276" si="1603">VLOOKUP($B262,program1516,32,FALSE)</f>
        <v>8000</v>
      </c>
      <c r="AZ262" s="82">
        <f t="shared" ref="AZ262:AZ276" si="1604">VLOOKUP($B262,program1516,33,FALSE)</f>
        <v>304690.87000000005</v>
      </c>
      <c r="BA262" s="82">
        <f t="shared" ref="BA262:BA276" si="1605">VLOOKUP($B262,program1516,34,FALSE)</f>
        <v>20049.97</v>
      </c>
      <c r="BB262" s="82">
        <f t="shared" ref="BB262:BB276" si="1606">VLOOKUP($B262,program1516,35,FALSE)</f>
        <v>121583.65</v>
      </c>
      <c r="BC262" s="82">
        <f t="shared" ref="BC262:BC276" si="1607">VLOOKUP($B262,program1516,36,FALSE)</f>
        <v>0</v>
      </c>
      <c r="BD262" s="82">
        <f t="shared" ref="BD262:BD276" si="1608">VLOOKUP($B262,program1516,37,FALSE)</f>
        <v>0</v>
      </c>
      <c r="BE262" s="82">
        <f t="shared" ref="BE262:BE276" si="1609">VLOOKUP($B262,program1516,38,FALSE)</f>
        <v>0</v>
      </c>
      <c r="BF262" s="76">
        <f t="shared" ref="BF262:BF276" si="1610">SUM(AP262:BE262)</f>
        <v>1337591.27</v>
      </c>
      <c r="BG262" s="77">
        <f t="shared" ref="BG262:BG277" si="1611">BF262/E262</f>
        <v>4.0425996872322123E-2</v>
      </c>
      <c r="BH262" s="76">
        <f t="shared" ref="BH262:BH277" si="1612">BF262/D262</f>
        <v>432.59603623532911</v>
      </c>
      <c r="BI262" s="82">
        <f t="shared" ref="BI262:BI276" si="1613">VLOOKUP($B262,program1516,39,FALSE)</f>
        <v>0</v>
      </c>
      <c r="BJ262" s="82">
        <f t="shared" ref="BJ262:BJ276" si="1614">VLOOKUP($B262,program1516,40,FALSE)</f>
        <v>0</v>
      </c>
      <c r="BK262" s="82">
        <f t="shared" ref="BK262:BK276" si="1615">VLOOKUP($B262,program1516,41,FALSE)</f>
        <v>42041.039999999994</v>
      </c>
      <c r="BL262" s="82">
        <f t="shared" ref="BL262:BL276" si="1616">VLOOKUP($B262,program1516,42,FALSE)</f>
        <v>0</v>
      </c>
      <c r="BM262" s="82">
        <f t="shared" ref="BM262:BM276" si="1617">VLOOKUP($B262,program1516,43,FALSE)</f>
        <v>0</v>
      </c>
      <c r="BN262" s="82">
        <f t="shared" ref="BN262:BN276" si="1618">VLOOKUP($B262,program1516,44,FALSE)</f>
        <v>0</v>
      </c>
      <c r="BO262" s="82">
        <f t="shared" ref="BO262:BO276" si="1619">VLOOKUP($B262,program1516,45,FALSE)</f>
        <v>105826.33</v>
      </c>
      <c r="BP262" s="76">
        <f t="shared" ref="BP262:BP276" si="1620">SUM(BI262:BO262)</f>
        <v>147867.37</v>
      </c>
      <c r="BQ262" s="77">
        <f t="shared" ref="BQ262:BQ277" si="1621">BP262/E262</f>
        <v>4.4689928614280641E-3</v>
      </c>
      <c r="BR262" s="76">
        <f t="shared" ref="BR262:BR277" si="1622">BP262/D262</f>
        <v>47.822410018078848</v>
      </c>
      <c r="BS262" s="82">
        <f t="shared" ref="BS262:BS276" si="1623">VLOOKUP($B262,program1516,46,FALSE)</f>
        <v>0</v>
      </c>
      <c r="BT262" s="82">
        <f t="shared" ref="BT262:BT276" si="1624">VLOOKUP($B262,program1516,47,FALSE)</f>
        <v>0</v>
      </c>
      <c r="BU262" s="82">
        <f t="shared" ref="BU262:BU276" si="1625">VLOOKUP($B262,program1516,48,FALSE)</f>
        <v>0</v>
      </c>
      <c r="BV262" s="82">
        <f t="shared" ref="BV262:BV276" si="1626">VLOOKUP($B262,program1516,49,FALSE)</f>
        <v>0</v>
      </c>
      <c r="BW262" s="76"/>
      <c r="BX262" s="77">
        <f t="shared" ref="BX262:BX277" si="1627">BW262/E262</f>
        <v>0</v>
      </c>
      <c r="BY262" s="76">
        <f t="shared" ref="BY262:BY277" si="1628">BW262/D262</f>
        <v>0</v>
      </c>
      <c r="BZ262" s="82">
        <v>5550113.0199999996</v>
      </c>
      <c r="CA262" s="77">
        <f t="shared" ref="CA262:CA277" si="1629">BZ262/E262</f>
        <v>0.16774096588381163</v>
      </c>
      <c r="CB262" s="76">
        <f t="shared" ref="CB262:CB277" si="1630">BZ262/D262</f>
        <v>1794.9854689991298</v>
      </c>
      <c r="CC262" s="82">
        <v>975556.18</v>
      </c>
      <c r="CD262" s="77">
        <f t="shared" ref="CD262:CD277" si="1631">CC262/E262</f>
        <v>2.9484216865032709E-2</v>
      </c>
      <c r="CE262" s="76">
        <f t="shared" ref="CE262:CE277" si="1632">CC262/D262</f>
        <v>315.50874026927465</v>
      </c>
      <c r="CF262" s="84">
        <v>1146461.43</v>
      </c>
      <c r="CG262" s="77">
        <f t="shared" ref="CG262:CG277" si="1633">CF262/E262</f>
        <v>3.4649483158945817E-2</v>
      </c>
      <c r="CH262" s="85">
        <f t="shared" ref="CH262:CH277" si="1634">CF262/D262</f>
        <v>370.78192826025787</v>
      </c>
    </row>
    <row r="263" spans="1:86" x14ac:dyDescent="0.2">
      <c r="A263" s="79"/>
      <c r="B263" s="70" t="s">
        <v>427</v>
      </c>
      <c r="C263" s="70" t="s">
        <v>428</v>
      </c>
      <c r="D263" s="80">
        <f t="shared" si="1558"/>
        <v>22906.960000000003</v>
      </c>
      <c r="E263" s="80">
        <f t="shared" si="1559"/>
        <v>227028664.36000001</v>
      </c>
      <c r="F263" s="76">
        <f t="shared" si="1560"/>
        <v>129099727.76999997</v>
      </c>
      <c r="G263" s="76">
        <f t="shared" si="1561"/>
        <v>601297.86999999988</v>
      </c>
      <c r="H263" s="76">
        <f t="shared" si="1562"/>
        <v>555688.21</v>
      </c>
      <c r="I263" s="76">
        <f t="shared" si="1563"/>
        <v>130256713.84999996</v>
      </c>
      <c r="J263" s="77">
        <f t="shared" si="1564"/>
        <v>0.57374567311664004</v>
      </c>
      <c r="K263" s="81">
        <f t="shared" si="1565"/>
        <v>5686.3378575769093</v>
      </c>
      <c r="L263" s="82">
        <f t="shared" si="1566"/>
        <v>0</v>
      </c>
      <c r="M263" s="82">
        <f t="shared" si="1567"/>
        <v>0</v>
      </c>
      <c r="N263" s="82">
        <f t="shared" si="1568"/>
        <v>0</v>
      </c>
      <c r="O263" s="82">
        <f t="shared" si="1569"/>
        <v>0</v>
      </c>
      <c r="P263" s="82">
        <f t="shared" si="1570"/>
        <v>0</v>
      </c>
      <c r="Q263" s="82">
        <f t="shared" si="1571"/>
        <v>0</v>
      </c>
      <c r="R263" s="76"/>
      <c r="S263" s="77">
        <f t="shared" si="1572"/>
        <v>0</v>
      </c>
      <c r="T263" s="96">
        <f t="shared" si="1573"/>
        <v>0</v>
      </c>
      <c r="U263" s="82">
        <f t="shared" si="1574"/>
        <v>24781221.530000001</v>
      </c>
      <c r="V263" s="82">
        <f t="shared" si="1575"/>
        <v>803483.91</v>
      </c>
      <c r="W263" s="82">
        <f t="shared" si="1576"/>
        <v>3937309.8400000003</v>
      </c>
      <c r="X263" s="82">
        <f t="shared" si="1577"/>
        <v>0</v>
      </c>
      <c r="Y263" s="82">
        <f t="shared" si="1578"/>
        <v>0</v>
      </c>
      <c r="Z263" s="82">
        <f t="shared" si="1579"/>
        <v>16544.32</v>
      </c>
      <c r="AA263" s="76">
        <f t="shared" si="1580"/>
        <v>29538559.600000001</v>
      </c>
      <c r="AB263" s="77">
        <f t="shared" si="1581"/>
        <v>0.13010938369068947</v>
      </c>
      <c r="AC263" s="76">
        <f t="shared" si="1582"/>
        <v>1289.501513950345</v>
      </c>
      <c r="AD263" s="82">
        <f t="shared" si="1583"/>
        <v>8556087.9500000011</v>
      </c>
      <c r="AE263" s="82">
        <f t="shared" si="1584"/>
        <v>472303.25000000006</v>
      </c>
      <c r="AF263" s="82">
        <f t="shared" si="1585"/>
        <v>99498.48</v>
      </c>
      <c r="AG263" s="82">
        <f t="shared" si="1586"/>
        <v>0</v>
      </c>
      <c r="AH263" s="76">
        <f t="shared" si="1587"/>
        <v>9127889.6800000016</v>
      </c>
      <c r="AI263" s="77">
        <f t="shared" si="1588"/>
        <v>4.0205890765960199E-2</v>
      </c>
      <c r="AJ263" s="76">
        <f t="shared" si="1589"/>
        <v>398.47669354641562</v>
      </c>
      <c r="AK263" s="82">
        <f t="shared" si="1590"/>
        <v>0</v>
      </c>
      <c r="AL263" s="82">
        <f t="shared" si="1591"/>
        <v>0</v>
      </c>
      <c r="AM263" s="76"/>
      <c r="AN263" s="77">
        <f t="shared" si="1592"/>
        <v>0</v>
      </c>
      <c r="AO263" s="76">
        <f t="shared" si="1593"/>
        <v>0</v>
      </c>
      <c r="AP263" s="82">
        <f t="shared" si="1594"/>
        <v>2336385.5700000003</v>
      </c>
      <c r="AQ263" s="82">
        <f t="shared" si="1595"/>
        <v>457798.32999999996</v>
      </c>
      <c r="AR263" s="82">
        <f t="shared" si="1596"/>
        <v>0</v>
      </c>
      <c r="AS263" s="82">
        <f t="shared" si="1597"/>
        <v>0</v>
      </c>
      <c r="AT263" s="82">
        <f t="shared" si="1598"/>
        <v>3423016.34</v>
      </c>
      <c r="AU263" s="82">
        <f t="shared" si="1599"/>
        <v>0</v>
      </c>
      <c r="AV263" s="82">
        <f t="shared" si="1600"/>
        <v>0</v>
      </c>
      <c r="AW263" s="82">
        <f t="shared" si="1601"/>
        <v>1540881.96</v>
      </c>
      <c r="AX263" s="82">
        <f t="shared" si="1602"/>
        <v>0</v>
      </c>
      <c r="AY263" s="82">
        <f t="shared" si="1603"/>
        <v>0</v>
      </c>
      <c r="AZ263" s="82">
        <f t="shared" si="1604"/>
        <v>0</v>
      </c>
      <c r="BA263" s="82">
        <f t="shared" si="1605"/>
        <v>128513.81999999999</v>
      </c>
      <c r="BB263" s="82">
        <f t="shared" si="1606"/>
        <v>1177331.71</v>
      </c>
      <c r="BC263" s="82">
        <f t="shared" si="1607"/>
        <v>4200.3</v>
      </c>
      <c r="BD263" s="82">
        <f t="shared" si="1608"/>
        <v>85197.42</v>
      </c>
      <c r="BE263" s="82">
        <f t="shared" si="1609"/>
        <v>18784.419999999998</v>
      </c>
      <c r="BF263" s="76">
        <f t="shared" si="1610"/>
        <v>9172109.870000001</v>
      </c>
      <c r="BG263" s="77">
        <f t="shared" si="1611"/>
        <v>4.0400668769542507E-2</v>
      </c>
      <c r="BH263" s="76">
        <f t="shared" si="1612"/>
        <v>400.40711949555941</v>
      </c>
      <c r="BI263" s="82">
        <f t="shared" si="1613"/>
        <v>0</v>
      </c>
      <c r="BJ263" s="82">
        <f t="shared" si="1614"/>
        <v>0</v>
      </c>
      <c r="BK263" s="82">
        <f t="shared" si="1615"/>
        <v>197712.71</v>
      </c>
      <c r="BL263" s="82">
        <f t="shared" si="1616"/>
        <v>0</v>
      </c>
      <c r="BM263" s="82">
        <f t="shared" si="1617"/>
        <v>0</v>
      </c>
      <c r="BN263" s="82">
        <f t="shared" si="1618"/>
        <v>83944.76999999999</v>
      </c>
      <c r="BO263" s="82">
        <f t="shared" si="1619"/>
        <v>155749.50999999998</v>
      </c>
      <c r="BP263" s="76">
        <f t="shared" si="1620"/>
        <v>437406.99</v>
      </c>
      <c r="BQ263" s="77">
        <f t="shared" si="1621"/>
        <v>1.926659751239176E-3</v>
      </c>
      <c r="BR263" s="76">
        <f t="shared" si="1622"/>
        <v>19.094938394269686</v>
      </c>
      <c r="BS263" s="82">
        <f t="shared" si="1623"/>
        <v>0</v>
      </c>
      <c r="BT263" s="82">
        <f t="shared" si="1624"/>
        <v>0</v>
      </c>
      <c r="BU263" s="82">
        <f t="shared" si="1625"/>
        <v>0</v>
      </c>
      <c r="BV263" s="82">
        <f t="shared" si="1626"/>
        <v>1018555.5499999999</v>
      </c>
      <c r="BW263" s="76">
        <f t="shared" ref="BW263:BW276" si="1635">SUM(BS263:BV263)</f>
        <v>1018555.5499999999</v>
      </c>
      <c r="BX263" s="77">
        <f t="shared" si="1627"/>
        <v>4.4864623278797668E-3</v>
      </c>
      <c r="BY263" s="76">
        <f t="shared" si="1628"/>
        <v>44.46489407586165</v>
      </c>
      <c r="BZ263" s="82">
        <v>33042696.370000008</v>
      </c>
      <c r="CA263" s="77">
        <f t="shared" si="1629"/>
        <v>0.14554416052769489</v>
      </c>
      <c r="CB263" s="76">
        <f t="shared" si="1630"/>
        <v>1442.4740938998455</v>
      </c>
      <c r="CC263" s="82">
        <v>5442011.6600000001</v>
      </c>
      <c r="CD263" s="77">
        <f t="shared" si="1631"/>
        <v>2.3970592767839159E-2</v>
      </c>
      <c r="CE263" s="76">
        <f t="shared" si="1632"/>
        <v>237.57022581783002</v>
      </c>
      <c r="CF263" s="84">
        <v>8992720.790000001</v>
      </c>
      <c r="CG263" s="77">
        <f t="shared" si="1633"/>
        <v>3.961050828251457E-2</v>
      </c>
      <c r="CH263" s="85">
        <f t="shared" si="1634"/>
        <v>392.57591535498381</v>
      </c>
    </row>
    <row r="264" spans="1:86" x14ac:dyDescent="0.2">
      <c r="A264" s="79"/>
      <c r="B264" s="70" t="s">
        <v>429</v>
      </c>
      <c r="C264" s="70" t="s">
        <v>430</v>
      </c>
      <c r="D264" s="80">
        <f t="shared" si="1558"/>
        <v>28909.200000000004</v>
      </c>
      <c r="E264" s="80">
        <f t="shared" si="1559"/>
        <v>378116107.30000001</v>
      </c>
      <c r="F264" s="76">
        <f t="shared" si="1560"/>
        <v>194758261.05000001</v>
      </c>
      <c r="G264" s="76">
        <f t="shared" si="1561"/>
        <v>386909.5</v>
      </c>
      <c r="H264" s="76">
        <f t="shared" si="1562"/>
        <v>2041163.29</v>
      </c>
      <c r="I264" s="76">
        <f t="shared" si="1563"/>
        <v>197186333.84</v>
      </c>
      <c r="J264" s="77">
        <f t="shared" si="1564"/>
        <v>0.52149678374730268</v>
      </c>
      <c r="K264" s="81">
        <f t="shared" si="1565"/>
        <v>6820.8851798043524</v>
      </c>
      <c r="L264" s="82">
        <f t="shared" si="1566"/>
        <v>0</v>
      </c>
      <c r="M264" s="82">
        <f t="shared" si="1567"/>
        <v>0</v>
      </c>
      <c r="N264" s="82">
        <f t="shared" si="1568"/>
        <v>0</v>
      </c>
      <c r="O264" s="82">
        <f t="shared" si="1569"/>
        <v>0</v>
      </c>
      <c r="P264" s="82">
        <f t="shared" si="1570"/>
        <v>0</v>
      </c>
      <c r="Q264" s="82">
        <f t="shared" si="1571"/>
        <v>0</v>
      </c>
      <c r="R264" s="76"/>
      <c r="S264" s="77">
        <f t="shared" si="1572"/>
        <v>0</v>
      </c>
      <c r="T264" s="96">
        <f t="shared" si="1573"/>
        <v>0</v>
      </c>
      <c r="U264" s="82">
        <f t="shared" si="1574"/>
        <v>41098028.109999992</v>
      </c>
      <c r="V264" s="82">
        <f t="shared" si="1575"/>
        <v>1127841.2</v>
      </c>
      <c r="W264" s="82">
        <f t="shared" si="1576"/>
        <v>7011769.3999999994</v>
      </c>
      <c r="X264" s="82">
        <f t="shared" si="1577"/>
        <v>0</v>
      </c>
      <c r="Y264" s="82">
        <f t="shared" si="1578"/>
        <v>0</v>
      </c>
      <c r="Z264" s="82">
        <f t="shared" si="1579"/>
        <v>0</v>
      </c>
      <c r="AA264" s="76">
        <f t="shared" si="1580"/>
        <v>49237638.709999993</v>
      </c>
      <c r="AB264" s="77">
        <f t="shared" si="1581"/>
        <v>0.1302183053284596</v>
      </c>
      <c r="AC264" s="76">
        <f t="shared" si="1582"/>
        <v>1703.18233330566</v>
      </c>
      <c r="AD264" s="82">
        <f t="shared" si="1583"/>
        <v>9536414.6900000013</v>
      </c>
      <c r="AE264" s="82">
        <f t="shared" si="1584"/>
        <v>1365565.6999999995</v>
      </c>
      <c r="AF264" s="82">
        <f t="shared" si="1585"/>
        <v>279932.99</v>
      </c>
      <c r="AG264" s="82">
        <f t="shared" si="1586"/>
        <v>0</v>
      </c>
      <c r="AH264" s="76">
        <f t="shared" si="1587"/>
        <v>11181913.380000001</v>
      </c>
      <c r="AI264" s="77">
        <f t="shared" si="1588"/>
        <v>2.9572697814558298E-2</v>
      </c>
      <c r="AJ264" s="76">
        <f t="shared" si="1589"/>
        <v>386.7942862479764</v>
      </c>
      <c r="AK264" s="82">
        <f t="shared" si="1590"/>
        <v>6069.63</v>
      </c>
      <c r="AL264" s="82">
        <f t="shared" si="1591"/>
        <v>0</v>
      </c>
      <c r="AM264" s="76">
        <f t="shared" ref="AM264:AM273" si="1636">SUM(AK264:AL264)</f>
        <v>6069.63</v>
      </c>
      <c r="AN264" s="77">
        <f t="shared" si="1592"/>
        <v>1.6052291565522524E-5</v>
      </c>
      <c r="AO264" s="76">
        <f t="shared" si="1593"/>
        <v>0.209954962434104</v>
      </c>
      <c r="AP264" s="82">
        <f t="shared" si="1594"/>
        <v>11670146.239999996</v>
      </c>
      <c r="AQ264" s="82">
        <f t="shared" si="1595"/>
        <v>2121022.8200000003</v>
      </c>
      <c r="AR264" s="82">
        <f t="shared" si="1596"/>
        <v>0</v>
      </c>
      <c r="AS264" s="82">
        <f t="shared" si="1597"/>
        <v>0</v>
      </c>
      <c r="AT264" s="82">
        <f t="shared" si="1598"/>
        <v>8390700.209999999</v>
      </c>
      <c r="AU264" s="82">
        <f t="shared" si="1599"/>
        <v>596424.43000000005</v>
      </c>
      <c r="AV264" s="82">
        <f t="shared" si="1600"/>
        <v>103295.57999999999</v>
      </c>
      <c r="AW264" s="82">
        <f t="shared" si="1601"/>
        <v>2727535.6800000006</v>
      </c>
      <c r="AX264" s="82">
        <f t="shared" si="1602"/>
        <v>11916.740000000002</v>
      </c>
      <c r="AY264" s="82">
        <f t="shared" si="1603"/>
        <v>5189490.9300000016</v>
      </c>
      <c r="AZ264" s="82">
        <f t="shared" si="1604"/>
        <v>0</v>
      </c>
      <c r="BA264" s="82">
        <f t="shared" si="1605"/>
        <v>406296.16</v>
      </c>
      <c r="BB264" s="82">
        <f t="shared" si="1606"/>
        <v>4131240.12</v>
      </c>
      <c r="BC264" s="82">
        <f t="shared" si="1607"/>
        <v>0</v>
      </c>
      <c r="BD264" s="82">
        <f t="shared" si="1608"/>
        <v>270940.40999999997</v>
      </c>
      <c r="BE264" s="82">
        <f t="shared" si="1609"/>
        <v>11554.43</v>
      </c>
      <c r="BF264" s="76">
        <f t="shared" si="1610"/>
        <v>35630563.749999993</v>
      </c>
      <c r="BG264" s="77">
        <f t="shared" si="1611"/>
        <v>9.4231806215360328E-2</v>
      </c>
      <c r="BH264" s="76">
        <f t="shared" si="1612"/>
        <v>1232.4991265756225</v>
      </c>
      <c r="BI264" s="82">
        <f t="shared" si="1613"/>
        <v>0</v>
      </c>
      <c r="BJ264" s="82">
        <f t="shared" si="1614"/>
        <v>472403.47000000003</v>
      </c>
      <c r="BK264" s="82">
        <f t="shared" si="1615"/>
        <v>906690.51999999979</v>
      </c>
      <c r="BL264" s="82">
        <f t="shared" si="1616"/>
        <v>0</v>
      </c>
      <c r="BM264" s="82">
        <f t="shared" si="1617"/>
        <v>0</v>
      </c>
      <c r="BN264" s="82">
        <f t="shared" si="1618"/>
        <v>0</v>
      </c>
      <c r="BO264" s="82">
        <f t="shared" si="1619"/>
        <v>5360761.7499999991</v>
      </c>
      <c r="BP264" s="76">
        <f t="shared" si="1620"/>
        <v>6739855.7399999984</v>
      </c>
      <c r="BQ264" s="77">
        <f t="shared" si="1621"/>
        <v>1.7824831076695045E-2</v>
      </c>
      <c r="BR264" s="76">
        <f t="shared" si="1622"/>
        <v>233.1387841932671</v>
      </c>
      <c r="BS264" s="82">
        <f t="shared" si="1623"/>
        <v>0</v>
      </c>
      <c r="BT264" s="82">
        <f t="shared" si="1624"/>
        <v>0</v>
      </c>
      <c r="BU264" s="82">
        <f t="shared" si="1625"/>
        <v>0</v>
      </c>
      <c r="BV264" s="82">
        <f t="shared" si="1626"/>
        <v>602357.84000000008</v>
      </c>
      <c r="BW264" s="76">
        <f t="shared" si="1635"/>
        <v>602357.84000000008</v>
      </c>
      <c r="BX264" s="77">
        <f t="shared" si="1627"/>
        <v>1.5930499345855294E-3</v>
      </c>
      <c r="BY264" s="76">
        <f t="shared" si="1628"/>
        <v>20.836198857111231</v>
      </c>
      <c r="BZ264" s="82">
        <v>54518510.68</v>
      </c>
      <c r="CA264" s="77">
        <f t="shared" si="1629"/>
        <v>0.14418457618560171</v>
      </c>
      <c r="CB264" s="76">
        <f t="shared" si="1630"/>
        <v>1885.8533158994367</v>
      </c>
      <c r="CC264" s="82">
        <v>12157324.029999999</v>
      </c>
      <c r="CD264" s="77">
        <f t="shared" si="1631"/>
        <v>3.2152356895905239E-2</v>
      </c>
      <c r="CE264" s="76">
        <f t="shared" si="1632"/>
        <v>420.53477889391604</v>
      </c>
      <c r="CF264" s="84">
        <v>10855539.699999999</v>
      </c>
      <c r="CG264" s="77">
        <f t="shared" si="1633"/>
        <v>2.8709540509965995E-2</v>
      </c>
      <c r="CH264" s="85">
        <f t="shared" si="1634"/>
        <v>375.50467325280528</v>
      </c>
    </row>
    <row r="265" spans="1:86" x14ac:dyDescent="0.2">
      <c r="A265" s="79"/>
      <c r="B265" s="70" t="s">
        <v>431</v>
      </c>
      <c r="C265" s="70" t="s">
        <v>432</v>
      </c>
      <c r="D265" s="80">
        <f t="shared" si="1558"/>
        <v>170.11</v>
      </c>
      <c r="E265" s="80">
        <f t="shared" si="1559"/>
        <v>2147404.71</v>
      </c>
      <c r="F265" s="76">
        <f t="shared" si="1560"/>
        <v>1215872.92</v>
      </c>
      <c r="G265" s="76">
        <f t="shared" si="1561"/>
        <v>0</v>
      </c>
      <c r="H265" s="76">
        <f t="shared" si="1562"/>
        <v>0</v>
      </c>
      <c r="I265" s="76">
        <f t="shared" si="1563"/>
        <v>1215872.92</v>
      </c>
      <c r="J265" s="77">
        <f t="shared" si="1564"/>
        <v>0.56620576193110794</v>
      </c>
      <c r="K265" s="81">
        <f t="shared" si="1565"/>
        <v>7147.56874963259</v>
      </c>
      <c r="L265" s="82">
        <f t="shared" si="1566"/>
        <v>0</v>
      </c>
      <c r="M265" s="82">
        <f t="shared" si="1567"/>
        <v>0</v>
      </c>
      <c r="N265" s="82">
        <f t="shared" si="1568"/>
        <v>0</v>
      </c>
      <c r="O265" s="82">
        <f t="shared" si="1569"/>
        <v>0</v>
      </c>
      <c r="P265" s="82">
        <f t="shared" si="1570"/>
        <v>0</v>
      </c>
      <c r="Q265" s="82">
        <f t="shared" si="1571"/>
        <v>0</v>
      </c>
      <c r="R265" s="76"/>
      <c r="S265" s="77">
        <f t="shared" si="1572"/>
        <v>0</v>
      </c>
      <c r="T265" s="96">
        <f t="shared" si="1573"/>
        <v>0</v>
      </c>
      <c r="U265" s="82">
        <f t="shared" si="1574"/>
        <v>168747.23</v>
      </c>
      <c r="V265" s="82">
        <f t="shared" si="1575"/>
        <v>0</v>
      </c>
      <c r="W265" s="82">
        <f t="shared" si="1576"/>
        <v>36834</v>
      </c>
      <c r="X265" s="82">
        <f t="shared" si="1577"/>
        <v>0</v>
      </c>
      <c r="Y265" s="82">
        <f t="shared" si="1578"/>
        <v>0</v>
      </c>
      <c r="Z265" s="82">
        <f t="shared" si="1579"/>
        <v>0</v>
      </c>
      <c r="AA265" s="76">
        <f t="shared" si="1580"/>
        <v>205581.23</v>
      </c>
      <c r="AB265" s="77">
        <f t="shared" si="1581"/>
        <v>9.5734739261142815E-2</v>
      </c>
      <c r="AC265" s="76">
        <f t="shared" si="1582"/>
        <v>1208.5193698195285</v>
      </c>
      <c r="AD265" s="82">
        <f t="shared" si="1583"/>
        <v>0</v>
      </c>
      <c r="AE265" s="82">
        <f t="shared" si="1584"/>
        <v>0</v>
      </c>
      <c r="AF265" s="82">
        <f t="shared" si="1585"/>
        <v>0</v>
      </c>
      <c r="AG265" s="82">
        <f t="shared" si="1586"/>
        <v>0</v>
      </c>
      <c r="AH265" s="76"/>
      <c r="AI265" s="77">
        <f t="shared" si="1588"/>
        <v>0</v>
      </c>
      <c r="AJ265" s="76">
        <f t="shared" si="1589"/>
        <v>0</v>
      </c>
      <c r="AK265" s="82">
        <f t="shared" si="1590"/>
        <v>0</v>
      </c>
      <c r="AL265" s="82">
        <f t="shared" si="1591"/>
        <v>0</v>
      </c>
      <c r="AM265" s="76"/>
      <c r="AN265" s="77">
        <f t="shared" si="1592"/>
        <v>0</v>
      </c>
      <c r="AO265" s="76">
        <f t="shared" si="1593"/>
        <v>0</v>
      </c>
      <c r="AP265" s="82">
        <f t="shared" si="1594"/>
        <v>0</v>
      </c>
      <c r="AQ265" s="82">
        <f t="shared" si="1595"/>
        <v>31635.63</v>
      </c>
      <c r="AR265" s="82">
        <f t="shared" si="1596"/>
        <v>0</v>
      </c>
      <c r="AS265" s="82">
        <f t="shared" si="1597"/>
        <v>0</v>
      </c>
      <c r="AT265" s="82">
        <f t="shared" si="1598"/>
        <v>43818.71</v>
      </c>
      <c r="AU265" s="82">
        <f t="shared" si="1599"/>
        <v>0</v>
      </c>
      <c r="AV265" s="82">
        <f t="shared" si="1600"/>
        <v>0</v>
      </c>
      <c r="AW265" s="82">
        <f t="shared" si="1601"/>
        <v>1245.04</v>
      </c>
      <c r="AX265" s="82">
        <f t="shared" si="1602"/>
        <v>0</v>
      </c>
      <c r="AY265" s="82">
        <f t="shared" si="1603"/>
        <v>0</v>
      </c>
      <c r="AZ265" s="82">
        <f t="shared" si="1604"/>
        <v>0</v>
      </c>
      <c r="BA265" s="82">
        <f t="shared" si="1605"/>
        <v>0</v>
      </c>
      <c r="BB265" s="82">
        <f t="shared" si="1606"/>
        <v>0</v>
      </c>
      <c r="BC265" s="82">
        <f t="shared" si="1607"/>
        <v>0</v>
      </c>
      <c r="BD265" s="82">
        <f t="shared" si="1608"/>
        <v>0</v>
      </c>
      <c r="BE265" s="82">
        <f t="shared" si="1609"/>
        <v>0</v>
      </c>
      <c r="BF265" s="76">
        <f t="shared" si="1610"/>
        <v>76699.37999999999</v>
      </c>
      <c r="BG265" s="77">
        <f t="shared" si="1611"/>
        <v>3.5717244934235053E-2</v>
      </c>
      <c r="BH265" s="76">
        <f t="shared" si="1612"/>
        <v>450.88107695020858</v>
      </c>
      <c r="BI265" s="82">
        <f t="shared" si="1613"/>
        <v>0</v>
      </c>
      <c r="BJ265" s="82">
        <f t="shared" si="1614"/>
        <v>0</v>
      </c>
      <c r="BK265" s="82">
        <f t="shared" si="1615"/>
        <v>1468.91</v>
      </c>
      <c r="BL265" s="82">
        <f t="shared" si="1616"/>
        <v>0</v>
      </c>
      <c r="BM265" s="82">
        <f t="shared" si="1617"/>
        <v>0</v>
      </c>
      <c r="BN265" s="82">
        <f t="shared" si="1618"/>
        <v>0</v>
      </c>
      <c r="BO265" s="82">
        <f t="shared" si="1619"/>
        <v>0</v>
      </c>
      <c r="BP265" s="76">
        <f t="shared" si="1620"/>
        <v>1468.91</v>
      </c>
      <c r="BQ265" s="77">
        <f t="shared" si="1621"/>
        <v>6.8403966572281574E-4</v>
      </c>
      <c r="BR265" s="76">
        <f t="shared" si="1622"/>
        <v>8.6350596672741169</v>
      </c>
      <c r="BS265" s="82">
        <f t="shared" si="1623"/>
        <v>0</v>
      </c>
      <c r="BT265" s="82">
        <f t="shared" si="1624"/>
        <v>0</v>
      </c>
      <c r="BU265" s="82">
        <f t="shared" si="1625"/>
        <v>0</v>
      </c>
      <c r="BV265" s="82">
        <f t="shared" si="1626"/>
        <v>3025.45</v>
      </c>
      <c r="BW265" s="76">
        <f t="shared" si="1635"/>
        <v>3025.45</v>
      </c>
      <c r="BX265" s="77">
        <f t="shared" si="1627"/>
        <v>1.4088867300658943E-3</v>
      </c>
      <c r="BY265" s="76">
        <f t="shared" si="1628"/>
        <v>17.785256598671445</v>
      </c>
      <c r="BZ265" s="82">
        <v>510765.45000000013</v>
      </c>
      <c r="CA265" s="77">
        <f t="shared" si="1629"/>
        <v>0.23785244002747863</v>
      </c>
      <c r="CB265" s="76">
        <f t="shared" si="1630"/>
        <v>3002.5598142378467</v>
      </c>
      <c r="CC265" s="82">
        <v>63612.98</v>
      </c>
      <c r="CD265" s="77">
        <f t="shared" si="1631"/>
        <v>2.962319105651957E-2</v>
      </c>
      <c r="CE265" s="76">
        <f t="shared" si="1632"/>
        <v>373.95203103873962</v>
      </c>
      <c r="CF265" s="84">
        <v>70378.389999999985</v>
      </c>
      <c r="CG265" s="77">
        <f t="shared" si="1633"/>
        <v>3.2773696393727285E-2</v>
      </c>
      <c r="CH265" s="85">
        <f t="shared" si="1634"/>
        <v>413.72282640644278</v>
      </c>
    </row>
    <row r="266" spans="1:86" x14ac:dyDescent="0.2">
      <c r="A266" s="79"/>
      <c r="B266" s="70" t="s">
        <v>433</v>
      </c>
      <c r="C266" s="70" t="s">
        <v>434</v>
      </c>
      <c r="D266" s="80">
        <f t="shared" si="1558"/>
        <v>5626.7999999999993</v>
      </c>
      <c r="E266" s="80">
        <f t="shared" si="1559"/>
        <v>59374151.329999998</v>
      </c>
      <c r="F266" s="76">
        <f t="shared" si="1560"/>
        <v>34708717.06000001</v>
      </c>
      <c r="G266" s="76">
        <f t="shared" si="1561"/>
        <v>84000</v>
      </c>
      <c r="H266" s="76">
        <f t="shared" si="1562"/>
        <v>0</v>
      </c>
      <c r="I266" s="76">
        <f t="shared" si="1563"/>
        <v>34792717.06000001</v>
      </c>
      <c r="J266" s="77">
        <f t="shared" si="1564"/>
        <v>0.58599097891307927</v>
      </c>
      <c r="K266" s="81">
        <f t="shared" si="1565"/>
        <v>6183.3932359422788</v>
      </c>
      <c r="L266" s="82">
        <f t="shared" si="1566"/>
        <v>0</v>
      </c>
      <c r="M266" s="82">
        <f t="shared" si="1567"/>
        <v>0</v>
      </c>
      <c r="N266" s="82">
        <f t="shared" si="1568"/>
        <v>0</v>
      </c>
      <c r="O266" s="82">
        <f t="shared" si="1569"/>
        <v>0</v>
      </c>
      <c r="P266" s="82">
        <f t="shared" si="1570"/>
        <v>0</v>
      </c>
      <c r="Q266" s="82">
        <f t="shared" si="1571"/>
        <v>0</v>
      </c>
      <c r="R266" s="76"/>
      <c r="S266" s="77">
        <f t="shared" si="1572"/>
        <v>0</v>
      </c>
      <c r="T266" s="96">
        <f t="shared" si="1573"/>
        <v>0</v>
      </c>
      <c r="U266" s="82">
        <f t="shared" si="1574"/>
        <v>6549186.6300000008</v>
      </c>
      <c r="V266" s="82">
        <f t="shared" si="1575"/>
        <v>107018.40000000001</v>
      </c>
      <c r="W266" s="82">
        <f t="shared" si="1576"/>
        <v>1204832.0300000003</v>
      </c>
      <c r="X266" s="82">
        <f t="shared" si="1577"/>
        <v>0</v>
      </c>
      <c r="Y266" s="82">
        <f t="shared" si="1578"/>
        <v>0</v>
      </c>
      <c r="Z266" s="82">
        <f t="shared" si="1579"/>
        <v>13227.29</v>
      </c>
      <c r="AA266" s="76">
        <f t="shared" si="1580"/>
        <v>7874264.3500000015</v>
      </c>
      <c r="AB266" s="77">
        <f t="shared" si="1581"/>
        <v>0.13262108465744704</v>
      </c>
      <c r="AC266" s="76">
        <f t="shared" si="1582"/>
        <v>1399.421402928841</v>
      </c>
      <c r="AD266" s="82">
        <f t="shared" si="1583"/>
        <v>1309378.4799999995</v>
      </c>
      <c r="AE266" s="82">
        <f t="shared" si="1584"/>
        <v>0</v>
      </c>
      <c r="AF266" s="82">
        <f t="shared" si="1585"/>
        <v>27218.829999999998</v>
      </c>
      <c r="AG266" s="82">
        <f t="shared" si="1586"/>
        <v>0</v>
      </c>
      <c r="AH266" s="76">
        <f t="shared" si="1587"/>
        <v>1336597.3099999996</v>
      </c>
      <c r="AI266" s="77">
        <f t="shared" si="1588"/>
        <v>2.2511434354172515E-2</v>
      </c>
      <c r="AJ266" s="76">
        <f t="shared" si="1589"/>
        <v>237.54128634392546</v>
      </c>
      <c r="AK266" s="82">
        <f t="shared" si="1590"/>
        <v>0</v>
      </c>
      <c r="AL266" s="82">
        <f t="shared" si="1591"/>
        <v>0</v>
      </c>
      <c r="AM266" s="76"/>
      <c r="AN266" s="77">
        <f t="shared" si="1592"/>
        <v>0</v>
      </c>
      <c r="AO266" s="76">
        <f t="shared" si="1593"/>
        <v>0</v>
      </c>
      <c r="AP266" s="82">
        <f t="shared" si="1594"/>
        <v>728543.54</v>
      </c>
      <c r="AQ266" s="82">
        <f t="shared" si="1595"/>
        <v>127548.54</v>
      </c>
      <c r="AR266" s="82">
        <f t="shared" si="1596"/>
        <v>0</v>
      </c>
      <c r="AS266" s="82">
        <f t="shared" si="1597"/>
        <v>0</v>
      </c>
      <c r="AT266" s="82">
        <f t="shared" si="1598"/>
        <v>1049373.82</v>
      </c>
      <c r="AU266" s="82">
        <f t="shared" si="1599"/>
        <v>0</v>
      </c>
      <c r="AV266" s="82">
        <f t="shared" si="1600"/>
        <v>0</v>
      </c>
      <c r="AW266" s="82">
        <f t="shared" si="1601"/>
        <v>147795.56</v>
      </c>
      <c r="AX266" s="82">
        <f t="shared" si="1602"/>
        <v>0</v>
      </c>
      <c r="AY266" s="82">
        <f t="shared" si="1603"/>
        <v>0</v>
      </c>
      <c r="AZ266" s="82">
        <f t="shared" si="1604"/>
        <v>0</v>
      </c>
      <c r="BA266" s="82">
        <f t="shared" si="1605"/>
        <v>32682.979999999996</v>
      </c>
      <c r="BB266" s="82">
        <f t="shared" si="1606"/>
        <v>279803.56</v>
      </c>
      <c r="BC266" s="82">
        <f t="shared" si="1607"/>
        <v>0</v>
      </c>
      <c r="BD266" s="82">
        <f t="shared" si="1608"/>
        <v>0</v>
      </c>
      <c r="BE266" s="82">
        <f t="shared" si="1609"/>
        <v>0</v>
      </c>
      <c r="BF266" s="76">
        <f t="shared" si="1610"/>
        <v>2365748</v>
      </c>
      <c r="BG266" s="77">
        <f t="shared" si="1611"/>
        <v>3.9844746358583448E-2</v>
      </c>
      <c r="BH266" s="76">
        <f t="shared" si="1612"/>
        <v>420.44288050046214</v>
      </c>
      <c r="BI266" s="82">
        <f t="shared" si="1613"/>
        <v>33078.720000000001</v>
      </c>
      <c r="BJ266" s="82">
        <f t="shared" si="1614"/>
        <v>90554.469999999987</v>
      </c>
      <c r="BK266" s="82">
        <f t="shared" si="1615"/>
        <v>58124.74</v>
      </c>
      <c r="BL266" s="82">
        <f t="shared" si="1616"/>
        <v>0</v>
      </c>
      <c r="BM266" s="82">
        <f t="shared" si="1617"/>
        <v>0</v>
      </c>
      <c r="BN266" s="82">
        <f t="shared" si="1618"/>
        <v>0</v>
      </c>
      <c r="BO266" s="82">
        <f t="shared" si="1619"/>
        <v>90536.049999999988</v>
      </c>
      <c r="BP266" s="76">
        <f t="shared" si="1620"/>
        <v>272293.98</v>
      </c>
      <c r="BQ266" s="77">
        <f t="shared" si="1621"/>
        <v>4.5860694241606432E-3</v>
      </c>
      <c r="BR266" s="76">
        <f t="shared" si="1622"/>
        <v>48.392333120068251</v>
      </c>
      <c r="BS266" s="82">
        <f t="shared" si="1623"/>
        <v>0</v>
      </c>
      <c r="BT266" s="82">
        <f t="shared" si="1624"/>
        <v>32405.619999999995</v>
      </c>
      <c r="BU266" s="82">
        <f t="shared" si="1625"/>
        <v>0</v>
      </c>
      <c r="BV266" s="82">
        <f t="shared" si="1626"/>
        <v>373818.43999999994</v>
      </c>
      <c r="BW266" s="76">
        <f t="shared" si="1635"/>
        <v>406224.05999999994</v>
      </c>
      <c r="BX266" s="77">
        <f t="shared" si="1627"/>
        <v>6.8417661709759374E-3</v>
      </c>
      <c r="BY266" s="76">
        <f t="shared" si="1628"/>
        <v>72.194508423971001</v>
      </c>
      <c r="BZ266" s="82">
        <v>8327674.0100000007</v>
      </c>
      <c r="CA266" s="77">
        <f t="shared" si="1629"/>
        <v>0.14025756702971642</v>
      </c>
      <c r="CB266" s="76">
        <f t="shared" si="1630"/>
        <v>1480.0017789862802</v>
      </c>
      <c r="CC266" s="82">
        <v>2242435.94</v>
      </c>
      <c r="CD266" s="77">
        <f t="shared" si="1631"/>
        <v>3.7767881978415137E-2</v>
      </c>
      <c r="CE266" s="76">
        <f t="shared" si="1632"/>
        <v>398.52774934243268</v>
      </c>
      <c r="CF266" s="84">
        <v>1756196.62</v>
      </c>
      <c r="CG266" s="77">
        <f t="shared" si="1633"/>
        <v>2.9578471113449769E-2</v>
      </c>
      <c r="CH266" s="85">
        <f t="shared" si="1634"/>
        <v>312.11285633041877</v>
      </c>
    </row>
    <row r="267" spans="1:86" x14ac:dyDescent="0.2">
      <c r="A267" s="79"/>
      <c r="B267" s="70" t="s">
        <v>435</v>
      </c>
      <c r="C267" s="70" t="s">
        <v>436</v>
      </c>
      <c r="D267" s="80">
        <f t="shared" si="1558"/>
        <v>9098.909999999998</v>
      </c>
      <c r="E267" s="80">
        <f t="shared" si="1559"/>
        <v>102980886.65000001</v>
      </c>
      <c r="F267" s="76">
        <f t="shared" si="1560"/>
        <v>60065534.089999996</v>
      </c>
      <c r="G267" s="76">
        <f t="shared" si="1561"/>
        <v>945792.39999999979</v>
      </c>
      <c r="H267" s="76">
        <f t="shared" si="1562"/>
        <v>0</v>
      </c>
      <c r="I267" s="76">
        <f t="shared" si="1563"/>
        <v>61011326.489999995</v>
      </c>
      <c r="J267" s="77">
        <f t="shared" si="1564"/>
        <v>0.59245291504780406</v>
      </c>
      <c r="K267" s="81">
        <f t="shared" si="1565"/>
        <v>6705.3445401701974</v>
      </c>
      <c r="L267" s="82">
        <f t="shared" si="1566"/>
        <v>0</v>
      </c>
      <c r="M267" s="82">
        <f t="shared" si="1567"/>
        <v>0</v>
      </c>
      <c r="N267" s="82">
        <f t="shared" si="1568"/>
        <v>0</v>
      </c>
      <c r="O267" s="82">
        <f t="shared" si="1569"/>
        <v>0</v>
      </c>
      <c r="P267" s="82">
        <f t="shared" si="1570"/>
        <v>0</v>
      </c>
      <c r="Q267" s="82">
        <f t="shared" si="1571"/>
        <v>0</v>
      </c>
      <c r="R267" s="76"/>
      <c r="S267" s="77">
        <f t="shared" si="1572"/>
        <v>0</v>
      </c>
      <c r="T267" s="96">
        <f t="shared" si="1573"/>
        <v>0</v>
      </c>
      <c r="U267" s="82">
        <f t="shared" si="1574"/>
        <v>9371598.7300000004</v>
      </c>
      <c r="V267" s="82">
        <f t="shared" si="1575"/>
        <v>285131.69</v>
      </c>
      <c r="W267" s="82">
        <f t="shared" si="1576"/>
        <v>1502941.47</v>
      </c>
      <c r="X267" s="82">
        <f t="shared" si="1577"/>
        <v>0</v>
      </c>
      <c r="Y267" s="82">
        <f t="shared" si="1578"/>
        <v>0</v>
      </c>
      <c r="Z267" s="82">
        <f t="shared" si="1579"/>
        <v>0</v>
      </c>
      <c r="AA267" s="76">
        <f t="shared" si="1580"/>
        <v>11159671.890000001</v>
      </c>
      <c r="AB267" s="77">
        <f t="shared" si="1581"/>
        <v>0.10836643821030842</v>
      </c>
      <c r="AC267" s="76">
        <f t="shared" si="1582"/>
        <v>1226.4844789101116</v>
      </c>
      <c r="AD267" s="82">
        <f t="shared" si="1583"/>
        <v>2610400.6100000003</v>
      </c>
      <c r="AE267" s="82">
        <f t="shared" si="1584"/>
        <v>274201.19</v>
      </c>
      <c r="AF267" s="82">
        <f t="shared" si="1585"/>
        <v>59958.219999999994</v>
      </c>
      <c r="AG267" s="82">
        <f t="shared" si="1586"/>
        <v>0</v>
      </c>
      <c r="AH267" s="76">
        <f t="shared" si="1587"/>
        <v>2944560.0200000005</v>
      </c>
      <c r="AI267" s="77">
        <f t="shared" si="1588"/>
        <v>2.859326731190074E-2</v>
      </c>
      <c r="AJ267" s="76">
        <f t="shared" si="1589"/>
        <v>323.61678706570359</v>
      </c>
      <c r="AK267" s="82">
        <f t="shared" si="1590"/>
        <v>0</v>
      </c>
      <c r="AL267" s="82">
        <f t="shared" si="1591"/>
        <v>0</v>
      </c>
      <c r="AM267" s="76"/>
      <c r="AN267" s="77">
        <f t="shared" si="1592"/>
        <v>0</v>
      </c>
      <c r="AO267" s="76">
        <f t="shared" si="1593"/>
        <v>0</v>
      </c>
      <c r="AP267" s="82">
        <f t="shared" si="1594"/>
        <v>1135144.8999999999</v>
      </c>
      <c r="AQ267" s="82">
        <f t="shared" si="1595"/>
        <v>585769.52</v>
      </c>
      <c r="AR267" s="82">
        <f t="shared" si="1596"/>
        <v>0</v>
      </c>
      <c r="AS267" s="82">
        <f t="shared" si="1597"/>
        <v>0</v>
      </c>
      <c r="AT267" s="82">
        <f t="shared" si="1598"/>
        <v>1386135.8800000001</v>
      </c>
      <c r="AU267" s="82">
        <f t="shared" si="1599"/>
        <v>0</v>
      </c>
      <c r="AV267" s="82">
        <f t="shared" si="1600"/>
        <v>0</v>
      </c>
      <c r="AW267" s="82">
        <f t="shared" si="1601"/>
        <v>710673.63</v>
      </c>
      <c r="AX267" s="82">
        <f t="shared" si="1602"/>
        <v>0</v>
      </c>
      <c r="AY267" s="82">
        <f t="shared" si="1603"/>
        <v>0</v>
      </c>
      <c r="AZ267" s="82">
        <f t="shared" si="1604"/>
        <v>0</v>
      </c>
      <c r="BA267" s="82">
        <f t="shared" si="1605"/>
        <v>31183.040000000005</v>
      </c>
      <c r="BB267" s="82">
        <f t="shared" si="1606"/>
        <v>306204.58999999997</v>
      </c>
      <c r="BC267" s="82">
        <f t="shared" si="1607"/>
        <v>0</v>
      </c>
      <c r="BD267" s="82">
        <f t="shared" si="1608"/>
        <v>224736</v>
      </c>
      <c r="BE267" s="82">
        <f t="shared" si="1609"/>
        <v>0</v>
      </c>
      <c r="BF267" s="76">
        <f t="shared" si="1610"/>
        <v>4379847.5599999996</v>
      </c>
      <c r="BG267" s="77">
        <f t="shared" si="1611"/>
        <v>4.2530684115060488E-2</v>
      </c>
      <c r="BH267" s="76">
        <f t="shared" si="1612"/>
        <v>481.35958702745717</v>
      </c>
      <c r="BI267" s="82">
        <f t="shared" si="1613"/>
        <v>0</v>
      </c>
      <c r="BJ267" s="82">
        <f t="shared" si="1614"/>
        <v>4995.01</v>
      </c>
      <c r="BK267" s="82">
        <f t="shared" si="1615"/>
        <v>95647.32</v>
      </c>
      <c r="BL267" s="82">
        <f t="shared" si="1616"/>
        <v>0</v>
      </c>
      <c r="BM267" s="82">
        <f t="shared" si="1617"/>
        <v>0</v>
      </c>
      <c r="BN267" s="82">
        <f t="shared" si="1618"/>
        <v>0</v>
      </c>
      <c r="BO267" s="82">
        <f t="shared" si="1619"/>
        <v>53716.630000000005</v>
      </c>
      <c r="BP267" s="76">
        <f t="shared" si="1620"/>
        <v>154358.96000000002</v>
      </c>
      <c r="BQ267" s="77">
        <f t="shared" si="1621"/>
        <v>1.4989088268837507E-3</v>
      </c>
      <c r="BR267" s="76">
        <f t="shared" si="1622"/>
        <v>16.964555095060842</v>
      </c>
      <c r="BS267" s="82">
        <f t="shared" si="1623"/>
        <v>0</v>
      </c>
      <c r="BT267" s="82">
        <f t="shared" si="1624"/>
        <v>0</v>
      </c>
      <c r="BU267" s="82">
        <f t="shared" si="1625"/>
        <v>958615.87</v>
      </c>
      <c r="BV267" s="82">
        <f t="shared" si="1626"/>
        <v>1570341.8800000001</v>
      </c>
      <c r="BW267" s="76">
        <f t="shared" si="1635"/>
        <v>2528957.75</v>
      </c>
      <c r="BX267" s="77">
        <f t="shared" si="1627"/>
        <v>2.4557544921856623E-2</v>
      </c>
      <c r="BY267" s="76">
        <f t="shared" si="1628"/>
        <v>277.9407368574918</v>
      </c>
      <c r="BZ267" s="82">
        <v>13391134.390000001</v>
      </c>
      <c r="CA267" s="77">
        <f t="shared" si="1629"/>
        <v>0.13003514366226326</v>
      </c>
      <c r="CB267" s="76">
        <f t="shared" si="1630"/>
        <v>1471.7295137549447</v>
      </c>
      <c r="CC267" s="82">
        <v>3349002.9899999998</v>
      </c>
      <c r="CD267" s="77">
        <f t="shared" si="1631"/>
        <v>3.2520626874987191E-2</v>
      </c>
      <c r="CE267" s="76">
        <f t="shared" si="1632"/>
        <v>368.06639366693378</v>
      </c>
      <c r="CF267" s="84">
        <v>4062026.5999999996</v>
      </c>
      <c r="CG267" s="77">
        <f t="shared" si="1633"/>
        <v>3.9444471028935342E-2</v>
      </c>
      <c r="CH267" s="85">
        <f t="shared" si="1634"/>
        <v>446.43002293681337</v>
      </c>
    </row>
    <row r="268" spans="1:86" x14ac:dyDescent="0.2">
      <c r="A268" s="79"/>
      <c r="B268" s="70" t="s">
        <v>437</v>
      </c>
      <c r="C268" s="70" t="s">
        <v>438</v>
      </c>
      <c r="D268" s="80">
        <f t="shared" si="1558"/>
        <v>1496.48</v>
      </c>
      <c r="E268" s="80">
        <f t="shared" si="1559"/>
        <v>18420929.640000001</v>
      </c>
      <c r="F268" s="76">
        <f t="shared" si="1560"/>
        <v>10722790.990000004</v>
      </c>
      <c r="G268" s="76">
        <f t="shared" si="1561"/>
        <v>0</v>
      </c>
      <c r="H268" s="76">
        <f t="shared" si="1562"/>
        <v>0</v>
      </c>
      <c r="I268" s="76">
        <f t="shared" si="1563"/>
        <v>10722790.990000004</v>
      </c>
      <c r="J268" s="77">
        <f t="shared" si="1564"/>
        <v>0.58209825451567188</v>
      </c>
      <c r="K268" s="81">
        <f t="shared" si="1565"/>
        <v>7165.3419958836766</v>
      </c>
      <c r="L268" s="82">
        <f t="shared" si="1566"/>
        <v>0</v>
      </c>
      <c r="M268" s="82">
        <f t="shared" si="1567"/>
        <v>0</v>
      </c>
      <c r="N268" s="82">
        <f t="shared" si="1568"/>
        <v>0</v>
      </c>
      <c r="O268" s="82">
        <f t="shared" si="1569"/>
        <v>0</v>
      </c>
      <c r="P268" s="82">
        <f t="shared" si="1570"/>
        <v>0</v>
      </c>
      <c r="Q268" s="82">
        <f t="shared" si="1571"/>
        <v>0</v>
      </c>
      <c r="R268" s="76"/>
      <c r="S268" s="77">
        <f t="shared" si="1572"/>
        <v>0</v>
      </c>
      <c r="T268" s="96">
        <f t="shared" si="1573"/>
        <v>0</v>
      </c>
      <c r="U268" s="82">
        <f t="shared" si="1574"/>
        <v>2575413.96</v>
      </c>
      <c r="V268" s="82">
        <f t="shared" si="1575"/>
        <v>36101.019999999997</v>
      </c>
      <c r="W268" s="82">
        <f t="shared" si="1576"/>
        <v>233915</v>
      </c>
      <c r="X268" s="82">
        <f t="shared" si="1577"/>
        <v>0</v>
      </c>
      <c r="Y268" s="82">
        <f t="shared" si="1578"/>
        <v>0</v>
      </c>
      <c r="Z268" s="82">
        <f t="shared" si="1579"/>
        <v>0</v>
      </c>
      <c r="AA268" s="76">
        <f t="shared" si="1580"/>
        <v>2845429.98</v>
      </c>
      <c r="AB268" s="77">
        <f t="shared" si="1581"/>
        <v>0.1544672302434352</v>
      </c>
      <c r="AC268" s="76">
        <f t="shared" si="1582"/>
        <v>1901.4153079225916</v>
      </c>
      <c r="AD268" s="82">
        <f t="shared" si="1583"/>
        <v>0</v>
      </c>
      <c r="AE268" s="82">
        <f t="shared" si="1584"/>
        <v>129579.16000000002</v>
      </c>
      <c r="AF268" s="82">
        <f t="shared" si="1585"/>
        <v>0</v>
      </c>
      <c r="AG268" s="82">
        <f t="shared" si="1586"/>
        <v>0</v>
      </c>
      <c r="AH268" s="76">
        <f t="shared" si="1587"/>
        <v>129579.16000000002</v>
      </c>
      <c r="AI268" s="77">
        <f t="shared" si="1588"/>
        <v>7.0343442232484428E-3</v>
      </c>
      <c r="AJ268" s="76">
        <f t="shared" si="1589"/>
        <v>86.589302897466069</v>
      </c>
      <c r="AK268" s="82">
        <f t="shared" si="1590"/>
        <v>0</v>
      </c>
      <c r="AL268" s="82">
        <f t="shared" si="1591"/>
        <v>0</v>
      </c>
      <c r="AM268" s="76"/>
      <c r="AN268" s="77">
        <f t="shared" si="1592"/>
        <v>0</v>
      </c>
      <c r="AO268" s="76">
        <f t="shared" si="1593"/>
        <v>0</v>
      </c>
      <c r="AP268" s="82">
        <f t="shared" si="1594"/>
        <v>148720</v>
      </c>
      <c r="AQ268" s="82">
        <f t="shared" si="1595"/>
        <v>22053</v>
      </c>
      <c r="AR268" s="82">
        <f t="shared" si="1596"/>
        <v>0</v>
      </c>
      <c r="AS268" s="82">
        <f t="shared" si="1597"/>
        <v>0</v>
      </c>
      <c r="AT268" s="82">
        <f t="shared" si="1598"/>
        <v>87181.010000000009</v>
      </c>
      <c r="AU268" s="82">
        <f t="shared" si="1599"/>
        <v>0</v>
      </c>
      <c r="AV268" s="82">
        <f t="shared" si="1600"/>
        <v>0</v>
      </c>
      <c r="AW268" s="82">
        <f t="shared" si="1601"/>
        <v>137487.03</v>
      </c>
      <c r="AX268" s="82">
        <f t="shared" si="1602"/>
        <v>0</v>
      </c>
      <c r="AY268" s="82">
        <f t="shared" si="1603"/>
        <v>0</v>
      </c>
      <c r="AZ268" s="82">
        <f t="shared" si="1604"/>
        <v>0</v>
      </c>
      <c r="BA268" s="82">
        <f t="shared" si="1605"/>
        <v>3432</v>
      </c>
      <c r="BB268" s="82">
        <f t="shared" si="1606"/>
        <v>50995.490000000005</v>
      </c>
      <c r="BC268" s="82">
        <f t="shared" si="1607"/>
        <v>0</v>
      </c>
      <c r="BD268" s="82">
        <f t="shared" si="1608"/>
        <v>0</v>
      </c>
      <c r="BE268" s="82">
        <f t="shared" si="1609"/>
        <v>0</v>
      </c>
      <c r="BF268" s="76">
        <f t="shared" si="1610"/>
        <v>449868.53</v>
      </c>
      <c r="BG268" s="77">
        <f t="shared" si="1611"/>
        <v>2.4421597541045708E-2</v>
      </c>
      <c r="BH268" s="76">
        <f t="shared" si="1612"/>
        <v>300.61780311130121</v>
      </c>
      <c r="BI268" s="82">
        <f t="shared" si="1613"/>
        <v>0</v>
      </c>
      <c r="BJ268" s="82">
        <f t="shared" si="1614"/>
        <v>0</v>
      </c>
      <c r="BK268" s="82">
        <f t="shared" si="1615"/>
        <v>15756.560000000001</v>
      </c>
      <c r="BL268" s="82">
        <f t="shared" si="1616"/>
        <v>0</v>
      </c>
      <c r="BM268" s="82">
        <f t="shared" si="1617"/>
        <v>0</v>
      </c>
      <c r="BN268" s="82">
        <f t="shared" si="1618"/>
        <v>0</v>
      </c>
      <c r="BO268" s="82">
        <f t="shared" si="1619"/>
        <v>73042.81</v>
      </c>
      <c r="BP268" s="76">
        <f t="shared" si="1620"/>
        <v>88799.37</v>
      </c>
      <c r="BQ268" s="77">
        <f t="shared" si="1621"/>
        <v>4.8205694139983697E-3</v>
      </c>
      <c r="BR268" s="76">
        <f t="shared" si="1622"/>
        <v>59.33882845076446</v>
      </c>
      <c r="BS268" s="82">
        <f t="shared" si="1623"/>
        <v>0</v>
      </c>
      <c r="BT268" s="82">
        <f t="shared" si="1624"/>
        <v>0</v>
      </c>
      <c r="BU268" s="82">
        <f t="shared" si="1625"/>
        <v>0</v>
      </c>
      <c r="BV268" s="82">
        <f t="shared" si="1626"/>
        <v>118790.48000000001</v>
      </c>
      <c r="BW268" s="76">
        <f t="shared" si="1635"/>
        <v>118790.48000000001</v>
      </c>
      <c r="BX268" s="77">
        <f t="shared" si="1627"/>
        <v>6.4486691128797999E-3</v>
      </c>
      <c r="BY268" s="76">
        <f t="shared" si="1628"/>
        <v>79.379931572757414</v>
      </c>
      <c r="BZ268" s="82">
        <v>3020101.8</v>
      </c>
      <c r="CA268" s="77">
        <f t="shared" si="1629"/>
        <v>0.16394947806770949</v>
      </c>
      <c r="CB268" s="76">
        <f t="shared" si="1630"/>
        <v>2018.1370950497164</v>
      </c>
      <c r="CC268" s="82">
        <v>295206.69000000006</v>
      </c>
      <c r="CD268" s="77">
        <f t="shared" si="1631"/>
        <v>1.602561302655299E-2</v>
      </c>
      <c r="CE268" s="76">
        <f t="shared" si="1632"/>
        <v>197.26738078691332</v>
      </c>
      <c r="CF268" s="84">
        <v>750362.64</v>
      </c>
      <c r="CG268" s="77">
        <f t="shared" si="1633"/>
        <v>4.0734243855458319E-2</v>
      </c>
      <c r="CH268" s="85">
        <f t="shared" si="1634"/>
        <v>501.41842189671763</v>
      </c>
    </row>
    <row r="269" spans="1:86" x14ac:dyDescent="0.2">
      <c r="A269" s="79"/>
      <c r="B269" s="70" t="s">
        <v>439</v>
      </c>
      <c r="C269" s="70" t="s">
        <v>440</v>
      </c>
      <c r="D269" s="80">
        <f t="shared" si="1558"/>
        <v>2486.33</v>
      </c>
      <c r="E269" s="80">
        <f t="shared" si="1559"/>
        <v>24960798.59</v>
      </c>
      <c r="F269" s="76">
        <f t="shared" si="1560"/>
        <v>13572133.629999999</v>
      </c>
      <c r="G269" s="76">
        <f t="shared" si="1561"/>
        <v>93230.42</v>
      </c>
      <c r="H269" s="76">
        <f t="shared" si="1562"/>
        <v>0</v>
      </c>
      <c r="I269" s="76">
        <f t="shared" si="1563"/>
        <v>13665364.049999999</v>
      </c>
      <c r="J269" s="77">
        <f t="shared" si="1564"/>
        <v>0.54747303058944308</v>
      </c>
      <c r="K269" s="81">
        <f t="shared" si="1565"/>
        <v>5496.1988352310427</v>
      </c>
      <c r="L269" s="82">
        <f t="shared" si="1566"/>
        <v>0</v>
      </c>
      <c r="M269" s="82">
        <f t="shared" si="1567"/>
        <v>0</v>
      </c>
      <c r="N269" s="82">
        <f t="shared" si="1568"/>
        <v>0</v>
      </c>
      <c r="O269" s="82">
        <f t="shared" si="1569"/>
        <v>0</v>
      </c>
      <c r="P269" s="82">
        <f t="shared" si="1570"/>
        <v>0</v>
      </c>
      <c r="Q269" s="82">
        <f t="shared" si="1571"/>
        <v>0</v>
      </c>
      <c r="R269" s="76"/>
      <c r="S269" s="77">
        <f t="shared" si="1572"/>
        <v>0</v>
      </c>
      <c r="T269" s="96">
        <f t="shared" si="1573"/>
        <v>0</v>
      </c>
      <c r="U269" s="82">
        <f t="shared" si="1574"/>
        <v>2900750.27</v>
      </c>
      <c r="V269" s="82">
        <f t="shared" si="1575"/>
        <v>49050</v>
      </c>
      <c r="W269" s="82">
        <f t="shared" si="1576"/>
        <v>279483.31999999995</v>
      </c>
      <c r="X269" s="82">
        <f t="shared" si="1577"/>
        <v>0</v>
      </c>
      <c r="Y269" s="82">
        <f t="shared" si="1578"/>
        <v>0</v>
      </c>
      <c r="Z269" s="82">
        <f t="shared" si="1579"/>
        <v>0</v>
      </c>
      <c r="AA269" s="76">
        <f t="shared" si="1580"/>
        <v>3229283.59</v>
      </c>
      <c r="AB269" s="77">
        <f t="shared" si="1581"/>
        <v>0.12937420965744831</v>
      </c>
      <c r="AC269" s="76">
        <f t="shared" si="1582"/>
        <v>1298.8153583796197</v>
      </c>
      <c r="AD269" s="82">
        <f t="shared" si="1583"/>
        <v>802042.03000000014</v>
      </c>
      <c r="AE269" s="82">
        <f t="shared" si="1584"/>
        <v>261573.58</v>
      </c>
      <c r="AF269" s="82">
        <f t="shared" si="1585"/>
        <v>7191.94</v>
      </c>
      <c r="AG269" s="82">
        <f t="shared" si="1586"/>
        <v>0</v>
      </c>
      <c r="AH269" s="76">
        <f t="shared" si="1587"/>
        <v>1070807.55</v>
      </c>
      <c r="AI269" s="77">
        <f t="shared" si="1588"/>
        <v>4.2899570946780353E-2</v>
      </c>
      <c r="AJ269" s="76">
        <f t="shared" si="1589"/>
        <v>430.67796712423535</v>
      </c>
      <c r="AK269" s="82">
        <f t="shared" si="1590"/>
        <v>0</v>
      </c>
      <c r="AL269" s="82">
        <f t="shared" si="1591"/>
        <v>0</v>
      </c>
      <c r="AM269" s="76"/>
      <c r="AN269" s="77">
        <f t="shared" si="1592"/>
        <v>0</v>
      </c>
      <c r="AO269" s="76">
        <f t="shared" si="1593"/>
        <v>0</v>
      </c>
      <c r="AP269" s="82">
        <f t="shared" si="1594"/>
        <v>206277.86000000002</v>
      </c>
      <c r="AQ269" s="82">
        <f t="shared" si="1595"/>
        <v>38087.53</v>
      </c>
      <c r="AR269" s="82">
        <f t="shared" si="1596"/>
        <v>0</v>
      </c>
      <c r="AS269" s="82">
        <f t="shared" si="1597"/>
        <v>0</v>
      </c>
      <c r="AT269" s="82">
        <f t="shared" si="1598"/>
        <v>357449.18</v>
      </c>
      <c r="AU269" s="82">
        <f t="shared" si="1599"/>
        <v>0</v>
      </c>
      <c r="AV269" s="82">
        <f t="shared" si="1600"/>
        <v>0</v>
      </c>
      <c r="AW269" s="82">
        <f t="shared" si="1601"/>
        <v>88723.520000000004</v>
      </c>
      <c r="AX269" s="82">
        <f t="shared" si="1602"/>
        <v>0</v>
      </c>
      <c r="AY269" s="82">
        <f t="shared" si="1603"/>
        <v>0</v>
      </c>
      <c r="AZ269" s="82">
        <f t="shared" si="1604"/>
        <v>0</v>
      </c>
      <c r="BA269" s="82">
        <f t="shared" si="1605"/>
        <v>0</v>
      </c>
      <c r="BB269" s="82">
        <f t="shared" si="1606"/>
        <v>46273.619999999995</v>
      </c>
      <c r="BC269" s="82">
        <f t="shared" si="1607"/>
        <v>0</v>
      </c>
      <c r="BD269" s="82">
        <f t="shared" si="1608"/>
        <v>0</v>
      </c>
      <c r="BE269" s="82">
        <f t="shared" si="1609"/>
        <v>19778.25</v>
      </c>
      <c r="BF269" s="76">
        <f t="shared" si="1610"/>
        <v>756589.96000000008</v>
      </c>
      <c r="BG269" s="77">
        <f t="shared" si="1611"/>
        <v>3.0311127958186055E-2</v>
      </c>
      <c r="BH269" s="76">
        <f t="shared" si="1612"/>
        <v>304.29989583040066</v>
      </c>
      <c r="BI269" s="82">
        <f t="shared" si="1613"/>
        <v>0</v>
      </c>
      <c r="BJ269" s="82">
        <f t="shared" si="1614"/>
        <v>0</v>
      </c>
      <c r="BK269" s="82">
        <f t="shared" si="1615"/>
        <v>22388.539999999997</v>
      </c>
      <c r="BL269" s="82">
        <f t="shared" si="1616"/>
        <v>0</v>
      </c>
      <c r="BM269" s="82">
        <f t="shared" si="1617"/>
        <v>0</v>
      </c>
      <c r="BN269" s="82">
        <f t="shared" si="1618"/>
        <v>0</v>
      </c>
      <c r="BO269" s="82">
        <f t="shared" si="1619"/>
        <v>6801.42</v>
      </c>
      <c r="BP269" s="76">
        <f t="shared" si="1620"/>
        <v>29189.96</v>
      </c>
      <c r="BQ269" s="77">
        <f t="shared" si="1621"/>
        <v>1.1694321355445062E-3</v>
      </c>
      <c r="BR269" s="76">
        <f t="shared" si="1622"/>
        <v>11.740179300414667</v>
      </c>
      <c r="BS269" s="82">
        <f t="shared" si="1623"/>
        <v>0</v>
      </c>
      <c r="BT269" s="82">
        <f t="shared" si="1624"/>
        <v>0</v>
      </c>
      <c r="BU269" s="82">
        <f t="shared" si="1625"/>
        <v>0</v>
      </c>
      <c r="BV269" s="82">
        <f t="shared" si="1626"/>
        <v>89751.13</v>
      </c>
      <c r="BW269" s="76">
        <f t="shared" si="1635"/>
        <v>89751.13</v>
      </c>
      <c r="BX269" s="77">
        <f t="shared" si="1627"/>
        <v>3.5956834344217192E-3</v>
      </c>
      <c r="BY269" s="76">
        <f t="shared" si="1628"/>
        <v>36.097834961569866</v>
      </c>
      <c r="BZ269" s="82">
        <v>4198777.3999999994</v>
      </c>
      <c r="CA269" s="77">
        <f t="shared" si="1629"/>
        <v>0.16821486639783023</v>
      </c>
      <c r="CB269" s="76">
        <f t="shared" si="1630"/>
        <v>1688.7450177570956</v>
      </c>
      <c r="CC269" s="82">
        <v>693006.5199999999</v>
      </c>
      <c r="CD269" s="77">
        <f t="shared" si="1631"/>
        <v>2.7763795998002959E-2</v>
      </c>
      <c r="CE269" s="76">
        <f t="shared" si="1632"/>
        <v>278.72668551640368</v>
      </c>
      <c r="CF269" s="84">
        <v>1228028.4299999997</v>
      </c>
      <c r="CG269" s="77">
        <f t="shared" si="1633"/>
        <v>4.9198282882342653E-2</v>
      </c>
      <c r="CH269" s="85">
        <f t="shared" si="1634"/>
        <v>493.9120832713275</v>
      </c>
    </row>
    <row r="270" spans="1:86" x14ac:dyDescent="0.2">
      <c r="A270" s="79"/>
      <c r="B270" s="70" t="s">
        <v>441</v>
      </c>
      <c r="C270" s="70" t="s">
        <v>442</v>
      </c>
      <c r="D270" s="80">
        <f t="shared" si="1558"/>
        <v>12671.419999999998</v>
      </c>
      <c r="E270" s="80">
        <f t="shared" si="1559"/>
        <v>154159242.18000001</v>
      </c>
      <c r="F270" s="76">
        <f t="shared" si="1560"/>
        <v>76214119.839999959</v>
      </c>
      <c r="G270" s="76">
        <f t="shared" si="1561"/>
        <v>55125</v>
      </c>
      <c r="H270" s="76">
        <f t="shared" si="1562"/>
        <v>624161.55999999982</v>
      </c>
      <c r="I270" s="76">
        <f t="shared" si="1563"/>
        <v>76893406.399999961</v>
      </c>
      <c r="J270" s="77">
        <f t="shared" si="1564"/>
        <v>0.49879206275688215</v>
      </c>
      <c r="K270" s="81">
        <f t="shared" si="1565"/>
        <v>6068.2548917169479</v>
      </c>
      <c r="L270" s="82">
        <f t="shared" si="1566"/>
        <v>0</v>
      </c>
      <c r="M270" s="82">
        <f t="shared" si="1567"/>
        <v>0</v>
      </c>
      <c r="N270" s="82">
        <f t="shared" si="1568"/>
        <v>0</v>
      </c>
      <c r="O270" s="82">
        <f t="shared" si="1569"/>
        <v>0</v>
      </c>
      <c r="P270" s="82">
        <f t="shared" si="1570"/>
        <v>0</v>
      </c>
      <c r="Q270" s="82">
        <f t="shared" si="1571"/>
        <v>0</v>
      </c>
      <c r="R270" s="76"/>
      <c r="S270" s="77">
        <f t="shared" si="1572"/>
        <v>0</v>
      </c>
      <c r="T270" s="96">
        <f t="shared" si="1573"/>
        <v>0</v>
      </c>
      <c r="U270" s="82">
        <f t="shared" si="1574"/>
        <v>15868216.220000003</v>
      </c>
      <c r="V270" s="82">
        <f t="shared" si="1575"/>
        <v>1202254.6600000001</v>
      </c>
      <c r="W270" s="82">
        <f t="shared" si="1576"/>
        <v>2603145.9999999995</v>
      </c>
      <c r="X270" s="82">
        <f t="shared" si="1577"/>
        <v>0</v>
      </c>
      <c r="Y270" s="82">
        <f t="shared" si="1578"/>
        <v>1176497.5</v>
      </c>
      <c r="Z270" s="82">
        <f t="shared" si="1579"/>
        <v>563242</v>
      </c>
      <c r="AA270" s="76">
        <f t="shared" si="1580"/>
        <v>21413356.380000003</v>
      </c>
      <c r="AB270" s="77">
        <f t="shared" si="1581"/>
        <v>0.13890413625021106</v>
      </c>
      <c r="AC270" s="76">
        <f t="shared" si="1582"/>
        <v>1689.8939803115993</v>
      </c>
      <c r="AD270" s="82">
        <f t="shared" si="1583"/>
        <v>3512834.66</v>
      </c>
      <c r="AE270" s="82">
        <f t="shared" si="1584"/>
        <v>684370.5</v>
      </c>
      <c r="AF270" s="82">
        <f t="shared" si="1585"/>
        <v>126532</v>
      </c>
      <c r="AG270" s="82">
        <f t="shared" si="1586"/>
        <v>0</v>
      </c>
      <c r="AH270" s="76">
        <f t="shared" si="1587"/>
        <v>4323737.16</v>
      </c>
      <c r="AI270" s="77">
        <f t="shared" si="1588"/>
        <v>2.8047213380508848E-2</v>
      </c>
      <c r="AJ270" s="76">
        <f t="shared" si="1589"/>
        <v>341.2196233729133</v>
      </c>
      <c r="AK270" s="82">
        <f t="shared" si="1590"/>
        <v>0</v>
      </c>
      <c r="AL270" s="82">
        <f t="shared" si="1591"/>
        <v>0</v>
      </c>
      <c r="AM270" s="76"/>
      <c r="AN270" s="77">
        <f t="shared" si="1592"/>
        <v>0</v>
      </c>
      <c r="AO270" s="76">
        <f t="shared" si="1593"/>
        <v>0</v>
      </c>
      <c r="AP270" s="82">
        <f t="shared" si="1594"/>
        <v>4306522.34</v>
      </c>
      <c r="AQ270" s="82">
        <f t="shared" si="1595"/>
        <v>595170.37999999989</v>
      </c>
      <c r="AR270" s="82">
        <f t="shared" si="1596"/>
        <v>0</v>
      </c>
      <c r="AS270" s="82">
        <f t="shared" si="1597"/>
        <v>0</v>
      </c>
      <c r="AT270" s="82">
        <f t="shared" si="1598"/>
        <v>3629015.83</v>
      </c>
      <c r="AU270" s="82">
        <f t="shared" si="1599"/>
        <v>98685.390000000014</v>
      </c>
      <c r="AV270" s="82">
        <f t="shared" si="1600"/>
        <v>14638.94</v>
      </c>
      <c r="AW270" s="82">
        <f t="shared" si="1601"/>
        <v>1447580.62</v>
      </c>
      <c r="AX270" s="82">
        <f t="shared" si="1602"/>
        <v>0</v>
      </c>
      <c r="AY270" s="82">
        <f t="shared" si="1603"/>
        <v>818344.26</v>
      </c>
      <c r="AZ270" s="82">
        <f t="shared" si="1604"/>
        <v>0</v>
      </c>
      <c r="BA270" s="82">
        <f t="shared" si="1605"/>
        <v>126982.7</v>
      </c>
      <c r="BB270" s="82">
        <f t="shared" si="1606"/>
        <v>2129451.2899999996</v>
      </c>
      <c r="BC270" s="82">
        <f t="shared" si="1607"/>
        <v>0</v>
      </c>
      <c r="BD270" s="82">
        <f t="shared" si="1608"/>
        <v>49645.999999999993</v>
      </c>
      <c r="BE270" s="82">
        <f t="shared" si="1609"/>
        <v>0</v>
      </c>
      <c r="BF270" s="76">
        <f t="shared" si="1610"/>
        <v>13216037.749999998</v>
      </c>
      <c r="BG270" s="77">
        <f t="shared" si="1611"/>
        <v>8.5729778916327562E-2</v>
      </c>
      <c r="BH270" s="76">
        <f t="shared" si="1612"/>
        <v>1042.9800093438621</v>
      </c>
      <c r="BI270" s="82">
        <f t="shared" si="1613"/>
        <v>0</v>
      </c>
      <c r="BJ270" s="82">
        <f t="shared" si="1614"/>
        <v>0</v>
      </c>
      <c r="BK270" s="82">
        <f t="shared" si="1615"/>
        <v>296725.27999999997</v>
      </c>
      <c r="BL270" s="82">
        <f t="shared" si="1616"/>
        <v>0</v>
      </c>
      <c r="BM270" s="82">
        <f t="shared" si="1617"/>
        <v>0</v>
      </c>
      <c r="BN270" s="82">
        <f t="shared" si="1618"/>
        <v>0</v>
      </c>
      <c r="BO270" s="82">
        <f t="shared" si="1619"/>
        <v>3548428.8599999994</v>
      </c>
      <c r="BP270" s="76">
        <f t="shared" si="1620"/>
        <v>3845154.1399999992</v>
      </c>
      <c r="BQ270" s="77">
        <f t="shared" si="1621"/>
        <v>2.4942741580879762E-2</v>
      </c>
      <c r="BR270" s="76">
        <f t="shared" si="1622"/>
        <v>303.45092657334379</v>
      </c>
      <c r="BS270" s="82">
        <f t="shared" si="1623"/>
        <v>0</v>
      </c>
      <c r="BT270" s="82">
        <f t="shared" si="1624"/>
        <v>0</v>
      </c>
      <c r="BU270" s="82">
        <f t="shared" si="1625"/>
        <v>187145.08</v>
      </c>
      <c r="BV270" s="82">
        <f t="shared" si="1626"/>
        <v>314247.98</v>
      </c>
      <c r="BW270" s="76">
        <f t="shared" si="1635"/>
        <v>501393.05999999994</v>
      </c>
      <c r="BX270" s="77">
        <f t="shared" si="1627"/>
        <v>3.2524359416256175E-3</v>
      </c>
      <c r="BY270" s="76">
        <f t="shared" si="1628"/>
        <v>39.568813913515612</v>
      </c>
      <c r="BZ270" s="82">
        <v>21873283.890000001</v>
      </c>
      <c r="CA270" s="77">
        <f t="shared" si="1629"/>
        <v>0.14188759350840757</v>
      </c>
      <c r="CB270" s="76">
        <f t="shared" si="1630"/>
        <v>1726.1904261716527</v>
      </c>
      <c r="CC270" s="82">
        <v>6213668.3199999994</v>
      </c>
      <c r="CD270" s="77">
        <f t="shared" si="1631"/>
        <v>4.0306816718421408E-2</v>
      </c>
      <c r="CE270" s="76">
        <f t="shared" si="1632"/>
        <v>490.36874478156358</v>
      </c>
      <c r="CF270" s="84">
        <v>5879205.0800000001</v>
      </c>
      <c r="CG270" s="77">
        <f t="shared" si="1633"/>
        <v>3.8137220946735717E-2</v>
      </c>
      <c r="CH270" s="85">
        <f t="shared" si="1634"/>
        <v>463.97365725388323</v>
      </c>
    </row>
    <row r="271" spans="1:86" x14ac:dyDescent="0.2">
      <c r="A271" s="79"/>
      <c r="B271" s="70" t="s">
        <v>443</v>
      </c>
      <c r="C271" s="70" t="s">
        <v>444</v>
      </c>
      <c r="D271" s="80">
        <f t="shared" si="1558"/>
        <v>8694.7900000000009</v>
      </c>
      <c r="E271" s="80">
        <f t="shared" si="1559"/>
        <v>97048845.969999999</v>
      </c>
      <c r="F271" s="76">
        <f t="shared" si="1560"/>
        <v>54166388.179999992</v>
      </c>
      <c r="G271" s="76">
        <f t="shared" si="1561"/>
        <v>479409.19</v>
      </c>
      <c r="H271" s="76">
        <f t="shared" si="1562"/>
        <v>0</v>
      </c>
      <c r="I271" s="76">
        <f t="shared" si="1563"/>
        <v>54645797.36999999</v>
      </c>
      <c r="J271" s="77">
        <f t="shared" si="1564"/>
        <v>0.5630751898574069</v>
      </c>
      <c r="K271" s="81">
        <f t="shared" si="1565"/>
        <v>6284.8898443780681</v>
      </c>
      <c r="L271" s="82">
        <f t="shared" si="1566"/>
        <v>0</v>
      </c>
      <c r="M271" s="82">
        <f t="shared" si="1567"/>
        <v>0</v>
      </c>
      <c r="N271" s="82">
        <f t="shared" si="1568"/>
        <v>0</v>
      </c>
      <c r="O271" s="82">
        <f t="shared" si="1569"/>
        <v>0</v>
      </c>
      <c r="P271" s="82">
        <f t="shared" si="1570"/>
        <v>0</v>
      </c>
      <c r="Q271" s="82">
        <f t="shared" si="1571"/>
        <v>0</v>
      </c>
      <c r="R271" s="76"/>
      <c r="S271" s="77">
        <f t="shared" si="1572"/>
        <v>0</v>
      </c>
      <c r="T271" s="96">
        <f t="shared" si="1573"/>
        <v>0</v>
      </c>
      <c r="U271" s="82">
        <f t="shared" si="1574"/>
        <v>10476055.569999997</v>
      </c>
      <c r="V271" s="82">
        <f t="shared" si="1575"/>
        <v>284256.99</v>
      </c>
      <c r="W271" s="82">
        <f t="shared" si="1576"/>
        <v>1696694.7799999998</v>
      </c>
      <c r="X271" s="82">
        <f t="shared" si="1577"/>
        <v>0</v>
      </c>
      <c r="Y271" s="82">
        <f t="shared" si="1578"/>
        <v>0</v>
      </c>
      <c r="Z271" s="82">
        <f t="shared" si="1579"/>
        <v>0</v>
      </c>
      <c r="AA271" s="76">
        <f t="shared" si="1580"/>
        <v>12457007.339999996</v>
      </c>
      <c r="AB271" s="77">
        <f t="shared" si="1581"/>
        <v>0.12835811920783416</v>
      </c>
      <c r="AC271" s="76">
        <f t="shared" si="1582"/>
        <v>1432.6978960963975</v>
      </c>
      <c r="AD271" s="82">
        <f t="shared" si="1583"/>
        <v>3047358.69</v>
      </c>
      <c r="AE271" s="82">
        <f t="shared" si="1584"/>
        <v>519859.97999999992</v>
      </c>
      <c r="AF271" s="82">
        <f t="shared" si="1585"/>
        <v>38061.449999999997</v>
      </c>
      <c r="AG271" s="82">
        <f t="shared" si="1586"/>
        <v>0</v>
      </c>
      <c r="AH271" s="76">
        <f t="shared" si="1587"/>
        <v>3605280.12</v>
      </c>
      <c r="AI271" s="77">
        <f t="shared" si="1588"/>
        <v>3.7149129224210188E-2</v>
      </c>
      <c r="AJ271" s="76">
        <f t="shared" si="1589"/>
        <v>414.64832618154088</v>
      </c>
      <c r="AK271" s="82">
        <f t="shared" si="1590"/>
        <v>0</v>
      </c>
      <c r="AL271" s="82">
        <f t="shared" si="1591"/>
        <v>0</v>
      </c>
      <c r="AM271" s="76"/>
      <c r="AN271" s="77">
        <f t="shared" si="1592"/>
        <v>0</v>
      </c>
      <c r="AO271" s="76">
        <f t="shared" si="1593"/>
        <v>0</v>
      </c>
      <c r="AP271" s="82">
        <f t="shared" si="1594"/>
        <v>770027.34000000008</v>
      </c>
      <c r="AQ271" s="82">
        <f t="shared" si="1595"/>
        <v>230802.96000000002</v>
      </c>
      <c r="AR271" s="82">
        <f t="shared" si="1596"/>
        <v>0</v>
      </c>
      <c r="AS271" s="82">
        <f t="shared" si="1597"/>
        <v>0</v>
      </c>
      <c r="AT271" s="82">
        <f t="shared" si="1598"/>
        <v>1007119.73</v>
      </c>
      <c r="AU271" s="82">
        <f t="shared" si="1599"/>
        <v>0</v>
      </c>
      <c r="AV271" s="82">
        <f t="shared" si="1600"/>
        <v>0</v>
      </c>
      <c r="AW271" s="82">
        <f t="shared" si="1601"/>
        <v>929171.19000000006</v>
      </c>
      <c r="AX271" s="82">
        <f t="shared" si="1602"/>
        <v>0</v>
      </c>
      <c r="AY271" s="82">
        <f t="shared" si="1603"/>
        <v>0</v>
      </c>
      <c r="AZ271" s="82">
        <f t="shared" si="1604"/>
        <v>0</v>
      </c>
      <c r="BA271" s="82">
        <f t="shared" si="1605"/>
        <v>5189.63</v>
      </c>
      <c r="BB271" s="82">
        <f t="shared" si="1606"/>
        <v>100686.18</v>
      </c>
      <c r="BC271" s="82">
        <f t="shared" si="1607"/>
        <v>0</v>
      </c>
      <c r="BD271" s="82">
        <f t="shared" si="1608"/>
        <v>0</v>
      </c>
      <c r="BE271" s="82">
        <f t="shared" si="1609"/>
        <v>5687.5</v>
      </c>
      <c r="BF271" s="76">
        <f t="shared" si="1610"/>
        <v>3048684.5300000003</v>
      </c>
      <c r="BG271" s="77">
        <f t="shared" si="1611"/>
        <v>3.1413918419415494E-2</v>
      </c>
      <c r="BH271" s="76">
        <f t="shared" si="1612"/>
        <v>350.63348626016267</v>
      </c>
      <c r="BI271" s="82">
        <f t="shared" si="1613"/>
        <v>65948.099999999991</v>
      </c>
      <c r="BJ271" s="82">
        <f t="shared" si="1614"/>
        <v>51872.41</v>
      </c>
      <c r="BK271" s="82">
        <f t="shared" si="1615"/>
        <v>88231.53</v>
      </c>
      <c r="BL271" s="82">
        <f t="shared" si="1616"/>
        <v>0</v>
      </c>
      <c r="BM271" s="82">
        <f t="shared" si="1617"/>
        <v>0</v>
      </c>
      <c r="BN271" s="82">
        <f t="shared" si="1618"/>
        <v>0</v>
      </c>
      <c r="BO271" s="82">
        <f t="shared" si="1619"/>
        <v>645648</v>
      </c>
      <c r="BP271" s="76">
        <f t="shared" si="1620"/>
        <v>851700.04</v>
      </c>
      <c r="BQ271" s="77">
        <f t="shared" si="1621"/>
        <v>8.7759934854174347E-3</v>
      </c>
      <c r="BR271" s="76">
        <f t="shared" si="1622"/>
        <v>97.955216859751644</v>
      </c>
      <c r="BS271" s="82">
        <f t="shared" si="1623"/>
        <v>65115.97</v>
      </c>
      <c r="BT271" s="82">
        <f t="shared" si="1624"/>
        <v>0</v>
      </c>
      <c r="BU271" s="82">
        <f t="shared" si="1625"/>
        <v>0</v>
      </c>
      <c r="BV271" s="82">
        <f t="shared" si="1626"/>
        <v>469687.69999999995</v>
      </c>
      <c r="BW271" s="76">
        <f t="shared" si="1635"/>
        <v>534803.66999999993</v>
      </c>
      <c r="BX271" s="77">
        <f t="shared" si="1627"/>
        <v>5.5106649095582223E-3</v>
      </c>
      <c r="BY271" s="76">
        <f t="shared" si="1628"/>
        <v>61.508520619819443</v>
      </c>
      <c r="BZ271" s="82">
        <v>14995344.620000008</v>
      </c>
      <c r="CA271" s="77">
        <f t="shared" si="1629"/>
        <v>0.15451337385954503</v>
      </c>
      <c r="CB271" s="76">
        <f t="shared" si="1630"/>
        <v>1724.6356289226085</v>
      </c>
      <c r="CC271" s="82">
        <v>2387113.09</v>
      </c>
      <c r="CD271" s="77">
        <f t="shared" si="1631"/>
        <v>2.4597027055199717E-2</v>
      </c>
      <c r="CE271" s="76">
        <f t="shared" si="1632"/>
        <v>274.54522650920836</v>
      </c>
      <c r="CF271" s="84">
        <v>4523115.1900000004</v>
      </c>
      <c r="CG271" s="77">
        <f t="shared" si="1633"/>
        <v>4.6606583981412805E-2</v>
      </c>
      <c r="CH271" s="85">
        <f t="shared" si="1634"/>
        <v>520.20982565421366</v>
      </c>
    </row>
    <row r="272" spans="1:86" x14ac:dyDescent="0.2">
      <c r="A272" s="79"/>
      <c r="B272" s="70" t="s">
        <v>445</v>
      </c>
      <c r="C272" s="70" t="s">
        <v>446</v>
      </c>
      <c r="D272" s="80">
        <f t="shared" si="1558"/>
        <v>7739.739999999998</v>
      </c>
      <c r="E272" s="80">
        <f t="shared" si="1559"/>
        <v>88901410.379999995</v>
      </c>
      <c r="F272" s="76">
        <f t="shared" si="1560"/>
        <v>44769687.400000013</v>
      </c>
      <c r="G272" s="76">
        <f t="shared" si="1561"/>
        <v>1532561.3199999998</v>
      </c>
      <c r="H272" s="76">
        <f t="shared" si="1562"/>
        <v>7852.87</v>
      </c>
      <c r="I272" s="76">
        <f t="shared" si="1563"/>
        <v>46310101.590000011</v>
      </c>
      <c r="J272" s="77">
        <f t="shared" si="1564"/>
        <v>0.52091526323432003</v>
      </c>
      <c r="K272" s="81">
        <f t="shared" si="1565"/>
        <v>5983.4182530679354</v>
      </c>
      <c r="L272" s="82">
        <f t="shared" si="1566"/>
        <v>0</v>
      </c>
      <c r="M272" s="82">
        <f t="shared" si="1567"/>
        <v>0</v>
      </c>
      <c r="N272" s="82">
        <f t="shared" si="1568"/>
        <v>0</v>
      </c>
      <c r="O272" s="82">
        <f t="shared" si="1569"/>
        <v>0</v>
      </c>
      <c r="P272" s="82">
        <f t="shared" si="1570"/>
        <v>0</v>
      </c>
      <c r="Q272" s="82">
        <f t="shared" si="1571"/>
        <v>0</v>
      </c>
      <c r="R272" s="76"/>
      <c r="S272" s="77">
        <f t="shared" si="1572"/>
        <v>0</v>
      </c>
      <c r="T272" s="96">
        <f t="shared" si="1573"/>
        <v>0</v>
      </c>
      <c r="U272" s="82">
        <f t="shared" si="1574"/>
        <v>11215150.030000001</v>
      </c>
      <c r="V272" s="82">
        <f t="shared" si="1575"/>
        <v>334839.07</v>
      </c>
      <c r="W272" s="82">
        <f t="shared" si="1576"/>
        <v>1430486.9500000002</v>
      </c>
      <c r="X272" s="82">
        <f t="shared" si="1577"/>
        <v>0</v>
      </c>
      <c r="Y272" s="82">
        <f t="shared" si="1578"/>
        <v>0</v>
      </c>
      <c r="Z272" s="82">
        <f t="shared" si="1579"/>
        <v>12472.37</v>
      </c>
      <c r="AA272" s="76">
        <f t="shared" si="1580"/>
        <v>12992948.42</v>
      </c>
      <c r="AB272" s="77">
        <f t="shared" si="1581"/>
        <v>0.14615008203427785</v>
      </c>
      <c r="AC272" s="76">
        <f t="shared" si="1582"/>
        <v>1678.7318979707334</v>
      </c>
      <c r="AD272" s="82">
        <f t="shared" si="1583"/>
        <v>2441872.92</v>
      </c>
      <c r="AE272" s="82">
        <f t="shared" si="1584"/>
        <v>390274.13999999996</v>
      </c>
      <c r="AF272" s="82">
        <f t="shared" si="1585"/>
        <v>58460.499999999993</v>
      </c>
      <c r="AG272" s="82">
        <f t="shared" si="1586"/>
        <v>0</v>
      </c>
      <c r="AH272" s="76">
        <f t="shared" si="1587"/>
        <v>2890607.56</v>
      </c>
      <c r="AI272" s="77">
        <f t="shared" si="1588"/>
        <v>3.2514754801351221E-2</v>
      </c>
      <c r="AJ272" s="76">
        <f t="shared" si="1589"/>
        <v>373.47605475119332</v>
      </c>
      <c r="AK272" s="82">
        <f t="shared" si="1590"/>
        <v>0</v>
      </c>
      <c r="AL272" s="82">
        <f t="shared" si="1591"/>
        <v>0</v>
      </c>
      <c r="AM272" s="76"/>
      <c r="AN272" s="77">
        <f t="shared" si="1592"/>
        <v>0</v>
      </c>
      <c r="AO272" s="76">
        <f t="shared" si="1593"/>
        <v>0</v>
      </c>
      <c r="AP272" s="82">
        <f t="shared" si="1594"/>
        <v>1557279.08</v>
      </c>
      <c r="AQ272" s="82">
        <f t="shared" si="1595"/>
        <v>384850.14</v>
      </c>
      <c r="AR272" s="82">
        <f t="shared" si="1596"/>
        <v>0</v>
      </c>
      <c r="AS272" s="82">
        <f t="shared" si="1597"/>
        <v>0</v>
      </c>
      <c r="AT272" s="82">
        <f t="shared" si="1598"/>
        <v>2544481.6900000004</v>
      </c>
      <c r="AU272" s="82">
        <f t="shared" si="1599"/>
        <v>0</v>
      </c>
      <c r="AV272" s="82">
        <f t="shared" si="1600"/>
        <v>0</v>
      </c>
      <c r="AW272" s="82">
        <f t="shared" si="1601"/>
        <v>842445.16</v>
      </c>
      <c r="AX272" s="82">
        <f t="shared" si="1602"/>
        <v>0</v>
      </c>
      <c r="AY272" s="82">
        <f t="shared" si="1603"/>
        <v>1130087.33</v>
      </c>
      <c r="AZ272" s="82">
        <f t="shared" si="1604"/>
        <v>0</v>
      </c>
      <c r="BA272" s="82">
        <f t="shared" si="1605"/>
        <v>97410.18</v>
      </c>
      <c r="BB272" s="82">
        <f t="shared" si="1606"/>
        <v>1129148.6399999999</v>
      </c>
      <c r="BC272" s="82">
        <f t="shared" si="1607"/>
        <v>0</v>
      </c>
      <c r="BD272" s="82">
        <f t="shared" si="1608"/>
        <v>0</v>
      </c>
      <c r="BE272" s="82">
        <f t="shared" si="1609"/>
        <v>0</v>
      </c>
      <c r="BF272" s="76">
        <f t="shared" si="1610"/>
        <v>7685702.2199999997</v>
      </c>
      <c r="BG272" s="77">
        <f t="shared" si="1611"/>
        <v>8.6451971764545138E-2</v>
      </c>
      <c r="BH272" s="76">
        <f t="shared" si="1612"/>
        <v>993.01814014424281</v>
      </c>
      <c r="BI272" s="82">
        <f t="shared" si="1613"/>
        <v>0</v>
      </c>
      <c r="BJ272" s="82">
        <f t="shared" si="1614"/>
        <v>0</v>
      </c>
      <c r="BK272" s="82">
        <f t="shared" si="1615"/>
        <v>69864.039999999994</v>
      </c>
      <c r="BL272" s="82">
        <f t="shared" si="1616"/>
        <v>0</v>
      </c>
      <c r="BM272" s="82">
        <f t="shared" si="1617"/>
        <v>0</v>
      </c>
      <c r="BN272" s="82">
        <f t="shared" si="1618"/>
        <v>0</v>
      </c>
      <c r="BO272" s="82">
        <f t="shared" si="1619"/>
        <v>679072.45</v>
      </c>
      <c r="BP272" s="76">
        <f t="shared" si="1620"/>
        <v>748936.49</v>
      </c>
      <c r="BQ272" s="77">
        <f t="shared" si="1621"/>
        <v>8.424348801652836E-3</v>
      </c>
      <c r="BR272" s="76">
        <f t="shared" si="1622"/>
        <v>96.765070919695006</v>
      </c>
      <c r="BS272" s="82">
        <f t="shared" si="1623"/>
        <v>0</v>
      </c>
      <c r="BT272" s="82">
        <f t="shared" si="1624"/>
        <v>239.6</v>
      </c>
      <c r="BU272" s="82">
        <f t="shared" si="1625"/>
        <v>0</v>
      </c>
      <c r="BV272" s="82">
        <f t="shared" si="1626"/>
        <v>150716.16</v>
      </c>
      <c r="BW272" s="76">
        <f t="shared" si="1635"/>
        <v>150955.76</v>
      </c>
      <c r="BX272" s="77">
        <f t="shared" si="1627"/>
        <v>1.6980131063697981E-3</v>
      </c>
      <c r="BY272" s="76">
        <f t="shared" si="1628"/>
        <v>19.503983337941591</v>
      </c>
      <c r="BZ272" s="82">
        <v>10543169.800000001</v>
      </c>
      <c r="CA272" s="77">
        <f t="shared" si="1629"/>
        <v>0.11859395430212298</v>
      </c>
      <c r="CB272" s="76">
        <f t="shared" si="1630"/>
        <v>1362.2123998997388</v>
      </c>
      <c r="CC272" s="82">
        <v>3874949.7099999995</v>
      </c>
      <c r="CD272" s="77">
        <f t="shared" si="1631"/>
        <v>4.3587044271141739E-2</v>
      </c>
      <c r="CE272" s="76">
        <f t="shared" si="1632"/>
        <v>500.65631532842195</v>
      </c>
      <c r="CF272" s="84">
        <v>3704038.83</v>
      </c>
      <c r="CG272" s="77">
        <f t="shared" si="1633"/>
        <v>4.1664567684218556E-2</v>
      </c>
      <c r="CH272" s="85">
        <f t="shared" si="1634"/>
        <v>478.57406450345889</v>
      </c>
    </row>
    <row r="273" spans="1:86" x14ac:dyDescent="0.2">
      <c r="A273" s="79"/>
      <c r="B273" s="70" t="s">
        <v>447</v>
      </c>
      <c r="C273" s="70" t="s">
        <v>448</v>
      </c>
      <c r="D273" s="80">
        <f t="shared" si="1558"/>
        <v>19317.32</v>
      </c>
      <c r="E273" s="80">
        <f t="shared" si="1559"/>
        <v>204529991.08000001</v>
      </c>
      <c r="F273" s="76">
        <f t="shared" si="1560"/>
        <v>110134714.77000003</v>
      </c>
      <c r="G273" s="76">
        <f t="shared" si="1561"/>
        <v>2098489.0799999991</v>
      </c>
      <c r="H273" s="76">
        <f t="shared" si="1562"/>
        <v>990958.72000000009</v>
      </c>
      <c r="I273" s="76">
        <f t="shared" si="1563"/>
        <v>113224162.57000002</v>
      </c>
      <c r="J273" s="77">
        <f t="shared" si="1564"/>
        <v>0.55358220069404607</v>
      </c>
      <c r="K273" s="81">
        <f t="shared" si="1565"/>
        <v>5861.2769561202085</v>
      </c>
      <c r="L273" s="82">
        <f t="shared" si="1566"/>
        <v>0</v>
      </c>
      <c r="M273" s="82">
        <f t="shared" si="1567"/>
        <v>0</v>
      </c>
      <c r="N273" s="82">
        <f t="shared" si="1568"/>
        <v>0</v>
      </c>
      <c r="O273" s="82">
        <f t="shared" si="1569"/>
        <v>0</v>
      </c>
      <c r="P273" s="82">
        <f t="shared" si="1570"/>
        <v>0</v>
      </c>
      <c r="Q273" s="82">
        <f t="shared" si="1571"/>
        <v>0</v>
      </c>
      <c r="R273" s="76"/>
      <c r="S273" s="77">
        <f t="shared" si="1572"/>
        <v>0</v>
      </c>
      <c r="T273" s="96">
        <f t="shared" si="1573"/>
        <v>0</v>
      </c>
      <c r="U273" s="82">
        <f t="shared" si="1574"/>
        <v>21502329.170000006</v>
      </c>
      <c r="V273" s="82">
        <f t="shared" si="1575"/>
        <v>683885.01</v>
      </c>
      <c r="W273" s="82">
        <f t="shared" si="1576"/>
        <v>3532640.2199999997</v>
      </c>
      <c r="X273" s="82">
        <f t="shared" si="1577"/>
        <v>0</v>
      </c>
      <c r="Y273" s="82">
        <f t="shared" si="1578"/>
        <v>0</v>
      </c>
      <c r="Z273" s="82">
        <f t="shared" si="1579"/>
        <v>78233</v>
      </c>
      <c r="AA273" s="76">
        <f t="shared" si="1580"/>
        <v>25797087.400000006</v>
      </c>
      <c r="AB273" s="77">
        <f t="shared" si="1581"/>
        <v>0.12612862917453369</v>
      </c>
      <c r="AC273" s="76">
        <f t="shared" si="1582"/>
        <v>1335.4382181379201</v>
      </c>
      <c r="AD273" s="82">
        <f t="shared" si="1583"/>
        <v>5312755.75</v>
      </c>
      <c r="AE273" s="82">
        <f t="shared" si="1584"/>
        <v>1276408.0500000003</v>
      </c>
      <c r="AF273" s="82">
        <f t="shared" si="1585"/>
        <v>95191.88</v>
      </c>
      <c r="AG273" s="82">
        <f t="shared" si="1586"/>
        <v>253801.68000000002</v>
      </c>
      <c r="AH273" s="76">
        <f t="shared" si="1587"/>
        <v>6938157.3600000003</v>
      </c>
      <c r="AI273" s="77">
        <f t="shared" si="1588"/>
        <v>3.3922444935159675E-2</v>
      </c>
      <c r="AJ273" s="76">
        <f t="shared" si="1589"/>
        <v>359.16769821072489</v>
      </c>
      <c r="AK273" s="82">
        <f t="shared" si="1590"/>
        <v>2626261.7600000007</v>
      </c>
      <c r="AL273" s="82">
        <f t="shared" si="1591"/>
        <v>23159.85</v>
      </c>
      <c r="AM273" s="76">
        <f t="shared" si="1636"/>
        <v>2649421.6100000008</v>
      </c>
      <c r="AN273" s="77">
        <f t="shared" si="1592"/>
        <v>1.2953707160548909E-2</v>
      </c>
      <c r="AO273" s="76">
        <f t="shared" si="1593"/>
        <v>137.15264902170699</v>
      </c>
      <c r="AP273" s="82">
        <f t="shared" si="1594"/>
        <v>2826197.3499999996</v>
      </c>
      <c r="AQ273" s="82">
        <f t="shared" si="1595"/>
        <v>569467.79</v>
      </c>
      <c r="AR273" s="82">
        <f t="shared" si="1596"/>
        <v>0</v>
      </c>
      <c r="AS273" s="82">
        <f t="shared" si="1597"/>
        <v>0</v>
      </c>
      <c r="AT273" s="82">
        <f t="shared" si="1598"/>
        <v>4157931.9899999998</v>
      </c>
      <c r="AU273" s="82">
        <f t="shared" si="1599"/>
        <v>0</v>
      </c>
      <c r="AV273" s="82">
        <f t="shared" si="1600"/>
        <v>0</v>
      </c>
      <c r="AW273" s="82">
        <f t="shared" si="1601"/>
        <v>824229.64999999991</v>
      </c>
      <c r="AX273" s="82">
        <f t="shared" si="1602"/>
        <v>0</v>
      </c>
      <c r="AY273" s="82">
        <f t="shared" si="1603"/>
        <v>224861.27999999997</v>
      </c>
      <c r="AZ273" s="82">
        <f t="shared" si="1604"/>
        <v>0</v>
      </c>
      <c r="BA273" s="82">
        <f t="shared" si="1605"/>
        <v>40077.64</v>
      </c>
      <c r="BB273" s="82">
        <f t="shared" si="1606"/>
        <v>478327.17</v>
      </c>
      <c r="BC273" s="82">
        <f t="shared" si="1607"/>
        <v>0</v>
      </c>
      <c r="BD273" s="82">
        <f t="shared" si="1608"/>
        <v>0</v>
      </c>
      <c r="BE273" s="82">
        <f t="shared" si="1609"/>
        <v>293056.90999999992</v>
      </c>
      <c r="BF273" s="76">
        <f t="shared" si="1610"/>
        <v>9414149.7799999993</v>
      </c>
      <c r="BG273" s="77">
        <f t="shared" si="1611"/>
        <v>4.6028211952142226E-2</v>
      </c>
      <c r="BH273" s="76">
        <f t="shared" si="1612"/>
        <v>487.34243570019026</v>
      </c>
      <c r="BI273" s="82">
        <f t="shared" si="1613"/>
        <v>0</v>
      </c>
      <c r="BJ273" s="82">
        <f t="shared" si="1614"/>
        <v>0</v>
      </c>
      <c r="BK273" s="82">
        <f t="shared" si="1615"/>
        <v>187178.82</v>
      </c>
      <c r="BL273" s="82">
        <f t="shared" si="1616"/>
        <v>0</v>
      </c>
      <c r="BM273" s="82">
        <f t="shared" si="1617"/>
        <v>0</v>
      </c>
      <c r="BN273" s="82">
        <f t="shared" si="1618"/>
        <v>0</v>
      </c>
      <c r="BO273" s="82">
        <f t="shared" si="1619"/>
        <v>1316666.45</v>
      </c>
      <c r="BP273" s="76">
        <f t="shared" si="1620"/>
        <v>1503845.27</v>
      </c>
      <c r="BQ273" s="77">
        <f t="shared" si="1621"/>
        <v>7.3526882882021189E-3</v>
      </c>
      <c r="BR273" s="76">
        <f t="shared" si="1622"/>
        <v>77.849581101312197</v>
      </c>
      <c r="BS273" s="82">
        <f t="shared" si="1623"/>
        <v>0</v>
      </c>
      <c r="BT273" s="82">
        <f t="shared" si="1624"/>
        <v>309181.62</v>
      </c>
      <c r="BU273" s="82">
        <f t="shared" si="1625"/>
        <v>0</v>
      </c>
      <c r="BV273" s="82">
        <f t="shared" si="1626"/>
        <v>681069.80999999994</v>
      </c>
      <c r="BW273" s="76">
        <f t="shared" si="1635"/>
        <v>990251.42999999993</v>
      </c>
      <c r="BX273" s="77">
        <f t="shared" si="1627"/>
        <v>4.8415952338875931E-3</v>
      </c>
      <c r="BY273" s="76">
        <f t="shared" si="1628"/>
        <v>51.262360927913392</v>
      </c>
      <c r="BZ273" s="82">
        <v>26440029.730000004</v>
      </c>
      <c r="CA273" s="77">
        <f t="shared" si="1629"/>
        <v>0.12927214043469171</v>
      </c>
      <c r="CB273" s="76">
        <f t="shared" si="1630"/>
        <v>1368.7214235722142</v>
      </c>
      <c r="CC273" s="82">
        <v>6736762.7299999995</v>
      </c>
      <c r="CD273" s="77">
        <f t="shared" si="1631"/>
        <v>3.2937774526010599E-2</v>
      </c>
      <c r="CE273" s="76">
        <f t="shared" si="1632"/>
        <v>348.74209931812487</v>
      </c>
      <c r="CF273" s="84">
        <v>10836123.199999999</v>
      </c>
      <c r="CG273" s="77">
        <f t="shared" si="1633"/>
        <v>5.2980607600777482E-2</v>
      </c>
      <c r="CH273" s="85">
        <f t="shared" si="1634"/>
        <v>560.95375548989193</v>
      </c>
    </row>
    <row r="274" spans="1:86" x14ac:dyDescent="0.2">
      <c r="A274" s="79"/>
      <c r="B274" s="70" t="s">
        <v>449</v>
      </c>
      <c r="C274" s="70" t="s">
        <v>450</v>
      </c>
      <c r="D274" s="80">
        <f t="shared" si="1558"/>
        <v>1965.67</v>
      </c>
      <c r="E274" s="80">
        <f t="shared" si="1559"/>
        <v>21840578.420000002</v>
      </c>
      <c r="F274" s="76">
        <f t="shared" si="1560"/>
        <v>11739239.579999998</v>
      </c>
      <c r="G274" s="76">
        <f t="shared" si="1561"/>
        <v>228468.4</v>
      </c>
      <c r="H274" s="76">
        <f t="shared" si="1562"/>
        <v>50470</v>
      </c>
      <c r="I274" s="76">
        <f t="shared" si="1563"/>
        <v>12018177.979999999</v>
      </c>
      <c r="J274" s="77">
        <f t="shared" si="1564"/>
        <v>0.55026830099859592</v>
      </c>
      <c r="K274" s="81">
        <f t="shared" si="1565"/>
        <v>6114.0364252392301</v>
      </c>
      <c r="L274" s="82">
        <f t="shared" si="1566"/>
        <v>0</v>
      </c>
      <c r="M274" s="82">
        <f t="shared" si="1567"/>
        <v>0</v>
      </c>
      <c r="N274" s="82">
        <f t="shared" si="1568"/>
        <v>0</v>
      </c>
      <c r="O274" s="82">
        <f t="shared" si="1569"/>
        <v>0</v>
      </c>
      <c r="P274" s="82">
        <f t="shared" si="1570"/>
        <v>0</v>
      </c>
      <c r="Q274" s="82">
        <f t="shared" si="1571"/>
        <v>0</v>
      </c>
      <c r="R274" s="76"/>
      <c r="S274" s="77">
        <f t="shared" si="1572"/>
        <v>0</v>
      </c>
      <c r="T274" s="96">
        <f t="shared" si="1573"/>
        <v>0</v>
      </c>
      <c r="U274" s="82">
        <f t="shared" si="1574"/>
        <v>1973669.7099999995</v>
      </c>
      <c r="V274" s="82">
        <f t="shared" si="1575"/>
        <v>44075</v>
      </c>
      <c r="W274" s="82">
        <f t="shared" si="1576"/>
        <v>407137.29</v>
      </c>
      <c r="X274" s="82">
        <f t="shared" si="1577"/>
        <v>0</v>
      </c>
      <c r="Y274" s="82">
        <f t="shared" si="1578"/>
        <v>0</v>
      </c>
      <c r="Z274" s="82">
        <f t="shared" si="1579"/>
        <v>0</v>
      </c>
      <c r="AA274" s="76">
        <f t="shared" si="1580"/>
        <v>2424881.9999999995</v>
      </c>
      <c r="AB274" s="77">
        <f t="shared" si="1581"/>
        <v>0.11102645513176841</v>
      </c>
      <c r="AC274" s="76">
        <f t="shared" si="1582"/>
        <v>1233.6160189655432</v>
      </c>
      <c r="AD274" s="82">
        <f t="shared" si="1583"/>
        <v>571609.41999999993</v>
      </c>
      <c r="AE274" s="82">
        <f t="shared" si="1584"/>
        <v>109301.93999999999</v>
      </c>
      <c r="AF274" s="82">
        <f t="shared" si="1585"/>
        <v>7772</v>
      </c>
      <c r="AG274" s="82">
        <f t="shared" si="1586"/>
        <v>0</v>
      </c>
      <c r="AH274" s="76">
        <f t="shared" si="1587"/>
        <v>688683.35999999987</v>
      </c>
      <c r="AI274" s="77">
        <f t="shared" si="1588"/>
        <v>3.1532285764435349E-2</v>
      </c>
      <c r="AJ274" s="76">
        <f t="shared" si="1589"/>
        <v>350.35553271912369</v>
      </c>
      <c r="AK274" s="82">
        <f t="shared" si="1590"/>
        <v>0</v>
      </c>
      <c r="AL274" s="82">
        <f t="shared" si="1591"/>
        <v>0</v>
      </c>
      <c r="AM274" s="76"/>
      <c r="AN274" s="77">
        <f t="shared" si="1592"/>
        <v>0</v>
      </c>
      <c r="AO274" s="76">
        <f t="shared" si="1593"/>
        <v>0</v>
      </c>
      <c r="AP274" s="82">
        <f t="shared" si="1594"/>
        <v>141490.91</v>
      </c>
      <c r="AQ274" s="82">
        <f t="shared" si="1595"/>
        <v>26907.770000000004</v>
      </c>
      <c r="AR274" s="82">
        <f t="shared" si="1596"/>
        <v>0</v>
      </c>
      <c r="AS274" s="82">
        <f t="shared" si="1597"/>
        <v>0</v>
      </c>
      <c r="AT274" s="82">
        <f t="shared" si="1598"/>
        <v>321952.33999999991</v>
      </c>
      <c r="AU274" s="82">
        <f t="shared" si="1599"/>
        <v>0</v>
      </c>
      <c r="AV274" s="82">
        <f t="shared" si="1600"/>
        <v>0</v>
      </c>
      <c r="AW274" s="82">
        <f t="shared" si="1601"/>
        <v>123408.70000000001</v>
      </c>
      <c r="AX274" s="82">
        <f t="shared" si="1602"/>
        <v>0</v>
      </c>
      <c r="AY274" s="82">
        <f t="shared" si="1603"/>
        <v>0</v>
      </c>
      <c r="AZ274" s="82">
        <f t="shared" si="1604"/>
        <v>30875.929999999997</v>
      </c>
      <c r="BA274" s="82">
        <f t="shared" si="1605"/>
        <v>0</v>
      </c>
      <c r="BB274" s="82">
        <f t="shared" si="1606"/>
        <v>6587.05</v>
      </c>
      <c r="BC274" s="82">
        <f t="shared" si="1607"/>
        <v>0</v>
      </c>
      <c r="BD274" s="82">
        <f t="shared" si="1608"/>
        <v>9239.3300000000017</v>
      </c>
      <c r="BE274" s="82">
        <f t="shared" si="1609"/>
        <v>0</v>
      </c>
      <c r="BF274" s="76">
        <f t="shared" si="1610"/>
        <v>660462.03</v>
      </c>
      <c r="BG274" s="77">
        <f t="shared" si="1611"/>
        <v>3.0240134546766273E-2</v>
      </c>
      <c r="BH274" s="76">
        <f t="shared" si="1612"/>
        <v>335.99842801691028</v>
      </c>
      <c r="BI274" s="82">
        <f t="shared" si="1613"/>
        <v>384.69</v>
      </c>
      <c r="BJ274" s="82">
        <f t="shared" si="1614"/>
        <v>2776.0699999999997</v>
      </c>
      <c r="BK274" s="82">
        <f t="shared" si="1615"/>
        <v>5605.55</v>
      </c>
      <c r="BL274" s="82">
        <f t="shared" si="1616"/>
        <v>0</v>
      </c>
      <c r="BM274" s="82">
        <f t="shared" si="1617"/>
        <v>0</v>
      </c>
      <c r="BN274" s="82">
        <f t="shared" si="1618"/>
        <v>0</v>
      </c>
      <c r="BO274" s="82">
        <f t="shared" si="1619"/>
        <v>52700.150000000009</v>
      </c>
      <c r="BP274" s="76">
        <f t="shared" si="1620"/>
        <v>61466.460000000006</v>
      </c>
      <c r="BQ274" s="77">
        <f t="shared" si="1621"/>
        <v>2.8143238158799644E-3</v>
      </c>
      <c r="BR274" s="76">
        <f t="shared" si="1622"/>
        <v>31.269979192845188</v>
      </c>
      <c r="BS274" s="82">
        <f t="shared" si="1623"/>
        <v>0</v>
      </c>
      <c r="BT274" s="82">
        <f t="shared" si="1624"/>
        <v>0</v>
      </c>
      <c r="BU274" s="82">
        <f t="shared" si="1625"/>
        <v>0</v>
      </c>
      <c r="BV274" s="82">
        <f t="shared" si="1626"/>
        <v>36019.33</v>
      </c>
      <c r="BW274" s="76">
        <f t="shared" si="1635"/>
        <v>36019.33</v>
      </c>
      <c r="BX274" s="77">
        <f t="shared" si="1627"/>
        <v>1.6491930436703149E-3</v>
      </c>
      <c r="BY274" s="76">
        <f t="shared" si="1628"/>
        <v>18.324199891131268</v>
      </c>
      <c r="BZ274" s="82">
        <v>3898398.69</v>
      </c>
      <c r="CA274" s="77">
        <f t="shared" si="1629"/>
        <v>0.17849338122062428</v>
      </c>
      <c r="CB274" s="76">
        <f t="shared" si="1630"/>
        <v>1983.2416885845537</v>
      </c>
      <c r="CC274" s="82">
        <v>905992.35000000009</v>
      </c>
      <c r="CD274" s="77">
        <f t="shared" si="1631"/>
        <v>4.1482067579783448E-2</v>
      </c>
      <c r="CE274" s="76">
        <f t="shared" si="1632"/>
        <v>460.90765489629496</v>
      </c>
      <c r="CF274" s="84">
        <v>1146496.22</v>
      </c>
      <c r="CG274" s="77">
        <f t="shared" si="1633"/>
        <v>5.2493857898475924E-2</v>
      </c>
      <c r="CH274" s="85">
        <f t="shared" si="1634"/>
        <v>583.25976384642388</v>
      </c>
    </row>
    <row r="275" spans="1:86" x14ac:dyDescent="0.2">
      <c r="A275" s="79"/>
      <c r="B275" s="70" t="s">
        <v>451</v>
      </c>
      <c r="C275" s="70" t="s">
        <v>452</v>
      </c>
      <c r="D275" s="80">
        <f t="shared" si="1558"/>
        <v>3567.0899999999997</v>
      </c>
      <c r="E275" s="80">
        <f t="shared" si="1559"/>
        <v>38508584.140000001</v>
      </c>
      <c r="F275" s="76">
        <f t="shared" si="1560"/>
        <v>20432639.290000003</v>
      </c>
      <c r="G275" s="76">
        <f t="shared" si="1561"/>
        <v>0</v>
      </c>
      <c r="H275" s="76">
        <f t="shared" si="1562"/>
        <v>31850</v>
      </c>
      <c r="I275" s="76">
        <f t="shared" si="1563"/>
        <v>20464489.290000003</v>
      </c>
      <c r="J275" s="77">
        <f t="shared" si="1564"/>
        <v>0.53142668698491402</v>
      </c>
      <c r="K275" s="81">
        <f t="shared" si="1565"/>
        <v>5737.0263407988041</v>
      </c>
      <c r="L275" s="82">
        <f t="shared" si="1566"/>
        <v>0</v>
      </c>
      <c r="M275" s="82">
        <f t="shared" si="1567"/>
        <v>0</v>
      </c>
      <c r="N275" s="82">
        <f t="shared" si="1568"/>
        <v>0</v>
      </c>
      <c r="O275" s="82">
        <f t="shared" si="1569"/>
        <v>0</v>
      </c>
      <c r="P275" s="82">
        <f t="shared" si="1570"/>
        <v>0</v>
      </c>
      <c r="Q275" s="82">
        <f t="shared" si="1571"/>
        <v>0</v>
      </c>
      <c r="R275" s="76"/>
      <c r="S275" s="77">
        <f t="shared" si="1572"/>
        <v>0</v>
      </c>
      <c r="T275" s="96">
        <f t="shared" si="1573"/>
        <v>0</v>
      </c>
      <c r="U275" s="82">
        <f t="shared" si="1574"/>
        <v>4734765.9500000011</v>
      </c>
      <c r="V275" s="82">
        <f t="shared" si="1575"/>
        <v>78425.679999999993</v>
      </c>
      <c r="W275" s="82">
        <f t="shared" si="1576"/>
        <v>726409.07</v>
      </c>
      <c r="X275" s="82">
        <f t="shared" si="1577"/>
        <v>0</v>
      </c>
      <c r="Y275" s="82">
        <f t="shared" si="1578"/>
        <v>119638.75000000001</v>
      </c>
      <c r="Z275" s="82">
        <f t="shared" si="1579"/>
        <v>0</v>
      </c>
      <c r="AA275" s="76">
        <f t="shared" si="1580"/>
        <v>5659239.4500000011</v>
      </c>
      <c r="AB275" s="77">
        <f t="shared" si="1581"/>
        <v>0.14696046547506228</v>
      </c>
      <c r="AC275" s="76">
        <f t="shared" si="1582"/>
        <v>1586.5143436246356</v>
      </c>
      <c r="AD275" s="82">
        <f t="shared" si="1583"/>
        <v>1725170.89</v>
      </c>
      <c r="AE275" s="82">
        <f t="shared" si="1584"/>
        <v>218250.71</v>
      </c>
      <c r="AF275" s="82">
        <f t="shared" si="1585"/>
        <v>25155.01</v>
      </c>
      <c r="AG275" s="82">
        <f t="shared" si="1586"/>
        <v>0</v>
      </c>
      <c r="AH275" s="76">
        <f t="shared" si="1587"/>
        <v>1968576.6099999999</v>
      </c>
      <c r="AI275" s="77">
        <f t="shared" si="1588"/>
        <v>5.1120461942800469E-2</v>
      </c>
      <c r="AJ275" s="76">
        <f t="shared" si="1589"/>
        <v>551.87186474128771</v>
      </c>
      <c r="AK275" s="82">
        <f t="shared" si="1590"/>
        <v>0</v>
      </c>
      <c r="AL275" s="82">
        <f t="shared" si="1591"/>
        <v>0</v>
      </c>
      <c r="AM275" s="76"/>
      <c r="AN275" s="77">
        <f t="shared" si="1592"/>
        <v>0</v>
      </c>
      <c r="AO275" s="76">
        <f t="shared" si="1593"/>
        <v>0</v>
      </c>
      <c r="AP275" s="82">
        <f t="shared" si="1594"/>
        <v>428519.64000000007</v>
      </c>
      <c r="AQ275" s="82">
        <f t="shared" si="1595"/>
        <v>85431.53</v>
      </c>
      <c r="AR275" s="82">
        <f t="shared" si="1596"/>
        <v>0</v>
      </c>
      <c r="AS275" s="82">
        <f t="shared" si="1597"/>
        <v>0</v>
      </c>
      <c r="AT275" s="82">
        <f t="shared" si="1598"/>
        <v>504805.96000000008</v>
      </c>
      <c r="AU275" s="82">
        <f t="shared" si="1599"/>
        <v>0</v>
      </c>
      <c r="AV275" s="82">
        <f t="shared" si="1600"/>
        <v>0</v>
      </c>
      <c r="AW275" s="82">
        <f t="shared" si="1601"/>
        <v>202188.89</v>
      </c>
      <c r="AX275" s="82">
        <f t="shared" si="1602"/>
        <v>0</v>
      </c>
      <c r="AY275" s="82">
        <f t="shared" si="1603"/>
        <v>0</v>
      </c>
      <c r="AZ275" s="82">
        <f t="shared" si="1604"/>
        <v>0</v>
      </c>
      <c r="BA275" s="82">
        <f t="shared" si="1605"/>
        <v>0</v>
      </c>
      <c r="BB275" s="82">
        <f t="shared" si="1606"/>
        <v>80614.14</v>
      </c>
      <c r="BC275" s="82">
        <f t="shared" si="1607"/>
        <v>0</v>
      </c>
      <c r="BD275" s="82">
        <f t="shared" si="1608"/>
        <v>39928</v>
      </c>
      <c r="BE275" s="82">
        <f t="shared" si="1609"/>
        <v>6463.62</v>
      </c>
      <c r="BF275" s="76">
        <f t="shared" si="1610"/>
        <v>1347951.78</v>
      </c>
      <c r="BG275" s="77">
        <f t="shared" si="1611"/>
        <v>3.5003929905588059E-2</v>
      </c>
      <c r="BH275" s="76">
        <f t="shared" si="1612"/>
        <v>377.88555377072072</v>
      </c>
      <c r="BI275" s="82">
        <f t="shared" si="1613"/>
        <v>0</v>
      </c>
      <c r="BJ275" s="82">
        <f t="shared" si="1614"/>
        <v>5128.09</v>
      </c>
      <c r="BK275" s="82">
        <f t="shared" si="1615"/>
        <v>30698.600000000002</v>
      </c>
      <c r="BL275" s="82">
        <f t="shared" si="1616"/>
        <v>0</v>
      </c>
      <c r="BM275" s="82">
        <f t="shared" si="1617"/>
        <v>0</v>
      </c>
      <c r="BN275" s="82">
        <f t="shared" si="1618"/>
        <v>0</v>
      </c>
      <c r="BO275" s="82">
        <f t="shared" si="1619"/>
        <v>31999.85</v>
      </c>
      <c r="BP275" s="76">
        <f t="shared" si="1620"/>
        <v>67826.540000000008</v>
      </c>
      <c r="BQ275" s="77">
        <f t="shared" si="1621"/>
        <v>1.7613355960689966E-3</v>
      </c>
      <c r="BR275" s="76">
        <f t="shared" si="1622"/>
        <v>19.014530051106089</v>
      </c>
      <c r="BS275" s="82">
        <f t="shared" si="1623"/>
        <v>0</v>
      </c>
      <c r="BT275" s="82">
        <f t="shared" si="1624"/>
        <v>0</v>
      </c>
      <c r="BU275" s="82">
        <f t="shared" si="1625"/>
        <v>88791.87</v>
      </c>
      <c r="BV275" s="82">
        <f t="shared" si="1626"/>
        <v>412120.58</v>
      </c>
      <c r="BW275" s="76">
        <f t="shared" si="1635"/>
        <v>500912.45</v>
      </c>
      <c r="BX275" s="77">
        <f t="shared" si="1627"/>
        <v>1.3007812704276693E-2</v>
      </c>
      <c r="BY275" s="76">
        <f t="shared" si="1628"/>
        <v>140.4260755966348</v>
      </c>
      <c r="BZ275" s="82">
        <v>5504716.2300000004</v>
      </c>
      <c r="CA275" s="77">
        <f t="shared" si="1629"/>
        <v>0.14294777003452822</v>
      </c>
      <c r="CB275" s="76">
        <f t="shared" si="1630"/>
        <v>1543.1952179507668</v>
      </c>
      <c r="CC275" s="82">
        <v>1168202.04</v>
      </c>
      <c r="CD275" s="77">
        <f t="shared" si="1631"/>
        <v>3.0336146240872931E-2</v>
      </c>
      <c r="CE275" s="76">
        <f t="shared" si="1632"/>
        <v>327.49441141098208</v>
      </c>
      <c r="CF275" s="84">
        <v>1826669.7499999998</v>
      </c>
      <c r="CG275" s="77">
        <f t="shared" si="1633"/>
        <v>4.7435391115888473E-2</v>
      </c>
      <c r="CH275" s="85">
        <f t="shared" si="1634"/>
        <v>512.08961646608293</v>
      </c>
    </row>
    <row r="276" spans="1:86" x14ac:dyDescent="0.2">
      <c r="A276" s="79"/>
      <c r="B276" s="70" t="s">
        <v>453</v>
      </c>
      <c r="C276" s="70" t="s">
        <v>454</v>
      </c>
      <c r="D276" s="80">
        <f t="shared" si="1558"/>
        <v>3676.2200000000003</v>
      </c>
      <c r="E276" s="80">
        <f t="shared" si="1559"/>
        <v>38945406.030000001</v>
      </c>
      <c r="F276" s="76">
        <f t="shared" si="1560"/>
        <v>21275001.640000001</v>
      </c>
      <c r="G276" s="76">
        <f t="shared" si="1561"/>
        <v>0</v>
      </c>
      <c r="H276" s="76">
        <f t="shared" si="1562"/>
        <v>0</v>
      </c>
      <c r="I276" s="76">
        <f t="shared" si="1563"/>
        <v>21275001.640000001</v>
      </c>
      <c r="J276" s="77">
        <f t="shared" si="1564"/>
        <v>0.54627756669455885</v>
      </c>
      <c r="K276" s="81">
        <f t="shared" si="1565"/>
        <v>5787.1949012844716</v>
      </c>
      <c r="L276" s="82">
        <f t="shared" si="1566"/>
        <v>0</v>
      </c>
      <c r="M276" s="82">
        <f t="shared" si="1567"/>
        <v>0</v>
      </c>
      <c r="N276" s="82">
        <f t="shared" si="1568"/>
        <v>0</v>
      </c>
      <c r="O276" s="82">
        <f t="shared" si="1569"/>
        <v>0</v>
      </c>
      <c r="P276" s="82">
        <f t="shared" si="1570"/>
        <v>0</v>
      </c>
      <c r="Q276" s="82">
        <f t="shared" si="1571"/>
        <v>0</v>
      </c>
      <c r="R276" s="76"/>
      <c r="S276" s="77">
        <f t="shared" si="1572"/>
        <v>0</v>
      </c>
      <c r="T276" s="96">
        <f t="shared" si="1573"/>
        <v>0</v>
      </c>
      <c r="U276" s="82">
        <f t="shared" si="1574"/>
        <v>3628505.44</v>
      </c>
      <c r="V276" s="82">
        <f t="shared" si="1575"/>
        <v>90828</v>
      </c>
      <c r="W276" s="82">
        <f t="shared" si="1576"/>
        <v>717666</v>
      </c>
      <c r="X276" s="82">
        <f t="shared" si="1577"/>
        <v>0</v>
      </c>
      <c r="Y276" s="82">
        <f t="shared" si="1578"/>
        <v>0</v>
      </c>
      <c r="Z276" s="82">
        <f t="shared" si="1579"/>
        <v>0</v>
      </c>
      <c r="AA276" s="76">
        <f t="shared" si="1580"/>
        <v>4436999.4399999995</v>
      </c>
      <c r="AB276" s="77">
        <f t="shared" si="1581"/>
        <v>0.11392869897368994</v>
      </c>
      <c r="AC276" s="76">
        <f t="shared" si="1582"/>
        <v>1206.9461131270705</v>
      </c>
      <c r="AD276" s="82">
        <f t="shared" si="1583"/>
        <v>1570836.61</v>
      </c>
      <c r="AE276" s="82">
        <f t="shared" si="1584"/>
        <v>107539.17999999998</v>
      </c>
      <c r="AF276" s="82">
        <f t="shared" si="1585"/>
        <v>19181</v>
      </c>
      <c r="AG276" s="82">
        <f t="shared" si="1586"/>
        <v>0</v>
      </c>
      <c r="AH276" s="76">
        <f t="shared" si="1587"/>
        <v>1697556.79</v>
      </c>
      <c r="AI276" s="77">
        <f t="shared" si="1588"/>
        <v>4.358811379941338E-2</v>
      </c>
      <c r="AJ276" s="76">
        <f t="shared" si="1589"/>
        <v>461.76692091332944</v>
      </c>
      <c r="AK276" s="82">
        <f t="shared" si="1590"/>
        <v>0</v>
      </c>
      <c r="AL276" s="82">
        <f t="shared" si="1591"/>
        <v>0</v>
      </c>
      <c r="AM276" s="76"/>
      <c r="AN276" s="77">
        <f t="shared" si="1592"/>
        <v>0</v>
      </c>
      <c r="AO276" s="76">
        <f t="shared" si="1593"/>
        <v>0</v>
      </c>
      <c r="AP276" s="82">
        <f t="shared" si="1594"/>
        <v>375233.20000000007</v>
      </c>
      <c r="AQ276" s="82">
        <f t="shared" si="1595"/>
        <v>68711.41</v>
      </c>
      <c r="AR276" s="82">
        <f t="shared" si="1596"/>
        <v>0</v>
      </c>
      <c r="AS276" s="82">
        <f t="shared" si="1597"/>
        <v>0</v>
      </c>
      <c r="AT276" s="82">
        <f t="shared" si="1598"/>
        <v>832136.13</v>
      </c>
      <c r="AU276" s="82">
        <f t="shared" si="1599"/>
        <v>0</v>
      </c>
      <c r="AV276" s="82">
        <f t="shared" si="1600"/>
        <v>0</v>
      </c>
      <c r="AW276" s="82">
        <f t="shared" si="1601"/>
        <v>106420.46000000002</v>
      </c>
      <c r="AX276" s="82">
        <f t="shared" si="1602"/>
        <v>0</v>
      </c>
      <c r="AY276" s="82">
        <f t="shared" si="1603"/>
        <v>0</v>
      </c>
      <c r="AZ276" s="82">
        <f t="shared" si="1604"/>
        <v>20504</v>
      </c>
      <c r="BA276" s="82">
        <f t="shared" si="1605"/>
        <v>37294.9</v>
      </c>
      <c r="BB276" s="82">
        <f t="shared" si="1606"/>
        <v>512921.15</v>
      </c>
      <c r="BC276" s="82">
        <f t="shared" si="1607"/>
        <v>1201.27</v>
      </c>
      <c r="BD276" s="82">
        <f t="shared" si="1608"/>
        <v>62837.930000000008</v>
      </c>
      <c r="BE276" s="82">
        <f t="shared" si="1609"/>
        <v>0</v>
      </c>
      <c r="BF276" s="76">
        <f t="shared" si="1610"/>
        <v>2017260.45</v>
      </c>
      <c r="BG276" s="77">
        <f t="shared" si="1611"/>
        <v>5.1797134903307618E-2</v>
      </c>
      <c r="BH276" s="76">
        <f t="shared" si="1612"/>
        <v>548.73224398975026</v>
      </c>
      <c r="BI276" s="82">
        <f t="shared" si="1613"/>
        <v>40323.639999999992</v>
      </c>
      <c r="BJ276" s="82">
        <f t="shared" si="1614"/>
        <v>2250.64</v>
      </c>
      <c r="BK276" s="82">
        <f t="shared" si="1615"/>
        <v>18835.52</v>
      </c>
      <c r="BL276" s="82">
        <f t="shared" si="1616"/>
        <v>0</v>
      </c>
      <c r="BM276" s="82">
        <f t="shared" si="1617"/>
        <v>0</v>
      </c>
      <c r="BN276" s="82">
        <f t="shared" si="1618"/>
        <v>0</v>
      </c>
      <c r="BO276" s="82">
        <f t="shared" si="1619"/>
        <v>8770.9599999999991</v>
      </c>
      <c r="BP276" s="76">
        <f t="shared" si="1620"/>
        <v>70180.75999999998</v>
      </c>
      <c r="BQ276" s="77">
        <f t="shared" si="1621"/>
        <v>1.8020292289657759E-3</v>
      </c>
      <c r="BR276" s="76">
        <f t="shared" si="1622"/>
        <v>19.090467926293851</v>
      </c>
      <c r="BS276" s="82">
        <f t="shared" si="1623"/>
        <v>0</v>
      </c>
      <c r="BT276" s="82">
        <f t="shared" si="1624"/>
        <v>0</v>
      </c>
      <c r="BU276" s="82">
        <f t="shared" si="1625"/>
        <v>0</v>
      </c>
      <c r="BV276" s="82">
        <f t="shared" si="1626"/>
        <v>55839.969999999994</v>
      </c>
      <c r="BW276" s="76">
        <f t="shared" si="1635"/>
        <v>55839.969999999994</v>
      </c>
      <c r="BX276" s="77">
        <f t="shared" si="1627"/>
        <v>1.4338012025599618E-3</v>
      </c>
      <c r="BY276" s="76">
        <f t="shared" si="1628"/>
        <v>15.189507156807805</v>
      </c>
      <c r="BZ276" s="82">
        <v>6345574.5100000007</v>
      </c>
      <c r="CA276" s="77">
        <f t="shared" si="1629"/>
        <v>0.1629351226974485</v>
      </c>
      <c r="CB276" s="76">
        <f t="shared" si="1630"/>
        <v>1726.1139186446949</v>
      </c>
      <c r="CC276" s="82">
        <v>1181568.7100000002</v>
      </c>
      <c r="CD276" s="77">
        <f t="shared" si="1631"/>
        <v>3.0339103643952949E-2</v>
      </c>
      <c r="CE276" s="76">
        <f t="shared" si="1632"/>
        <v>321.4085963299259</v>
      </c>
      <c r="CF276" s="84">
        <v>1865423.76</v>
      </c>
      <c r="CG276" s="77">
        <f t="shared" si="1633"/>
        <v>4.7898428856103008E-2</v>
      </c>
      <c r="CH276" s="85">
        <f t="shared" si="1634"/>
        <v>507.42984913851723</v>
      </c>
    </row>
    <row r="277" spans="1:86" x14ac:dyDescent="0.2">
      <c r="A277" s="79"/>
      <c r="B277" s="70"/>
      <c r="C277" s="74" t="s">
        <v>56</v>
      </c>
      <c r="D277" s="97">
        <f t="shared" ref="D277:I277" si="1637">SUM(D262:D276)</f>
        <v>131419.04999999999</v>
      </c>
      <c r="E277" s="74">
        <f t="shared" si="1637"/>
        <v>1490050404.2700005</v>
      </c>
      <c r="F277" s="74">
        <f t="shared" si="1637"/>
        <v>801486279.24999976</v>
      </c>
      <c r="G277" s="74">
        <f t="shared" si="1637"/>
        <v>6505283.1799999988</v>
      </c>
      <c r="H277" s="74">
        <f t="shared" si="1637"/>
        <v>4302144.6499999994</v>
      </c>
      <c r="I277" s="74">
        <f t="shared" si="1637"/>
        <v>812293707.08000004</v>
      </c>
      <c r="J277" s="90">
        <f t="shared" si="1564"/>
        <v>0.54514512042829566</v>
      </c>
      <c r="K277" s="91">
        <f t="shared" si="1565"/>
        <v>6180.943379822028</v>
      </c>
      <c r="L277" s="74">
        <f t="shared" ref="L277:R277" si="1638">SUM(L262:L276)</f>
        <v>0</v>
      </c>
      <c r="M277" s="74">
        <f t="shared" si="1638"/>
        <v>0</v>
      </c>
      <c r="N277" s="74">
        <f t="shared" si="1638"/>
        <v>0</v>
      </c>
      <c r="O277" s="74">
        <f t="shared" si="1638"/>
        <v>0</v>
      </c>
      <c r="P277" s="74">
        <f t="shared" si="1638"/>
        <v>0</v>
      </c>
      <c r="Q277" s="74">
        <f t="shared" si="1638"/>
        <v>0</v>
      </c>
      <c r="R277" s="74">
        <f t="shared" si="1638"/>
        <v>0</v>
      </c>
      <c r="S277" s="90">
        <f t="shared" si="1572"/>
        <v>0</v>
      </c>
      <c r="T277" s="66">
        <f t="shared" si="1573"/>
        <v>0</v>
      </c>
      <c r="U277" s="74">
        <f t="shared" ref="U277:AA277" si="1639">SUM(U262:U276)</f>
        <v>159993571.94999999</v>
      </c>
      <c r="V277" s="74">
        <f t="shared" si="1639"/>
        <v>5267778.8</v>
      </c>
      <c r="W277" s="74">
        <f t="shared" si="1639"/>
        <v>25853949.16</v>
      </c>
      <c r="X277" s="74">
        <f t="shared" si="1639"/>
        <v>0</v>
      </c>
      <c r="Y277" s="74">
        <f t="shared" si="1639"/>
        <v>1296136.25</v>
      </c>
      <c r="Z277" s="74">
        <f t="shared" si="1639"/>
        <v>729857.47</v>
      </c>
      <c r="AA277" s="74">
        <f t="shared" si="1639"/>
        <v>193141293.63</v>
      </c>
      <c r="AB277" s="90">
        <f t="shared" si="1581"/>
        <v>0.12962064442687293</v>
      </c>
      <c r="AC277" s="63">
        <f t="shared" si="1582"/>
        <v>1469.6597915598995</v>
      </c>
      <c r="AD277" s="74">
        <f>SUM(AD262:AD276)</f>
        <v>42174815.710000008</v>
      </c>
      <c r="AE277" s="74">
        <f>SUM(AE262:AE276)</f>
        <v>6063520.6999999993</v>
      </c>
      <c r="AF277" s="74">
        <f>SUM(AF262:AF276)</f>
        <v>860827.29999999993</v>
      </c>
      <c r="AG277" s="74">
        <f>SUM(AG262:AG276)</f>
        <v>253801.68000000002</v>
      </c>
      <c r="AH277" s="74">
        <f>SUM(AH262:AH276)</f>
        <v>49352965.390000001</v>
      </c>
      <c r="AI277" s="90">
        <f t="shared" si="1588"/>
        <v>3.3121675111506585E-2</v>
      </c>
      <c r="AJ277" s="63">
        <f t="shared" si="1589"/>
        <v>375.53889934526239</v>
      </c>
      <c r="AK277" s="74">
        <f t="shared" ref="AK277" si="1640">SUM(AK262:AK276)</f>
        <v>2632331.3900000006</v>
      </c>
      <c r="AL277" s="74">
        <f>SUM(AL262:AL276)</f>
        <v>23159.85</v>
      </c>
      <c r="AM277" s="74">
        <f>SUM(AM262:AM276)</f>
        <v>2655491.2400000007</v>
      </c>
      <c r="AN277" s="90">
        <f t="shared" si="1592"/>
        <v>1.7821485987254025E-3</v>
      </c>
      <c r="AO277" s="63">
        <f t="shared" si="1593"/>
        <v>20.206288509923034</v>
      </c>
      <c r="AP277" s="74">
        <f t="shared" ref="AP277:AW277" si="1641">SUM(AP262:AP276)</f>
        <v>26982799.339999996</v>
      </c>
      <c r="AQ277" s="74">
        <f t="shared" si="1641"/>
        <v>5410906.3499999996</v>
      </c>
      <c r="AR277" s="74">
        <f t="shared" si="1641"/>
        <v>0</v>
      </c>
      <c r="AS277" s="74">
        <f t="shared" si="1641"/>
        <v>0</v>
      </c>
      <c r="AT277" s="74">
        <f t="shared" si="1641"/>
        <v>28065843.349999998</v>
      </c>
      <c r="AU277" s="74">
        <f t="shared" si="1641"/>
        <v>695109.82000000007</v>
      </c>
      <c r="AV277" s="74">
        <f t="shared" si="1641"/>
        <v>117934.51999999999</v>
      </c>
      <c r="AW277" s="74">
        <f t="shared" si="1641"/>
        <v>9964368.9700000007</v>
      </c>
      <c r="AX277" s="74">
        <f>SUM(AX262:AX276)</f>
        <v>11916.740000000002</v>
      </c>
      <c r="AY277" s="74">
        <f>SUM(AY262:AY276)</f>
        <v>7370783.8000000017</v>
      </c>
      <c r="AZ277" s="74">
        <f t="shared" ref="AZ277:BF277" si="1642">SUM(AZ262:AZ276)</f>
        <v>356070.80000000005</v>
      </c>
      <c r="BA277" s="74">
        <f t="shared" si="1642"/>
        <v>929113.02</v>
      </c>
      <c r="BB277" s="74">
        <f t="shared" si="1642"/>
        <v>10551168.360000001</v>
      </c>
      <c r="BC277" s="74">
        <f t="shared" si="1642"/>
        <v>5401.57</v>
      </c>
      <c r="BD277" s="74">
        <f t="shared" si="1642"/>
        <v>742525.09</v>
      </c>
      <c r="BE277" s="74">
        <f t="shared" si="1642"/>
        <v>355325.12999999989</v>
      </c>
      <c r="BF277" s="74">
        <f t="shared" si="1642"/>
        <v>91559266.859999999</v>
      </c>
      <c r="BG277" s="90">
        <f t="shared" si="1611"/>
        <v>6.1447093734293072E-2</v>
      </c>
      <c r="BH277" s="63">
        <f t="shared" si="1612"/>
        <v>696.69706834739713</v>
      </c>
      <c r="BI277" s="74">
        <f t="shared" ref="BI277:BN277" si="1643">SUM(BI262:BI276)</f>
        <v>139735.15</v>
      </c>
      <c r="BJ277" s="74">
        <f t="shared" si="1643"/>
        <v>629980.16000000003</v>
      </c>
      <c r="BK277" s="74">
        <f t="shared" si="1643"/>
        <v>2036969.6800000002</v>
      </c>
      <c r="BL277" s="74">
        <f t="shared" si="1643"/>
        <v>0</v>
      </c>
      <c r="BM277" s="74">
        <f t="shared" si="1643"/>
        <v>0</v>
      </c>
      <c r="BN277" s="74">
        <f t="shared" si="1643"/>
        <v>83944.76999999999</v>
      </c>
      <c r="BO277" s="74">
        <f>SUM(BO262:BO276)</f>
        <v>12129721.219999997</v>
      </c>
      <c r="BP277" s="74">
        <f t="shared" ref="BP277" si="1644">SUM(BP262:BP276)</f>
        <v>15020350.979999997</v>
      </c>
      <c r="BQ277" s="90">
        <f t="shared" si="1621"/>
        <v>1.0080431465242082E-2</v>
      </c>
      <c r="BR277" s="63">
        <f t="shared" si="1622"/>
        <v>114.29355926709255</v>
      </c>
      <c r="BS277" s="74">
        <f>SUM(BS262:BS276)</f>
        <v>65115.97</v>
      </c>
      <c r="BT277" s="74">
        <f>SUM(BT262:BT276)</f>
        <v>341826.83999999997</v>
      </c>
      <c r="BU277" s="74">
        <f>SUM(BU262:BU276)</f>
        <v>1234552.8199999998</v>
      </c>
      <c r="BV277" s="74">
        <f>SUM(BV262:BV276)</f>
        <v>5896342.2999999998</v>
      </c>
      <c r="BW277" s="74">
        <f>SUM(BW262:BW276)</f>
        <v>7537837.9299999997</v>
      </c>
      <c r="BX277" s="90">
        <f t="shared" si="1627"/>
        <v>5.0587805005783727E-3</v>
      </c>
      <c r="BY277" s="63">
        <f t="shared" si="1628"/>
        <v>57.357269969612474</v>
      </c>
      <c r="BZ277" s="74">
        <f>SUM(BZ262:BZ276)</f>
        <v>212160290.59</v>
      </c>
      <c r="CA277" s="90">
        <f t="shared" si="1629"/>
        <v>0.14238464013164759</v>
      </c>
      <c r="CB277" s="63">
        <f t="shared" si="1630"/>
        <v>1614.3800353906076</v>
      </c>
      <c r="CC277" s="74">
        <f>SUM(CC262:CC276)</f>
        <v>47686413.939999998</v>
      </c>
      <c r="CD277" s="90">
        <f t="shared" si="1631"/>
        <v>3.2003222040909642E-2</v>
      </c>
      <c r="CE277" s="63">
        <f t="shared" si="1632"/>
        <v>362.85769787561242</v>
      </c>
      <c r="CF277" s="98">
        <f>SUM(CF262:CF276)</f>
        <v>58642786.629999988</v>
      </c>
      <c r="CG277" s="90">
        <f t="shared" si="1633"/>
        <v>3.9356243561928385E-2</v>
      </c>
      <c r="CH277" s="93">
        <f t="shared" si="1634"/>
        <v>446.22744290116231</v>
      </c>
    </row>
    <row r="278" spans="1:86" s="59" customFormat="1" ht="4.5" customHeight="1" x14ac:dyDescent="0.2">
      <c r="A278" s="20"/>
      <c r="B278" s="19"/>
      <c r="C278" s="57"/>
      <c r="D278" s="19"/>
      <c r="E278" s="19"/>
      <c r="F278" s="76"/>
      <c r="G278" s="76"/>
      <c r="H278" s="76"/>
      <c r="I278" s="76"/>
      <c r="J278" s="19"/>
      <c r="K278" s="76"/>
      <c r="L278" s="76"/>
      <c r="M278" s="76"/>
      <c r="N278" s="76"/>
      <c r="O278" s="76"/>
      <c r="P278" s="76"/>
      <c r="Q278" s="76"/>
      <c r="R278" s="76"/>
      <c r="S278" s="19"/>
      <c r="T278" s="76"/>
      <c r="U278" s="76"/>
      <c r="V278" s="76"/>
      <c r="W278" s="76"/>
      <c r="X278" s="76"/>
      <c r="Y278" s="76"/>
      <c r="Z278" s="76"/>
      <c r="AA278" s="76"/>
      <c r="AB278" s="19"/>
      <c r="AC278" s="76"/>
      <c r="AD278" s="76"/>
      <c r="AE278" s="76"/>
      <c r="AF278" s="76"/>
      <c r="AG278" s="76"/>
      <c r="AH278" s="76"/>
      <c r="AI278" s="19"/>
      <c r="AJ278" s="76"/>
      <c r="AK278" s="76"/>
      <c r="AL278" s="76"/>
      <c r="AM278" s="76"/>
      <c r="AN278" s="19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19"/>
      <c r="BH278" s="76"/>
      <c r="BI278" s="76"/>
      <c r="BJ278" s="76"/>
      <c r="BK278" s="76"/>
      <c r="BL278" s="76"/>
      <c r="BM278" s="76"/>
      <c r="BN278" s="76"/>
      <c r="BO278" s="76"/>
      <c r="BP278" s="76"/>
      <c r="BQ278" s="19"/>
      <c r="BR278" s="76"/>
      <c r="BS278" s="76"/>
      <c r="BT278" s="76"/>
      <c r="BU278" s="76"/>
      <c r="BV278" s="76"/>
      <c r="BW278" s="76"/>
      <c r="BX278" s="19"/>
      <c r="BY278" s="76"/>
      <c r="BZ278" s="76"/>
      <c r="CA278" s="19"/>
      <c r="CB278" s="76"/>
      <c r="CC278" s="76"/>
      <c r="CD278" s="19"/>
      <c r="CE278" s="76"/>
      <c r="CF278" s="78"/>
      <c r="CG278" s="19"/>
      <c r="CH278" s="19"/>
    </row>
    <row r="279" spans="1:86" x14ac:dyDescent="0.2">
      <c r="A279" s="94" t="s">
        <v>455</v>
      </c>
      <c r="B279" s="70"/>
      <c r="C279" s="7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 s="105"/>
      <c r="CG279" s="19"/>
      <c r="CH279" s="19"/>
    </row>
    <row r="280" spans="1:86" x14ac:dyDescent="0.2">
      <c r="A280" s="79"/>
      <c r="B280" s="70" t="s">
        <v>456</v>
      </c>
      <c r="C280" s="70" t="s">
        <v>457</v>
      </c>
      <c r="D280" s="80">
        <f>VLOOKUP($B280,enroll1516,3,FALSE)</f>
        <v>10.75</v>
      </c>
      <c r="E280" s="80">
        <f>VLOOKUP($B280,enroll1516,4,FALSE)</f>
        <v>336744.71</v>
      </c>
      <c r="F280" s="76">
        <f>VLOOKUP($B280,program1516,2,FALSE)</f>
        <v>218447.71999999997</v>
      </c>
      <c r="G280" s="76">
        <f>VLOOKUP($B280,program1516,3,FALSE)</f>
        <v>0</v>
      </c>
      <c r="H280" s="76">
        <f>VLOOKUP($B280,program1516,4,FALSE)</f>
        <v>0</v>
      </c>
      <c r="I280" s="76">
        <f>SUM(F280:H280)</f>
        <v>218447.71999999997</v>
      </c>
      <c r="J280" s="77">
        <f t="shared" ref="J280:J284" si="1645">I280/E280</f>
        <v>0.6487042365119855</v>
      </c>
      <c r="K280" s="81">
        <f t="shared" ref="K280:K284" si="1646">I280/D280</f>
        <v>20320.718139534882</v>
      </c>
      <c r="L280" s="82">
        <f>VLOOKUP($B280,program1516,5,FALSE)</f>
        <v>0</v>
      </c>
      <c r="M280" s="82">
        <f>VLOOKUP($B280,program1516,6,FALSE)</f>
        <v>0</v>
      </c>
      <c r="N280" s="82">
        <f>VLOOKUP($B280,program1516,7,FALSE)</f>
        <v>0</v>
      </c>
      <c r="O280" s="82">
        <f>VLOOKUP($B280,program1516,8,FALSE)</f>
        <v>0</v>
      </c>
      <c r="P280" s="82">
        <f>VLOOKUP($B280,program1516,9,FALSE)</f>
        <v>0</v>
      </c>
      <c r="Q280" s="82">
        <f>VLOOKUP($B280,program1516,10,FALSE)</f>
        <v>0</v>
      </c>
      <c r="R280" s="76"/>
      <c r="S280" s="77">
        <f>R280/E280</f>
        <v>0</v>
      </c>
      <c r="T280" s="96">
        <f>R280/D280</f>
        <v>0</v>
      </c>
      <c r="U280" s="82">
        <f>VLOOKUP($B280,program1516,11,FALSE)</f>
        <v>4479.1499999999996</v>
      </c>
      <c r="V280" s="82">
        <f>VLOOKUP($B280,program1516,12,FALSE)</f>
        <v>0</v>
      </c>
      <c r="W280" s="82">
        <f>VLOOKUP($B280,program1516,13,FALSE)</f>
        <v>0</v>
      </c>
      <c r="X280" s="82">
        <f>VLOOKUP($B280,program1516,14,FALSE)</f>
        <v>0</v>
      </c>
      <c r="Y280" s="82">
        <f>VLOOKUP($B280,program1516,15,FALSE)</f>
        <v>0</v>
      </c>
      <c r="Z280" s="82">
        <f>VLOOKUP($B280,program1516,16,FALSE)</f>
        <v>0</v>
      </c>
      <c r="AA280" s="76">
        <f>SUM(U280:Z280)</f>
        <v>4479.1499999999996</v>
      </c>
      <c r="AB280" s="77">
        <f>AA280/E280</f>
        <v>1.3301322535994699E-2</v>
      </c>
      <c r="AC280" s="76">
        <f>AA280/D280</f>
        <v>416.66511627906971</v>
      </c>
      <c r="AD280" s="82">
        <f>VLOOKUP($B280,program1516,17,FALSE)</f>
        <v>0</v>
      </c>
      <c r="AE280" s="82">
        <f>VLOOKUP($B280,program1516,18,FALSE)</f>
        <v>0</v>
      </c>
      <c r="AF280" s="82">
        <f>VLOOKUP($B280,program1516,19,FALSE)</f>
        <v>0</v>
      </c>
      <c r="AG280" s="82">
        <f>VLOOKUP($B280,program1516,20,FALSE)</f>
        <v>0</v>
      </c>
      <c r="AH280" s="76"/>
      <c r="AI280" s="77">
        <f>AH280/E280</f>
        <v>0</v>
      </c>
      <c r="AJ280" s="76">
        <f>AH280/D280</f>
        <v>0</v>
      </c>
      <c r="AK280" s="82">
        <f>VLOOKUP($B280,program1516,21,FALSE)</f>
        <v>0</v>
      </c>
      <c r="AL280" s="82">
        <f>VLOOKUP($B280,program1516,22,FALSE)</f>
        <v>0</v>
      </c>
      <c r="AM280" s="76"/>
      <c r="AN280" s="77">
        <f>AM280/E280</f>
        <v>0</v>
      </c>
      <c r="AO280" s="76">
        <f>AM280/D280</f>
        <v>0</v>
      </c>
      <c r="AP280" s="82">
        <f>VLOOKUP($B280,program1516,23,FALSE)</f>
        <v>0</v>
      </c>
      <c r="AQ280" s="82">
        <f>VLOOKUP($B280,program1516,24,FALSE)</f>
        <v>369</v>
      </c>
      <c r="AR280" s="82">
        <f>VLOOKUP($B280,program1516,25,FALSE)</f>
        <v>0</v>
      </c>
      <c r="AS280" s="82">
        <f>VLOOKUP($B280,program1516,26,FALSE)</f>
        <v>0</v>
      </c>
      <c r="AT280" s="82">
        <f>VLOOKUP($B280,program1516,27,FALSE)</f>
        <v>0</v>
      </c>
      <c r="AU280" s="82">
        <f>VLOOKUP($B280,program1516,28,FALSE)</f>
        <v>0</v>
      </c>
      <c r="AV280" s="82">
        <f>VLOOKUP($B280,program1516,29,FALSE)</f>
        <v>0</v>
      </c>
      <c r="AW280" s="82">
        <f>VLOOKUP($B280,program1516,30,FALSE)</f>
        <v>166</v>
      </c>
      <c r="AX280" s="82">
        <f>VLOOKUP($B280,program1516,31,FALSE)</f>
        <v>0</v>
      </c>
      <c r="AY280" s="82">
        <f>VLOOKUP($B280,program1516,32,FALSE)</f>
        <v>0</v>
      </c>
      <c r="AZ280" s="82">
        <f>VLOOKUP($B280,program1516,33,FALSE)</f>
        <v>0</v>
      </c>
      <c r="BA280" s="82">
        <f>VLOOKUP($B280,program1516,34,FALSE)</f>
        <v>0</v>
      </c>
      <c r="BB280" s="82">
        <f>VLOOKUP($B280,program1516,35,FALSE)</f>
        <v>0</v>
      </c>
      <c r="BC280" s="82">
        <f>VLOOKUP($B280,program1516,36,FALSE)</f>
        <v>0</v>
      </c>
      <c r="BD280" s="82">
        <f>VLOOKUP($B280,program1516,37,FALSE)</f>
        <v>0</v>
      </c>
      <c r="BE280" s="82">
        <f>VLOOKUP($B280,program1516,38,FALSE)</f>
        <v>0</v>
      </c>
      <c r="BF280" s="76">
        <f>SUM(AP280:BE280)</f>
        <v>535</v>
      </c>
      <c r="BG280" s="77">
        <f>BF280/E280</f>
        <v>1.5887406219387975E-3</v>
      </c>
      <c r="BH280" s="76">
        <f>BF280/D280</f>
        <v>49.767441860465119</v>
      </c>
      <c r="BI280" s="82">
        <f>VLOOKUP($B280,program1516,39,FALSE)</f>
        <v>0</v>
      </c>
      <c r="BJ280" s="82">
        <f>VLOOKUP($B280,program1516,40,FALSE)</f>
        <v>0</v>
      </c>
      <c r="BK280" s="82">
        <f>VLOOKUP($B280,program1516,41,FALSE)</f>
        <v>290</v>
      </c>
      <c r="BL280" s="82">
        <f>VLOOKUP($B280,program1516,42,FALSE)</f>
        <v>0</v>
      </c>
      <c r="BM280" s="82">
        <f>VLOOKUP($B280,program1516,43,FALSE)</f>
        <v>0</v>
      </c>
      <c r="BN280" s="82">
        <f>VLOOKUP($B280,program1516,44,FALSE)</f>
        <v>0</v>
      </c>
      <c r="BO280" s="82">
        <f>VLOOKUP($B280,program1516,45,FALSE)</f>
        <v>19897.189999999999</v>
      </c>
      <c r="BP280" s="76">
        <f>SUM(BI280:BO280)</f>
        <v>20187.189999999999</v>
      </c>
      <c r="BQ280" s="77">
        <f>BP280/E280</f>
        <v>5.9948053823919011E-2</v>
      </c>
      <c r="BR280" s="76">
        <f>BP280/D280</f>
        <v>1877.8781395348835</v>
      </c>
      <c r="BS280" s="82">
        <f>VLOOKUP($B280,program1516,46,FALSE)</f>
        <v>0</v>
      </c>
      <c r="BT280" s="82">
        <f>VLOOKUP($B280,program1516,47,FALSE)</f>
        <v>0</v>
      </c>
      <c r="BU280" s="82">
        <f>VLOOKUP($B280,program1516,48,FALSE)</f>
        <v>0</v>
      </c>
      <c r="BV280" s="82">
        <f>VLOOKUP($B280,program1516,49,FALSE)</f>
        <v>0</v>
      </c>
      <c r="BW280" s="76"/>
      <c r="BX280" s="77">
        <f>BW280/E280</f>
        <v>0</v>
      </c>
      <c r="BY280" s="76">
        <f>BW280/D280</f>
        <v>0</v>
      </c>
      <c r="BZ280" s="82">
        <v>93095.650000000023</v>
      </c>
      <c r="CA280" s="77">
        <f>BZ280/E280</f>
        <v>0.27645764650616195</v>
      </c>
      <c r="CB280" s="76">
        <f>BZ280/D280</f>
        <v>8660.0604651162812</v>
      </c>
      <c r="CC280" s="82"/>
      <c r="CD280" s="77">
        <f>CC280/E280</f>
        <v>0</v>
      </c>
      <c r="CE280" s="76">
        <f>CC280/D280</f>
        <v>0</v>
      </c>
      <c r="CF280" s="84">
        <v>0</v>
      </c>
      <c r="CG280" s="77">
        <f>CF280/E280</f>
        <v>0</v>
      </c>
      <c r="CH280" s="85">
        <f>CF280/D280</f>
        <v>0</v>
      </c>
    </row>
    <row r="281" spans="1:86" x14ac:dyDescent="0.2">
      <c r="A281" s="79"/>
      <c r="B281" s="70" t="s">
        <v>458</v>
      </c>
      <c r="C281" s="70" t="s">
        <v>459</v>
      </c>
      <c r="D281" s="80">
        <f>VLOOKUP($B281,enroll1516,3,FALSE)</f>
        <v>796.23</v>
      </c>
      <c r="E281" s="80">
        <f>VLOOKUP($B281,enroll1516,4,FALSE)</f>
        <v>8927098.4800000004</v>
      </c>
      <c r="F281" s="76">
        <f>VLOOKUP($B281,program1516,2,FALSE)</f>
        <v>3258772.7499999995</v>
      </c>
      <c r="G281" s="76">
        <f>VLOOKUP($B281,program1516,3,FALSE)</f>
        <v>1939798.0999999999</v>
      </c>
      <c r="H281" s="76">
        <f>VLOOKUP($B281,program1516,4,FALSE)</f>
        <v>0</v>
      </c>
      <c r="I281" s="76">
        <f>SUM(F281:H281)</f>
        <v>5198570.8499999996</v>
      </c>
      <c r="J281" s="77">
        <f t="shared" si="1645"/>
        <v>0.58233600331022661</v>
      </c>
      <c r="K281" s="81">
        <f t="shared" si="1646"/>
        <v>6528.981387287592</v>
      </c>
      <c r="L281" s="82">
        <f>VLOOKUP($B281,program1516,5,FALSE)</f>
        <v>0</v>
      </c>
      <c r="M281" s="82">
        <f>VLOOKUP($B281,program1516,6,FALSE)</f>
        <v>0</v>
      </c>
      <c r="N281" s="82">
        <f>VLOOKUP($B281,program1516,7,FALSE)</f>
        <v>0</v>
      </c>
      <c r="O281" s="82">
        <f>VLOOKUP($B281,program1516,8,FALSE)</f>
        <v>0</v>
      </c>
      <c r="P281" s="82">
        <f>VLOOKUP($B281,program1516,9,FALSE)</f>
        <v>0</v>
      </c>
      <c r="Q281" s="82">
        <f>VLOOKUP($B281,program1516,10,FALSE)</f>
        <v>0</v>
      </c>
      <c r="R281" s="76"/>
      <c r="S281" s="77">
        <f>R281/E281</f>
        <v>0</v>
      </c>
      <c r="T281" s="96">
        <f>R281/D281</f>
        <v>0</v>
      </c>
      <c r="U281" s="82">
        <f>VLOOKUP($B281,program1516,11,FALSE)</f>
        <v>805668.8899999999</v>
      </c>
      <c r="V281" s="82">
        <f>VLOOKUP($B281,program1516,12,FALSE)</f>
        <v>4892.7299999999996</v>
      </c>
      <c r="W281" s="82">
        <f>VLOOKUP($B281,program1516,13,FALSE)</f>
        <v>198972.67</v>
      </c>
      <c r="X281" s="82">
        <f>VLOOKUP($B281,program1516,14,FALSE)</f>
        <v>0</v>
      </c>
      <c r="Y281" s="82">
        <f>VLOOKUP($B281,program1516,15,FALSE)</f>
        <v>0</v>
      </c>
      <c r="Z281" s="82">
        <f>VLOOKUP($B281,program1516,16,FALSE)</f>
        <v>0</v>
      </c>
      <c r="AA281" s="76">
        <f>SUM(U281:Z281)</f>
        <v>1009534.2899999999</v>
      </c>
      <c r="AB281" s="77">
        <f>AA281/E281</f>
        <v>0.11308649638644962</v>
      </c>
      <c r="AC281" s="76">
        <f>AA281/D281</f>
        <v>1267.8928073546588</v>
      </c>
      <c r="AD281" s="82">
        <f>VLOOKUP($B281,program1516,17,FALSE)</f>
        <v>169519.15000000002</v>
      </c>
      <c r="AE281" s="82">
        <f>VLOOKUP($B281,program1516,18,FALSE)</f>
        <v>7994.58</v>
      </c>
      <c r="AF281" s="82">
        <f>VLOOKUP($B281,program1516,19,FALSE)</f>
        <v>3802.0699999999997</v>
      </c>
      <c r="AG281" s="82">
        <f>VLOOKUP($B281,program1516,20,FALSE)</f>
        <v>0</v>
      </c>
      <c r="AH281" s="76">
        <f>SUM(AD281:AG281)</f>
        <v>181315.80000000002</v>
      </c>
      <c r="AI281" s="77">
        <f>AH281/E281</f>
        <v>2.0310720264396592E-2</v>
      </c>
      <c r="AJ281" s="76">
        <f>AH281/D281</f>
        <v>227.71787046456427</v>
      </c>
      <c r="AK281" s="82">
        <f>VLOOKUP($B281,program1516,21,FALSE)</f>
        <v>0</v>
      </c>
      <c r="AL281" s="82">
        <f>VLOOKUP($B281,program1516,22,FALSE)</f>
        <v>0</v>
      </c>
      <c r="AM281" s="76"/>
      <c r="AN281" s="77">
        <f>AM281/E281</f>
        <v>0</v>
      </c>
      <c r="AO281" s="76">
        <f>AM281/D281</f>
        <v>0</v>
      </c>
      <c r="AP281" s="82">
        <f>VLOOKUP($B281,program1516,23,FALSE)</f>
        <v>121006.46</v>
      </c>
      <c r="AQ281" s="82">
        <f>VLOOKUP($B281,program1516,24,FALSE)</f>
        <v>12152.349999999999</v>
      </c>
      <c r="AR281" s="82">
        <f>VLOOKUP($B281,program1516,25,FALSE)</f>
        <v>0</v>
      </c>
      <c r="AS281" s="82">
        <f>VLOOKUP($B281,program1516,26,FALSE)</f>
        <v>0</v>
      </c>
      <c r="AT281" s="82">
        <f>VLOOKUP($B281,program1516,27,FALSE)</f>
        <v>83993.989999999991</v>
      </c>
      <c r="AU281" s="82">
        <f>VLOOKUP($B281,program1516,28,FALSE)</f>
        <v>0</v>
      </c>
      <c r="AV281" s="82">
        <f>VLOOKUP($B281,program1516,29,FALSE)</f>
        <v>0</v>
      </c>
      <c r="AW281" s="82">
        <f>VLOOKUP($B281,program1516,30,FALSE)</f>
        <v>27816.61</v>
      </c>
      <c r="AX281" s="82">
        <f>VLOOKUP($B281,program1516,31,FALSE)</f>
        <v>0</v>
      </c>
      <c r="AY281" s="82">
        <f>VLOOKUP($B281,program1516,32,FALSE)</f>
        <v>0</v>
      </c>
      <c r="AZ281" s="82">
        <f>VLOOKUP($B281,program1516,33,FALSE)</f>
        <v>0</v>
      </c>
      <c r="BA281" s="82">
        <f>VLOOKUP($B281,program1516,34,FALSE)</f>
        <v>4539.26</v>
      </c>
      <c r="BB281" s="82">
        <f>VLOOKUP($B281,program1516,35,FALSE)</f>
        <v>193882.73</v>
      </c>
      <c r="BC281" s="82">
        <f>VLOOKUP($B281,program1516,36,FALSE)</f>
        <v>0</v>
      </c>
      <c r="BD281" s="82">
        <f>VLOOKUP($B281,program1516,37,FALSE)</f>
        <v>0</v>
      </c>
      <c r="BE281" s="82">
        <f>VLOOKUP($B281,program1516,38,FALSE)</f>
        <v>0</v>
      </c>
      <c r="BF281" s="76">
        <f>SUM(AP281:BE281)</f>
        <v>443391.4</v>
      </c>
      <c r="BG281" s="77">
        <f>BF281/E281</f>
        <v>4.966803054691965E-2</v>
      </c>
      <c r="BH281" s="76">
        <f>BF281/D281</f>
        <v>556.86346909812494</v>
      </c>
      <c r="BI281" s="82">
        <f>VLOOKUP($B281,program1516,39,FALSE)</f>
        <v>0</v>
      </c>
      <c r="BJ281" s="82">
        <f>VLOOKUP($B281,program1516,40,FALSE)</f>
        <v>0</v>
      </c>
      <c r="BK281" s="82">
        <f>VLOOKUP($B281,program1516,41,FALSE)</f>
        <v>284.58999999999997</v>
      </c>
      <c r="BL281" s="82">
        <f>VLOOKUP($B281,program1516,42,FALSE)</f>
        <v>0</v>
      </c>
      <c r="BM281" s="82">
        <f>VLOOKUP($B281,program1516,43,FALSE)</f>
        <v>0</v>
      </c>
      <c r="BN281" s="82">
        <f>VLOOKUP($B281,program1516,44,FALSE)</f>
        <v>0</v>
      </c>
      <c r="BO281" s="82">
        <f>VLOOKUP($B281,program1516,45,FALSE)</f>
        <v>112241.14000000001</v>
      </c>
      <c r="BP281" s="76">
        <f>SUM(BI281:BO281)</f>
        <v>112525.73000000001</v>
      </c>
      <c r="BQ281" s="77">
        <f>BP281/E281</f>
        <v>1.2604961203474929E-2</v>
      </c>
      <c r="BR281" s="76">
        <f>BP281/D281</f>
        <v>141.32314783416854</v>
      </c>
      <c r="BS281" s="82">
        <f>VLOOKUP($B281,program1516,46,FALSE)</f>
        <v>0</v>
      </c>
      <c r="BT281" s="82">
        <f>VLOOKUP($B281,program1516,47,FALSE)</f>
        <v>0</v>
      </c>
      <c r="BU281" s="82">
        <f>VLOOKUP($B281,program1516,48,FALSE)</f>
        <v>0</v>
      </c>
      <c r="BV281" s="82">
        <f>VLOOKUP($B281,program1516,49,FALSE)</f>
        <v>0</v>
      </c>
      <c r="BW281" s="76"/>
      <c r="BX281" s="77">
        <f>BW281/E281</f>
        <v>0</v>
      </c>
      <c r="BY281" s="76">
        <f>BW281/D281</f>
        <v>0</v>
      </c>
      <c r="BZ281" s="82">
        <v>1533823.51</v>
      </c>
      <c r="CA281" s="77">
        <f>BZ281/E281</f>
        <v>0.17181657774206607</v>
      </c>
      <c r="CB281" s="76">
        <f>BZ281/D281</f>
        <v>1926.3573464953593</v>
      </c>
      <c r="CC281" s="82">
        <v>257858.69000000003</v>
      </c>
      <c r="CD281" s="77">
        <f>CC281/E281</f>
        <v>2.8884938435226045E-2</v>
      </c>
      <c r="CE281" s="76">
        <f>CC281/D281</f>
        <v>323.84950328422696</v>
      </c>
      <c r="CF281" s="84">
        <v>190078.20999999996</v>
      </c>
      <c r="CG281" s="77">
        <f>CF281/E281</f>
        <v>2.129227211124033E-2</v>
      </c>
      <c r="CH281" s="85">
        <f>CF281/D281</f>
        <v>238.72274342840632</v>
      </c>
    </row>
    <row r="282" spans="1:86" x14ac:dyDescent="0.2">
      <c r="A282" s="79"/>
      <c r="B282" s="70" t="s">
        <v>460</v>
      </c>
      <c r="C282" s="70" t="s">
        <v>461</v>
      </c>
      <c r="D282" s="80">
        <f>VLOOKUP($B282,enroll1516,3,FALSE)</f>
        <v>233.97</v>
      </c>
      <c r="E282" s="80">
        <f>VLOOKUP($B282,enroll1516,4,FALSE)</f>
        <v>3879082.54</v>
      </c>
      <c r="F282" s="76">
        <f>VLOOKUP($B282,program1516,2,FALSE)</f>
        <v>2079445.6700000002</v>
      </c>
      <c r="G282" s="76">
        <f>VLOOKUP($B282,program1516,3,FALSE)</f>
        <v>105331.34</v>
      </c>
      <c r="H282" s="76">
        <f>VLOOKUP($B282,program1516,4,FALSE)</f>
        <v>0</v>
      </c>
      <c r="I282" s="76">
        <f>SUM(F282:H282)</f>
        <v>2184777.0100000002</v>
      </c>
      <c r="J282" s="77">
        <f t="shared" si="1645"/>
        <v>0.56322003656050079</v>
      </c>
      <c r="K282" s="81">
        <f t="shared" si="1646"/>
        <v>9337.8510492798232</v>
      </c>
      <c r="L282" s="82">
        <f>VLOOKUP($B282,program1516,5,FALSE)</f>
        <v>0</v>
      </c>
      <c r="M282" s="82">
        <f>VLOOKUP($B282,program1516,6,FALSE)</f>
        <v>0</v>
      </c>
      <c r="N282" s="82">
        <f>VLOOKUP($B282,program1516,7,FALSE)</f>
        <v>0</v>
      </c>
      <c r="O282" s="82">
        <f>VLOOKUP($B282,program1516,8,FALSE)</f>
        <v>0</v>
      </c>
      <c r="P282" s="82">
        <f>VLOOKUP($B282,program1516,9,FALSE)</f>
        <v>0</v>
      </c>
      <c r="Q282" s="82">
        <f>VLOOKUP($B282,program1516,10,FALSE)</f>
        <v>0</v>
      </c>
      <c r="R282" s="76"/>
      <c r="S282" s="77">
        <f>R282/E282</f>
        <v>0</v>
      </c>
      <c r="T282" s="96">
        <f>R282/D282</f>
        <v>0</v>
      </c>
      <c r="U282" s="82">
        <f>VLOOKUP($B282,program1516,11,FALSE)</f>
        <v>283197.73999999993</v>
      </c>
      <c r="V282" s="82">
        <f>VLOOKUP($B282,program1516,12,FALSE)</f>
        <v>13692</v>
      </c>
      <c r="W282" s="82">
        <f>VLOOKUP($B282,program1516,13,FALSE)</f>
        <v>53056.020000000004</v>
      </c>
      <c r="X282" s="82">
        <f>VLOOKUP($B282,program1516,14,FALSE)</f>
        <v>0</v>
      </c>
      <c r="Y282" s="82">
        <f>VLOOKUP($B282,program1516,15,FALSE)</f>
        <v>0</v>
      </c>
      <c r="Z282" s="82">
        <f>VLOOKUP($B282,program1516,16,FALSE)</f>
        <v>0</v>
      </c>
      <c r="AA282" s="76">
        <f>SUM(U282:Z282)</f>
        <v>349945.75999999995</v>
      </c>
      <c r="AB282" s="77">
        <f>AA282/E282</f>
        <v>9.0213537967150328E-2</v>
      </c>
      <c r="AC282" s="76">
        <f>AA282/D282</f>
        <v>1495.6864555284862</v>
      </c>
      <c r="AD282" s="82">
        <f>VLOOKUP($B282,program1516,17,FALSE)</f>
        <v>53396.09</v>
      </c>
      <c r="AE282" s="82">
        <f>VLOOKUP($B282,program1516,18,FALSE)</f>
        <v>0</v>
      </c>
      <c r="AF282" s="82">
        <f>VLOOKUP($B282,program1516,19,FALSE)</f>
        <v>1960</v>
      </c>
      <c r="AG282" s="82">
        <f>VLOOKUP($B282,program1516,20,FALSE)</f>
        <v>0</v>
      </c>
      <c r="AH282" s="76">
        <f>SUM(AD282:AG282)</f>
        <v>55356.09</v>
      </c>
      <c r="AI282" s="77">
        <f>AH282/E282</f>
        <v>1.4270407868145027E-2</v>
      </c>
      <c r="AJ282" s="76">
        <f>AH282/D282</f>
        <v>236.59481984869853</v>
      </c>
      <c r="AK282" s="82">
        <f>VLOOKUP($B282,program1516,21,FALSE)</f>
        <v>0</v>
      </c>
      <c r="AL282" s="82">
        <f>VLOOKUP($B282,program1516,22,FALSE)</f>
        <v>0</v>
      </c>
      <c r="AM282" s="76"/>
      <c r="AN282" s="77">
        <f>AM282/E282</f>
        <v>0</v>
      </c>
      <c r="AO282" s="76">
        <f>AM282/D282</f>
        <v>0</v>
      </c>
      <c r="AP282" s="82">
        <f>VLOOKUP($B282,program1516,23,FALSE)</f>
        <v>57485.91</v>
      </c>
      <c r="AQ282" s="82">
        <f>VLOOKUP($B282,program1516,24,FALSE)</f>
        <v>8339</v>
      </c>
      <c r="AR282" s="82">
        <f>VLOOKUP($B282,program1516,25,FALSE)</f>
        <v>0</v>
      </c>
      <c r="AS282" s="82">
        <f>VLOOKUP($B282,program1516,26,FALSE)</f>
        <v>0</v>
      </c>
      <c r="AT282" s="82">
        <f>VLOOKUP($B282,program1516,27,FALSE)</f>
        <v>49749.51</v>
      </c>
      <c r="AU282" s="82">
        <f>VLOOKUP($B282,program1516,28,FALSE)</f>
        <v>0</v>
      </c>
      <c r="AV282" s="82">
        <f>VLOOKUP($B282,program1516,29,FALSE)</f>
        <v>0</v>
      </c>
      <c r="AW282" s="82">
        <f>VLOOKUP($B282,program1516,30,FALSE)</f>
        <v>18639.810000000001</v>
      </c>
      <c r="AX282" s="82">
        <f>VLOOKUP($B282,program1516,31,FALSE)</f>
        <v>0</v>
      </c>
      <c r="AY282" s="82">
        <f>VLOOKUP($B282,program1516,32,FALSE)</f>
        <v>0</v>
      </c>
      <c r="AZ282" s="82">
        <f>VLOOKUP($B282,program1516,33,FALSE)</f>
        <v>0</v>
      </c>
      <c r="BA282" s="82">
        <f>VLOOKUP($B282,program1516,34,FALSE)</f>
        <v>1963.1599999999999</v>
      </c>
      <c r="BB282" s="82">
        <f>VLOOKUP($B282,program1516,35,FALSE)</f>
        <v>17878.52</v>
      </c>
      <c r="BC282" s="82">
        <f>VLOOKUP($B282,program1516,36,FALSE)</f>
        <v>0</v>
      </c>
      <c r="BD282" s="82">
        <f>VLOOKUP($B282,program1516,37,FALSE)</f>
        <v>0</v>
      </c>
      <c r="BE282" s="82">
        <f>VLOOKUP($B282,program1516,38,FALSE)</f>
        <v>0</v>
      </c>
      <c r="BF282" s="76">
        <f>SUM(AP282:BE282)</f>
        <v>154055.91</v>
      </c>
      <c r="BG282" s="77">
        <f>BF282/E282</f>
        <v>3.9714522290108321E-2</v>
      </c>
      <c r="BH282" s="76">
        <f>BF282/D282</f>
        <v>658.4430055135274</v>
      </c>
      <c r="BI282" s="82">
        <f>VLOOKUP($B282,program1516,39,FALSE)</f>
        <v>0</v>
      </c>
      <c r="BJ282" s="82">
        <f>VLOOKUP($B282,program1516,40,FALSE)</f>
        <v>0</v>
      </c>
      <c r="BK282" s="82">
        <f>VLOOKUP($B282,program1516,41,FALSE)</f>
        <v>2134.5699999999997</v>
      </c>
      <c r="BL282" s="82">
        <f>VLOOKUP($B282,program1516,42,FALSE)</f>
        <v>0</v>
      </c>
      <c r="BM282" s="82">
        <f>VLOOKUP($B282,program1516,43,FALSE)</f>
        <v>0</v>
      </c>
      <c r="BN282" s="82">
        <f>VLOOKUP($B282,program1516,44,FALSE)</f>
        <v>0</v>
      </c>
      <c r="BO282" s="82">
        <f>VLOOKUP($B282,program1516,45,FALSE)</f>
        <v>64887.619999999995</v>
      </c>
      <c r="BP282" s="76">
        <f>SUM(BI282:BO282)</f>
        <v>67022.19</v>
      </c>
      <c r="BQ282" s="77">
        <f>BP282/E282</f>
        <v>1.7277845807323295E-2</v>
      </c>
      <c r="BR282" s="76">
        <f>BP282/D282</f>
        <v>286.45634055648162</v>
      </c>
      <c r="BS282" s="82">
        <f>VLOOKUP($B282,program1516,46,FALSE)</f>
        <v>0</v>
      </c>
      <c r="BT282" s="82">
        <f>VLOOKUP($B282,program1516,47,FALSE)</f>
        <v>0</v>
      </c>
      <c r="BU282" s="82">
        <f>VLOOKUP($B282,program1516,48,FALSE)</f>
        <v>0</v>
      </c>
      <c r="BV282" s="82">
        <f>VLOOKUP($B282,program1516,49,FALSE)</f>
        <v>0</v>
      </c>
      <c r="BW282" s="76"/>
      <c r="BX282" s="77">
        <f>BW282/E282</f>
        <v>0</v>
      </c>
      <c r="BY282" s="76">
        <f>BW282/D282</f>
        <v>0</v>
      </c>
      <c r="BZ282" s="82">
        <v>801616.88</v>
      </c>
      <c r="CA282" s="77">
        <f>BZ282/E282</f>
        <v>0.20665115313581339</v>
      </c>
      <c r="CB282" s="76">
        <f>BZ282/D282</f>
        <v>3426.1524127024832</v>
      </c>
      <c r="CC282" s="82">
        <v>146870.05000000002</v>
      </c>
      <c r="CD282" s="77">
        <f>CC282/E282</f>
        <v>3.7862058485612943E-2</v>
      </c>
      <c r="CE282" s="76">
        <f>CC282/D282</f>
        <v>627.73026456383309</v>
      </c>
      <c r="CF282" s="84">
        <v>119438.65000000001</v>
      </c>
      <c r="CG282" s="77">
        <f>CF282/E282</f>
        <v>3.0790437885345953E-2</v>
      </c>
      <c r="CH282" s="85">
        <f>CF282/D282</f>
        <v>510.4870282514853</v>
      </c>
    </row>
    <row r="283" spans="1:86" x14ac:dyDescent="0.2">
      <c r="A283" s="79"/>
      <c r="B283" s="70" t="s">
        <v>462</v>
      </c>
      <c r="C283" s="70" t="s">
        <v>463</v>
      </c>
      <c r="D283" s="80">
        <f>VLOOKUP($B283,enroll1516,3,FALSE)</f>
        <v>793.76</v>
      </c>
      <c r="E283" s="80">
        <f>VLOOKUP($B283,enroll1516,4,FALSE)</f>
        <v>10099487.779999999</v>
      </c>
      <c r="F283" s="76">
        <f>VLOOKUP($B283,program1516,2,FALSE)</f>
        <v>5585020.7500000009</v>
      </c>
      <c r="G283" s="76">
        <f>VLOOKUP($B283,program1516,3,FALSE)</f>
        <v>100215.44</v>
      </c>
      <c r="H283" s="76">
        <f>VLOOKUP($B283,program1516,4,FALSE)</f>
        <v>0</v>
      </c>
      <c r="I283" s="76">
        <f>SUM(F283:H283)</f>
        <v>5685236.1900000013</v>
      </c>
      <c r="J283" s="77">
        <f t="shared" si="1645"/>
        <v>0.56292322084477053</v>
      </c>
      <c r="K283" s="81">
        <f t="shared" si="1646"/>
        <v>7162.4120515017148</v>
      </c>
      <c r="L283" s="82">
        <f>VLOOKUP($B283,program1516,5,FALSE)</f>
        <v>0</v>
      </c>
      <c r="M283" s="82">
        <f>VLOOKUP($B283,program1516,6,FALSE)</f>
        <v>0</v>
      </c>
      <c r="N283" s="82">
        <f>VLOOKUP($B283,program1516,7,FALSE)</f>
        <v>0</v>
      </c>
      <c r="O283" s="82">
        <f>VLOOKUP($B283,program1516,8,FALSE)</f>
        <v>0</v>
      </c>
      <c r="P283" s="82">
        <f>VLOOKUP($B283,program1516,9,FALSE)</f>
        <v>0</v>
      </c>
      <c r="Q283" s="82">
        <f>VLOOKUP($B283,program1516,10,FALSE)</f>
        <v>0</v>
      </c>
      <c r="R283" s="76"/>
      <c r="S283" s="77">
        <f>R283/E283</f>
        <v>0</v>
      </c>
      <c r="T283" s="96">
        <f>R283/D283</f>
        <v>0</v>
      </c>
      <c r="U283" s="82">
        <f>VLOOKUP($B283,program1516,11,FALSE)</f>
        <v>982046.04999999993</v>
      </c>
      <c r="V283" s="82">
        <f>VLOOKUP($B283,program1516,12,FALSE)</f>
        <v>611.91</v>
      </c>
      <c r="W283" s="82">
        <f>VLOOKUP($B283,program1516,13,FALSE)</f>
        <v>162916.12</v>
      </c>
      <c r="X283" s="82">
        <f>VLOOKUP($B283,program1516,14,FALSE)</f>
        <v>0</v>
      </c>
      <c r="Y283" s="82">
        <f>VLOOKUP($B283,program1516,15,FALSE)</f>
        <v>0</v>
      </c>
      <c r="Z283" s="82">
        <f>VLOOKUP($B283,program1516,16,FALSE)</f>
        <v>0</v>
      </c>
      <c r="AA283" s="76">
        <f>SUM(U283:Z283)</f>
        <v>1145574.08</v>
      </c>
      <c r="AB283" s="77">
        <f>AA283/E283</f>
        <v>0.11342892876890041</v>
      </c>
      <c r="AC283" s="76">
        <f>AA283/D283</f>
        <v>1443.2247530739771</v>
      </c>
      <c r="AD283" s="82">
        <f>VLOOKUP($B283,program1516,17,FALSE)</f>
        <v>225171.52000000002</v>
      </c>
      <c r="AE283" s="82">
        <f>VLOOKUP($B283,program1516,18,FALSE)</f>
        <v>0</v>
      </c>
      <c r="AF283" s="82">
        <f>VLOOKUP($B283,program1516,19,FALSE)</f>
        <v>4330</v>
      </c>
      <c r="AG283" s="82">
        <f>VLOOKUP($B283,program1516,20,FALSE)</f>
        <v>0</v>
      </c>
      <c r="AH283" s="76">
        <f>SUM(AD283:AG283)</f>
        <v>229501.52000000002</v>
      </c>
      <c r="AI283" s="77">
        <f>AH283/E283</f>
        <v>2.2724075220377171E-2</v>
      </c>
      <c r="AJ283" s="76">
        <f>AH283/D283</f>
        <v>289.13213061882686</v>
      </c>
      <c r="AK283" s="82">
        <f>VLOOKUP($B283,program1516,21,FALSE)</f>
        <v>0</v>
      </c>
      <c r="AL283" s="82">
        <f>VLOOKUP($B283,program1516,22,FALSE)</f>
        <v>0</v>
      </c>
      <c r="AM283" s="76"/>
      <c r="AN283" s="77">
        <f>AM283/E283</f>
        <v>0</v>
      </c>
      <c r="AO283" s="76">
        <f>AM283/D283</f>
        <v>0</v>
      </c>
      <c r="AP283" s="82">
        <f>VLOOKUP($B283,program1516,23,FALSE)</f>
        <v>83101.86</v>
      </c>
      <c r="AQ283" s="82">
        <f>VLOOKUP($B283,program1516,24,FALSE)</f>
        <v>37318.119999999995</v>
      </c>
      <c r="AR283" s="82">
        <f>VLOOKUP($B283,program1516,25,FALSE)</f>
        <v>0</v>
      </c>
      <c r="AS283" s="82">
        <f>VLOOKUP($B283,program1516,26,FALSE)</f>
        <v>0</v>
      </c>
      <c r="AT283" s="82">
        <f>VLOOKUP($B283,program1516,27,FALSE)</f>
        <v>158721.53</v>
      </c>
      <c r="AU283" s="82">
        <f>VLOOKUP($B283,program1516,28,FALSE)</f>
        <v>0</v>
      </c>
      <c r="AV283" s="82">
        <f>VLOOKUP($B283,program1516,29,FALSE)</f>
        <v>0</v>
      </c>
      <c r="AW283" s="82">
        <f>VLOOKUP($B283,program1516,30,FALSE)</f>
        <v>27415.41</v>
      </c>
      <c r="AX283" s="82">
        <f>VLOOKUP($B283,program1516,31,FALSE)</f>
        <v>0</v>
      </c>
      <c r="AY283" s="82">
        <f>VLOOKUP($B283,program1516,32,FALSE)</f>
        <v>0</v>
      </c>
      <c r="AZ283" s="82">
        <f>VLOOKUP($B283,program1516,33,FALSE)</f>
        <v>0</v>
      </c>
      <c r="BA283" s="82">
        <f>VLOOKUP($B283,program1516,34,FALSE)</f>
        <v>10081.549999999999</v>
      </c>
      <c r="BB283" s="82">
        <f>VLOOKUP($B283,program1516,35,FALSE)</f>
        <v>42583.65</v>
      </c>
      <c r="BC283" s="82">
        <f>VLOOKUP($B283,program1516,36,FALSE)</f>
        <v>0</v>
      </c>
      <c r="BD283" s="82">
        <f>VLOOKUP($B283,program1516,37,FALSE)</f>
        <v>0</v>
      </c>
      <c r="BE283" s="82">
        <f>VLOOKUP($B283,program1516,38,FALSE)</f>
        <v>0</v>
      </c>
      <c r="BF283" s="76">
        <f>SUM(AP283:BE283)</f>
        <v>359222.12</v>
      </c>
      <c r="BG283" s="77">
        <f>BF283/E283</f>
        <v>3.556835037826047E-2</v>
      </c>
      <c r="BH283" s="76">
        <f>BF283/D283</f>
        <v>452.55759927433985</v>
      </c>
      <c r="BI283" s="82">
        <f>VLOOKUP($B283,program1516,39,FALSE)</f>
        <v>0</v>
      </c>
      <c r="BJ283" s="82">
        <f>VLOOKUP($B283,program1516,40,FALSE)</f>
        <v>1507.72</v>
      </c>
      <c r="BK283" s="82">
        <f>VLOOKUP($B283,program1516,41,FALSE)</f>
        <v>8717.14</v>
      </c>
      <c r="BL283" s="82">
        <f>VLOOKUP($B283,program1516,42,FALSE)</f>
        <v>0</v>
      </c>
      <c r="BM283" s="82">
        <f>VLOOKUP($B283,program1516,43,FALSE)</f>
        <v>0</v>
      </c>
      <c r="BN283" s="82">
        <f>VLOOKUP($B283,program1516,44,FALSE)</f>
        <v>0</v>
      </c>
      <c r="BO283" s="82">
        <f>VLOOKUP($B283,program1516,45,FALSE)</f>
        <v>11867.16</v>
      </c>
      <c r="BP283" s="76">
        <f>SUM(BI283:BO283)</f>
        <v>22092.019999999997</v>
      </c>
      <c r="BQ283" s="77">
        <f>BP283/E283</f>
        <v>2.1874396485481958E-3</v>
      </c>
      <c r="BR283" s="76">
        <f>BP283/D283</f>
        <v>27.832115500907072</v>
      </c>
      <c r="BS283" s="82">
        <f>VLOOKUP($B283,program1516,46,FALSE)</f>
        <v>0</v>
      </c>
      <c r="BT283" s="82">
        <f>VLOOKUP($B283,program1516,47,FALSE)</f>
        <v>0</v>
      </c>
      <c r="BU283" s="82">
        <f>VLOOKUP($B283,program1516,48,FALSE)</f>
        <v>0</v>
      </c>
      <c r="BV283" s="82">
        <f>VLOOKUP($B283,program1516,49,FALSE)</f>
        <v>3016.38</v>
      </c>
      <c r="BW283" s="76">
        <f t="shared" ref="BW283" si="1647">SUM(BS283:BV283)</f>
        <v>3016.38</v>
      </c>
      <c r="BX283" s="77">
        <f>BW283/E283</f>
        <v>2.9866663198239941E-4</v>
      </c>
      <c r="BY283" s="76">
        <f>BW283/D283</f>
        <v>3.8001159040516028</v>
      </c>
      <c r="BZ283" s="82">
        <v>1972669.7099999995</v>
      </c>
      <c r="CA283" s="77">
        <f>BZ283/E283</f>
        <v>0.19532373848765622</v>
      </c>
      <c r="CB283" s="76">
        <f>BZ283/D283</f>
        <v>2485.221868070953</v>
      </c>
      <c r="CC283" s="82">
        <v>380095.07999999996</v>
      </c>
      <c r="CD283" s="77">
        <f>CC283/E283</f>
        <v>3.7635084895364858E-2</v>
      </c>
      <c r="CE283" s="76">
        <f>CC283/D283</f>
        <v>478.85391050191487</v>
      </c>
      <c r="CF283" s="84">
        <v>302080.67999999993</v>
      </c>
      <c r="CG283" s="77">
        <f>CF283/E283</f>
        <v>2.9910495124139846E-2</v>
      </c>
      <c r="CH283" s="85">
        <f>CF283/D283</f>
        <v>380.56929046563187</v>
      </c>
    </row>
    <row r="284" spans="1:86" x14ac:dyDescent="0.2">
      <c r="A284" s="79"/>
      <c r="B284" s="70"/>
      <c r="C284" s="74" t="s">
        <v>56</v>
      </c>
      <c r="D284" s="97">
        <f t="shared" ref="D284:I284" si="1648">SUM(D280:D283)</f>
        <v>1834.71</v>
      </c>
      <c r="E284" s="74">
        <f t="shared" si="1648"/>
        <v>23242413.509999998</v>
      </c>
      <c r="F284" s="74">
        <f t="shared" si="1648"/>
        <v>11141686.890000001</v>
      </c>
      <c r="G284" s="74">
        <f t="shared" si="1648"/>
        <v>2145344.88</v>
      </c>
      <c r="H284" s="74">
        <f t="shared" si="1648"/>
        <v>0</v>
      </c>
      <c r="I284" s="74">
        <f t="shared" si="1648"/>
        <v>13287031.770000001</v>
      </c>
      <c r="J284" s="90">
        <f t="shared" si="1645"/>
        <v>0.57167177428812566</v>
      </c>
      <c r="K284" s="91">
        <f t="shared" si="1646"/>
        <v>7242.0337655542298</v>
      </c>
      <c r="L284" s="74">
        <f t="shared" ref="L284:R284" si="1649">SUM(L280:L283)</f>
        <v>0</v>
      </c>
      <c r="M284" s="74">
        <f t="shared" si="1649"/>
        <v>0</v>
      </c>
      <c r="N284" s="74">
        <f t="shared" si="1649"/>
        <v>0</v>
      </c>
      <c r="O284" s="74">
        <f t="shared" si="1649"/>
        <v>0</v>
      </c>
      <c r="P284" s="74">
        <f t="shared" si="1649"/>
        <v>0</v>
      </c>
      <c r="Q284" s="74">
        <f t="shared" si="1649"/>
        <v>0</v>
      </c>
      <c r="R284" s="74">
        <f t="shared" si="1649"/>
        <v>0</v>
      </c>
      <c r="S284" s="90">
        <f>R284/E284</f>
        <v>0</v>
      </c>
      <c r="T284" s="66">
        <f>R284/D284</f>
        <v>0</v>
      </c>
      <c r="U284" s="74">
        <f t="shared" ref="U284:AA284" si="1650">SUM(U280:U283)</f>
        <v>2075391.8299999996</v>
      </c>
      <c r="V284" s="74">
        <f t="shared" si="1650"/>
        <v>19196.64</v>
      </c>
      <c r="W284" s="74">
        <f t="shared" si="1650"/>
        <v>414944.81</v>
      </c>
      <c r="X284" s="74">
        <f t="shared" si="1650"/>
        <v>0</v>
      </c>
      <c r="Y284" s="74">
        <f t="shared" si="1650"/>
        <v>0</v>
      </c>
      <c r="Z284" s="74">
        <f t="shared" si="1650"/>
        <v>0</v>
      </c>
      <c r="AA284" s="74">
        <f t="shared" si="1650"/>
        <v>2509533.2800000003</v>
      </c>
      <c r="AB284" s="90">
        <f>AA284/E284</f>
        <v>0.10797214664992855</v>
      </c>
      <c r="AC284" s="63">
        <f>AA284/D284</f>
        <v>1367.8092341568968</v>
      </c>
      <c r="AD284" s="74">
        <f>SUM(AD280:AD283)</f>
        <v>448086.76</v>
      </c>
      <c r="AE284" s="74">
        <f>SUM(AE280:AE283)</f>
        <v>7994.58</v>
      </c>
      <c r="AF284" s="74">
        <f>SUM(AF280:AF283)</f>
        <v>10092.07</v>
      </c>
      <c r="AG284" s="74">
        <f>SUM(AG280:AG283)</f>
        <v>0</v>
      </c>
      <c r="AH284" s="74">
        <f>SUM(AH280:AH283)</f>
        <v>466173.41000000003</v>
      </c>
      <c r="AI284" s="90">
        <f>AH284/E284</f>
        <v>2.0057013863875622E-2</v>
      </c>
      <c r="AJ284" s="63">
        <f>AH284/D284</f>
        <v>254.08561025993211</v>
      </c>
      <c r="AK284" s="74">
        <f t="shared" ref="AK284" si="1651">SUM(AK280:AK283)</f>
        <v>0</v>
      </c>
      <c r="AL284" s="74">
        <f>SUM(AL280:AL283)</f>
        <v>0</v>
      </c>
      <c r="AM284" s="74">
        <f>SUM(AM280:AM283)</f>
        <v>0</v>
      </c>
      <c r="AN284" s="90">
        <f>AM284/E284</f>
        <v>0</v>
      </c>
      <c r="AO284" s="63">
        <f>AM284/D284</f>
        <v>0</v>
      </c>
      <c r="AP284" s="74">
        <f t="shared" ref="AP284:AW284" si="1652">SUM(AP280:AP283)</f>
        <v>261594.22999999998</v>
      </c>
      <c r="AQ284" s="74">
        <f t="shared" si="1652"/>
        <v>58178.469999999994</v>
      </c>
      <c r="AR284" s="74">
        <f t="shared" si="1652"/>
        <v>0</v>
      </c>
      <c r="AS284" s="74">
        <f t="shared" si="1652"/>
        <v>0</v>
      </c>
      <c r="AT284" s="74">
        <f t="shared" si="1652"/>
        <v>292465.03000000003</v>
      </c>
      <c r="AU284" s="74">
        <f t="shared" si="1652"/>
        <v>0</v>
      </c>
      <c r="AV284" s="74">
        <f t="shared" si="1652"/>
        <v>0</v>
      </c>
      <c r="AW284" s="74">
        <f t="shared" si="1652"/>
        <v>74037.83</v>
      </c>
      <c r="AX284" s="74">
        <f>SUM(AX280:AX283)</f>
        <v>0</v>
      </c>
      <c r="AY284" s="74">
        <f>SUM(AY280:AY283)</f>
        <v>0</v>
      </c>
      <c r="AZ284" s="74">
        <f t="shared" ref="AZ284:BF284" si="1653">SUM(AZ280:AZ283)</f>
        <v>0</v>
      </c>
      <c r="BA284" s="74">
        <f t="shared" si="1653"/>
        <v>16583.97</v>
      </c>
      <c r="BB284" s="74">
        <f t="shared" si="1653"/>
        <v>254344.9</v>
      </c>
      <c r="BC284" s="74">
        <f t="shared" si="1653"/>
        <v>0</v>
      </c>
      <c r="BD284" s="74">
        <f t="shared" si="1653"/>
        <v>0</v>
      </c>
      <c r="BE284" s="74">
        <f t="shared" si="1653"/>
        <v>0</v>
      </c>
      <c r="BF284" s="74">
        <f t="shared" si="1653"/>
        <v>957204.43</v>
      </c>
      <c r="BG284" s="90">
        <f>BF284/E284</f>
        <v>4.1183521220296893E-2</v>
      </c>
      <c r="BH284" s="63">
        <f>BF284/D284</f>
        <v>521.71974317467073</v>
      </c>
      <c r="BI284" s="74">
        <f t="shared" ref="BI284:BN284" si="1654">SUM(BI280:BI283)</f>
        <v>0</v>
      </c>
      <c r="BJ284" s="74">
        <f t="shared" si="1654"/>
        <v>1507.72</v>
      </c>
      <c r="BK284" s="74">
        <f t="shared" si="1654"/>
        <v>11426.3</v>
      </c>
      <c r="BL284" s="74">
        <f t="shared" si="1654"/>
        <v>0</v>
      </c>
      <c r="BM284" s="74">
        <f t="shared" si="1654"/>
        <v>0</v>
      </c>
      <c r="BN284" s="74">
        <f t="shared" si="1654"/>
        <v>0</v>
      </c>
      <c r="BO284" s="74">
        <f>SUM(BO280:BO283)</f>
        <v>208893.11000000002</v>
      </c>
      <c r="BP284" s="74">
        <f t="shared" ref="BP284" si="1655">SUM(BP280:BP283)</f>
        <v>221827.13</v>
      </c>
      <c r="BQ284" s="90">
        <f>BP284/E284</f>
        <v>9.5440660628707662E-3</v>
      </c>
      <c r="BR284" s="63">
        <f>BP284/D284</f>
        <v>120.90582707893891</v>
      </c>
      <c r="BS284" s="74">
        <f>SUM(BS280:BS283)</f>
        <v>0</v>
      </c>
      <c r="BT284" s="74">
        <f>SUM(BT280:BT283)</f>
        <v>0</v>
      </c>
      <c r="BU284" s="74">
        <f>SUM(BU280:BU283)</f>
        <v>0</v>
      </c>
      <c r="BV284" s="74">
        <f>SUM(BV280:BV283)</f>
        <v>3016.38</v>
      </c>
      <c r="BW284" s="74">
        <f>SUM(BW280:BW283)</f>
        <v>3016.38</v>
      </c>
      <c r="BX284" s="90">
        <f>BW284/E284</f>
        <v>1.2977912120452591E-4</v>
      </c>
      <c r="BY284" s="63">
        <f>BW284/D284</f>
        <v>1.6440636394852592</v>
      </c>
      <c r="BZ284" s="74">
        <f>SUM(BZ280:BZ283)</f>
        <v>4401205.75</v>
      </c>
      <c r="CA284" s="90">
        <f>BZ284/E284</f>
        <v>0.18936096064663813</v>
      </c>
      <c r="CB284" s="63">
        <f>BZ284/D284</f>
        <v>2398.8563587705958</v>
      </c>
      <c r="CC284" s="74">
        <f>SUM(CC280:CC283)</f>
        <v>784823.82000000007</v>
      </c>
      <c r="CD284" s="90">
        <f>CC284/E284</f>
        <v>3.3766881380986158E-2</v>
      </c>
      <c r="CE284" s="63">
        <f>CC284/D284</f>
        <v>427.76450774236804</v>
      </c>
      <c r="CF284" s="98">
        <f>SUM(CF280:CF283)</f>
        <v>611597.53999999992</v>
      </c>
      <c r="CG284" s="90">
        <f>CF284/E284</f>
        <v>2.6313856766073861E-2</v>
      </c>
      <c r="CH284" s="93">
        <f>CF284/D284</f>
        <v>333.3483438799592</v>
      </c>
    </row>
    <row r="285" spans="1:86" s="59" customFormat="1" ht="4.5" customHeight="1" x14ac:dyDescent="0.2">
      <c r="A285" s="20"/>
      <c r="B285" s="19"/>
      <c r="C285" s="57"/>
      <c r="D285" s="19"/>
      <c r="E285" s="19"/>
      <c r="F285" s="76"/>
      <c r="G285" s="76"/>
      <c r="H285" s="76"/>
      <c r="I285" s="76"/>
      <c r="J285" s="19"/>
      <c r="K285" s="76"/>
      <c r="L285" s="76"/>
      <c r="M285" s="76"/>
      <c r="N285" s="76"/>
      <c r="O285" s="76"/>
      <c r="P285" s="82"/>
      <c r="Q285" s="76"/>
      <c r="R285" s="76"/>
      <c r="S285" s="19"/>
      <c r="T285" s="76"/>
      <c r="U285" s="76"/>
      <c r="V285" s="76"/>
      <c r="W285" s="76"/>
      <c r="X285" s="76"/>
      <c r="Y285" s="76"/>
      <c r="Z285" s="76"/>
      <c r="AA285" s="76"/>
      <c r="AB285" s="19"/>
      <c r="AC285" s="76"/>
      <c r="AD285" s="76"/>
      <c r="AE285" s="76"/>
      <c r="AF285" s="76"/>
      <c r="AG285" s="76"/>
      <c r="AH285" s="76"/>
      <c r="AI285" s="19"/>
      <c r="AJ285" s="76"/>
      <c r="AK285" s="76"/>
      <c r="AL285" s="76"/>
      <c r="AM285" s="76"/>
      <c r="AN285" s="19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19"/>
      <c r="BH285" s="76"/>
      <c r="BI285" s="76"/>
      <c r="BJ285" s="76"/>
      <c r="BK285" s="76"/>
      <c r="BL285" s="76"/>
      <c r="BM285" s="76"/>
      <c r="BN285" s="76"/>
      <c r="BO285" s="76"/>
      <c r="BP285" s="76"/>
      <c r="BQ285" s="19"/>
      <c r="BR285" s="76"/>
      <c r="BS285" s="76"/>
      <c r="BT285" s="76"/>
      <c r="BU285" s="76"/>
      <c r="BV285" s="76"/>
      <c r="BW285" s="76"/>
      <c r="BX285" s="19"/>
      <c r="BY285" s="76"/>
      <c r="BZ285" s="76"/>
      <c r="CA285" s="19"/>
      <c r="CB285" s="76"/>
      <c r="CC285" s="76"/>
      <c r="CD285" s="19"/>
      <c r="CE285" s="76"/>
      <c r="CF285" s="78"/>
      <c r="CG285" s="19"/>
      <c r="CH285" s="19"/>
    </row>
    <row r="286" spans="1:86" x14ac:dyDescent="0.2">
      <c r="A286" s="94" t="s">
        <v>464</v>
      </c>
      <c r="B286" s="70"/>
      <c r="C286" s="74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1"/>
    </row>
    <row r="287" spans="1:86" x14ac:dyDescent="0.2">
      <c r="A287" s="79"/>
      <c r="B287" s="70" t="s">
        <v>465</v>
      </c>
      <c r="C287" s="70" t="s">
        <v>466</v>
      </c>
      <c r="D287" s="80">
        <f t="shared" ref="D287:D293" si="1656">VLOOKUP($B287,enroll1516,3,FALSE)</f>
        <v>530.43999999999994</v>
      </c>
      <c r="E287" s="80">
        <f t="shared" ref="E287:E293" si="1657">VLOOKUP($B287,enroll1516,4,FALSE)</f>
        <v>7057980.8600000003</v>
      </c>
      <c r="F287" s="76">
        <f t="shared" ref="F287:F293" si="1658">VLOOKUP($B287,program1516,2,FALSE)</f>
        <v>3465768.7100000014</v>
      </c>
      <c r="G287" s="76">
        <f t="shared" ref="G287:G293" si="1659">VLOOKUP($B287,program1516,3,FALSE)</f>
        <v>28087.809999999998</v>
      </c>
      <c r="H287" s="76">
        <f t="shared" ref="H287:H293" si="1660">VLOOKUP($B287,program1516,4,FALSE)</f>
        <v>0</v>
      </c>
      <c r="I287" s="76">
        <f t="shared" ref="I287:I293" si="1661">SUM(F287:H287)</f>
        <v>3493856.5200000014</v>
      </c>
      <c r="J287" s="77">
        <f t="shared" ref="J287:J294" si="1662">I287/E287</f>
        <v>0.49502210183097622</v>
      </c>
      <c r="K287" s="81">
        <f t="shared" ref="K287:K294" si="1663">I287/D287</f>
        <v>6586.7138978960893</v>
      </c>
      <c r="L287" s="82">
        <f t="shared" ref="L287:L293" si="1664">VLOOKUP($B287,program1516,5,FALSE)</f>
        <v>0</v>
      </c>
      <c r="M287" s="82">
        <f t="shared" ref="M287:M293" si="1665">VLOOKUP($B287,program1516,6,FALSE)</f>
        <v>0</v>
      </c>
      <c r="N287" s="82">
        <f t="shared" ref="N287:N293" si="1666">VLOOKUP($B287,program1516,7,FALSE)</f>
        <v>0</v>
      </c>
      <c r="O287" s="82">
        <f t="shared" ref="O287:O293" si="1667">VLOOKUP($B287,program1516,8,FALSE)</f>
        <v>0</v>
      </c>
      <c r="P287" s="82">
        <f t="shared" ref="P287:P293" si="1668">VLOOKUP($B287,program1516,9,FALSE)</f>
        <v>0</v>
      </c>
      <c r="Q287" s="82">
        <f t="shared" ref="Q287:Q293" si="1669">VLOOKUP($B287,program1516,10,FALSE)</f>
        <v>0</v>
      </c>
      <c r="R287" s="76"/>
      <c r="S287" s="77">
        <f t="shared" ref="S287:S294" si="1670">R287/E287</f>
        <v>0</v>
      </c>
      <c r="T287" s="96">
        <f t="shared" ref="T287:T294" si="1671">R287/D287</f>
        <v>0</v>
      </c>
      <c r="U287" s="82">
        <f t="shared" ref="U287:U293" si="1672">VLOOKUP($B287,program1516,11,FALSE)</f>
        <v>739794.55</v>
      </c>
      <c r="V287" s="82">
        <f t="shared" ref="V287:V293" si="1673">VLOOKUP($B287,program1516,12,FALSE)</f>
        <v>2700</v>
      </c>
      <c r="W287" s="82">
        <f t="shared" ref="W287:W293" si="1674">VLOOKUP($B287,program1516,13,FALSE)</f>
        <v>135908.41</v>
      </c>
      <c r="X287" s="82">
        <f t="shared" ref="X287:X293" si="1675">VLOOKUP($B287,program1516,14,FALSE)</f>
        <v>0</v>
      </c>
      <c r="Y287" s="82">
        <f t="shared" ref="Y287:Y293" si="1676">VLOOKUP($B287,program1516,15,FALSE)</f>
        <v>0</v>
      </c>
      <c r="Z287" s="82">
        <f t="shared" ref="Z287:Z293" si="1677">VLOOKUP($B287,program1516,16,FALSE)</f>
        <v>0</v>
      </c>
      <c r="AA287" s="76">
        <f t="shared" ref="AA287:AA293" si="1678">SUM(U287:Z287)</f>
        <v>878402.96000000008</v>
      </c>
      <c r="AB287" s="77">
        <f t="shared" ref="AB287:AB294" si="1679">AA287/E287</f>
        <v>0.12445527657608299</v>
      </c>
      <c r="AC287" s="76">
        <f t="shared" ref="AC287:AC294" si="1680">AA287/D287</f>
        <v>1655.9892919086044</v>
      </c>
      <c r="AD287" s="82">
        <f t="shared" ref="AD287:AD293" si="1681">VLOOKUP($B287,program1516,17,FALSE)</f>
        <v>88971.98</v>
      </c>
      <c r="AE287" s="82">
        <f t="shared" ref="AE287:AE293" si="1682">VLOOKUP($B287,program1516,18,FALSE)</f>
        <v>34952.910000000003</v>
      </c>
      <c r="AF287" s="82">
        <f t="shared" ref="AF287:AF293" si="1683">VLOOKUP($B287,program1516,19,FALSE)</f>
        <v>4003.6499999999996</v>
      </c>
      <c r="AG287" s="82">
        <f t="shared" ref="AG287:AG293" si="1684">VLOOKUP($B287,program1516,20,FALSE)</f>
        <v>0</v>
      </c>
      <c r="AH287" s="76">
        <f t="shared" ref="AH287:AH293" si="1685">SUM(AD287:AG287)</f>
        <v>127928.54</v>
      </c>
      <c r="AI287" s="77">
        <f>AH287/E287</f>
        <v>1.8125373607204707E-2</v>
      </c>
      <c r="AJ287" s="76">
        <f>AH287/D287</f>
        <v>241.17438353065381</v>
      </c>
      <c r="AK287" s="82">
        <f t="shared" ref="AK287:AK293" si="1686">VLOOKUP($B287,program1516,21,FALSE)</f>
        <v>0</v>
      </c>
      <c r="AL287" s="82">
        <f t="shared" ref="AL287:AL293" si="1687">VLOOKUP($B287,program1516,22,FALSE)</f>
        <v>0</v>
      </c>
      <c r="AM287" s="76"/>
      <c r="AN287" s="77">
        <f t="shared" ref="AN287:AN294" si="1688">AM287/E287</f>
        <v>0</v>
      </c>
      <c r="AO287" s="76">
        <f t="shared" ref="AO287:AO294" si="1689">AM287/D287</f>
        <v>0</v>
      </c>
      <c r="AP287" s="82">
        <f t="shared" ref="AP287:AP293" si="1690">VLOOKUP($B287,program1516,23,FALSE)</f>
        <v>271041.75</v>
      </c>
      <c r="AQ287" s="82">
        <f t="shared" ref="AQ287:AQ293" si="1691">VLOOKUP($B287,program1516,24,FALSE)</f>
        <v>56268.08</v>
      </c>
      <c r="AR287" s="82">
        <f t="shared" ref="AR287:AR293" si="1692">VLOOKUP($B287,program1516,25,FALSE)</f>
        <v>0</v>
      </c>
      <c r="AS287" s="82">
        <f t="shared" ref="AS287:AS293" si="1693">VLOOKUP($B287,program1516,26,FALSE)</f>
        <v>0</v>
      </c>
      <c r="AT287" s="82">
        <f t="shared" ref="AT287:AT293" si="1694">VLOOKUP($B287,program1516,27,FALSE)</f>
        <v>163360.82</v>
      </c>
      <c r="AU287" s="82">
        <f t="shared" ref="AU287:AU293" si="1695">VLOOKUP($B287,program1516,28,FALSE)</f>
        <v>8891.14</v>
      </c>
      <c r="AV287" s="82">
        <f t="shared" ref="AV287:AV293" si="1696">VLOOKUP($B287,program1516,29,FALSE)</f>
        <v>0</v>
      </c>
      <c r="AW287" s="82">
        <f t="shared" ref="AW287:AW293" si="1697">VLOOKUP($B287,program1516,30,FALSE)</f>
        <v>69442.329999999987</v>
      </c>
      <c r="AX287" s="82">
        <f t="shared" ref="AX287:AX293" si="1698">VLOOKUP($B287,program1516,31,FALSE)</f>
        <v>0</v>
      </c>
      <c r="AY287" s="82">
        <f t="shared" ref="AY287:AY293" si="1699">VLOOKUP($B287,program1516,32,FALSE)</f>
        <v>0</v>
      </c>
      <c r="AZ287" s="82">
        <f t="shared" ref="AZ287:AZ293" si="1700">VLOOKUP($B287,program1516,33,FALSE)</f>
        <v>0</v>
      </c>
      <c r="BA287" s="82">
        <f t="shared" ref="BA287:BA293" si="1701">VLOOKUP($B287,program1516,34,FALSE)</f>
        <v>0</v>
      </c>
      <c r="BB287" s="82">
        <f t="shared" ref="BB287:BB293" si="1702">VLOOKUP($B287,program1516,35,FALSE)</f>
        <v>0</v>
      </c>
      <c r="BC287" s="82">
        <f t="shared" ref="BC287:BC293" si="1703">VLOOKUP($B287,program1516,36,FALSE)</f>
        <v>0</v>
      </c>
      <c r="BD287" s="82">
        <f t="shared" ref="BD287:BD293" si="1704">VLOOKUP($B287,program1516,37,FALSE)</f>
        <v>0</v>
      </c>
      <c r="BE287" s="82">
        <f t="shared" ref="BE287:BE293" si="1705">VLOOKUP($B287,program1516,38,FALSE)</f>
        <v>0</v>
      </c>
      <c r="BF287" s="76">
        <f t="shared" ref="BF287:BF293" si="1706">SUM(AP287:BE287)</f>
        <v>569004.12</v>
      </c>
      <c r="BG287" s="77">
        <f t="shared" ref="BG287:BG294" si="1707">BF287/E287</f>
        <v>8.0618541093635102E-2</v>
      </c>
      <c r="BH287" s="76">
        <f t="shared" ref="BH287:BH294" si="1708">BF287/D287</f>
        <v>1072.7021340773699</v>
      </c>
      <c r="BI287" s="82">
        <f t="shared" ref="BI287:BI293" si="1709">VLOOKUP($B287,program1516,39,FALSE)</f>
        <v>0</v>
      </c>
      <c r="BJ287" s="82">
        <f t="shared" ref="BJ287:BJ293" si="1710">VLOOKUP($B287,program1516,40,FALSE)</f>
        <v>0</v>
      </c>
      <c r="BK287" s="82">
        <f t="shared" ref="BK287:BK293" si="1711">VLOOKUP($B287,program1516,41,FALSE)</f>
        <v>16611.5</v>
      </c>
      <c r="BL287" s="82">
        <f t="shared" ref="BL287:BL293" si="1712">VLOOKUP($B287,program1516,42,FALSE)</f>
        <v>0</v>
      </c>
      <c r="BM287" s="82">
        <f t="shared" ref="BM287:BM293" si="1713">VLOOKUP($B287,program1516,43,FALSE)</f>
        <v>0</v>
      </c>
      <c r="BN287" s="82">
        <f t="shared" ref="BN287:BN293" si="1714">VLOOKUP($B287,program1516,44,FALSE)</f>
        <v>0</v>
      </c>
      <c r="BO287" s="82">
        <f t="shared" ref="BO287:BO293" si="1715">VLOOKUP($B287,program1516,45,FALSE)</f>
        <v>20052.120000000003</v>
      </c>
      <c r="BP287" s="76">
        <f t="shared" ref="BP287:BP293" si="1716">SUM(BI287:BO287)</f>
        <v>36663.620000000003</v>
      </c>
      <c r="BQ287" s="77">
        <f t="shared" ref="BQ287:BQ294" si="1717">BP287/E287</f>
        <v>5.1946329590924958E-3</v>
      </c>
      <c r="BR287" s="76">
        <f t="shared" ref="BR287:BR294" si="1718">BP287/D287</f>
        <v>69.119259482693622</v>
      </c>
      <c r="BS287" s="82">
        <f t="shared" ref="BS287:BS293" si="1719">VLOOKUP($B287,program1516,46,FALSE)</f>
        <v>0</v>
      </c>
      <c r="BT287" s="82">
        <f t="shared" ref="BT287:BT293" si="1720">VLOOKUP($B287,program1516,47,FALSE)</f>
        <v>8304.48</v>
      </c>
      <c r="BU287" s="82">
        <f t="shared" ref="BU287:BU293" si="1721">VLOOKUP($B287,program1516,48,FALSE)</f>
        <v>0</v>
      </c>
      <c r="BV287" s="82">
        <f t="shared" ref="BV287:BV293" si="1722">VLOOKUP($B287,program1516,49,FALSE)</f>
        <v>12974.66</v>
      </c>
      <c r="BW287" s="76">
        <f t="shared" ref="BW287:BW293" si="1723">SUM(BS287:BV287)</f>
        <v>21279.14</v>
      </c>
      <c r="BX287" s="77">
        <f t="shared" ref="BX287:BX294" si="1724">BW287/E287</f>
        <v>3.0149047471347205E-3</v>
      </c>
      <c r="BY287" s="76">
        <f t="shared" ref="BY287:BY294" si="1725">BW287/D287</f>
        <v>40.116016891637138</v>
      </c>
      <c r="BZ287" s="82">
        <v>1229936.0900000005</v>
      </c>
      <c r="CA287" s="77">
        <f t="shared" ref="CA287:CA294" si="1726">BZ287/E287</f>
        <v>0.17426174913146483</v>
      </c>
      <c r="CB287" s="76">
        <f t="shared" ref="CB287:CB294" si="1727">BZ287/D287</f>
        <v>2318.7091659754178</v>
      </c>
      <c r="CC287" s="82">
        <v>322164.25000000006</v>
      </c>
      <c r="CD287" s="77">
        <f t="shared" ref="CD287:CD294" si="1728">CC287/E287</f>
        <v>4.5645384478982566E-2</v>
      </c>
      <c r="CE287" s="76">
        <f t="shared" ref="CE287:CE294" si="1729">CC287/D287</f>
        <v>607.35285800467557</v>
      </c>
      <c r="CF287" s="84">
        <v>378745.62000000005</v>
      </c>
      <c r="CG287" s="77">
        <f t="shared" ref="CG287:CG294" si="1730">CF287/E287</f>
        <v>5.3662035575426599E-2</v>
      </c>
      <c r="CH287" s="85">
        <f t="shared" ref="CH287:CH294" si="1731">CF287/D287</f>
        <v>714.02160470552769</v>
      </c>
    </row>
    <row r="288" spans="1:86" x14ac:dyDescent="0.2">
      <c r="A288" s="79"/>
      <c r="B288" s="70" t="s">
        <v>467</v>
      </c>
      <c r="C288" s="70" t="s">
        <v>468</v>
      </c>
      <c r="D288" s="80">
        <f t="shared" si="1656"/>
        <v>3685.41</v>
      </c>
      <c r="E288" s="80">
        <f t="shared" si="1657"/>
        <v>44539696.960000001</v>
      </c>
      <c r="F288" s="76">
        <f t="shared" si="1658"/>
        <v>22978386.899999999</v>
      </c>
      <c r="G288" s="76">
        <f t="shared" si="1659"/>
        <v>0</v>
      </c>
      <c r="H288" s="76">
        <f t="shared" si="1660"/>
        <v>0</v>
      </c>
      <c r="I288" s="76">
        <f t="shared" si="1661"/>
        <v>22978386.899999999</v>
      </c>
      <c r="J288" s="77">
        <f t="shared" si="1662"/>
        <v>0.51590802067280161</v>
      </c>
      <c r="K288" s="81">
        <f t="shared" si="1663"/>
        <v>6234.9608049036606</v>
      </c>
      <c r="L288" s="82">
        <f t="shared" si="1664"/>
        <v>0</v>
      </c>
      <c r="M288" s="82">
        <f t="shared" si="1665"/>
        <v>0</v>
      </c>
      <c r="N288" s="82">
        <f t="shared" si="1666"/>
        <v>0</v>
      </c>
      <c r="O288" s="82">
        <f t="shared" si="1667"/>
        <v>0</v>
      </c>
      <c r="P288" s="82">
        <f t="shared" si="1668"/>
        <v>0</v>
      </c>
      <c r="Q288" s="82">
        <f t="shared" si="1669"/>
        <v>0</v>
      </c>
      <c r="R288" s="76"/>
      <c r="S288" s="77">
        <f t="shared" si="1670"/>
        <v>0</v>
      </c>
      <c r="T288" s="96">
        <f t="shared" si="1671"/>
        <v>0</v>
      </c>
      <c r="U288" s="82">
        <f t="shared" si="1672"/>
        <v>5462591.3100000015</v>
      </c>
      <c r="V288" s="82">
        <f t="shared" si="1673"/>
        <v>99486.57</v>
      </c>
      <c r="W288" s="82">
        <f t="shared" si="1674"/>
        <v>739620.24999999988</v>
      </c>
      <c r="X288" s="82">
        <f t="shared" si="1675"/>
        <v>10207.41</v>
      </c>
      <c r="Y288" s="82">
        <f t="shared" si="1676"/>
        <v>0</v>
      </c>
      <c r="Z288" s="82">
        <f t="shared" si="1677"/>
        <v>0</v>
      </c>
      <c r="AA288" s="76">
        <f t="shared" si="1678"/>
        <v>6311905.5400000019</v>
      </c>
      <c r="AB288" s="77">
        <f t="shared" si="1679"/>
        <v>0.1417141554795168</v>
      </c>
      <c r="AC288" s="76">
        <f t="shared" si="1680"/>
        <v>1712.673906024025</v>
      </c>
      <c r="AD288" s="82">
        <f t="shared" si="1681"/>
        <v>1536571.2000000004</v>
      </c>
      <c r="AE288" s="82">
        <f t="shared" si="1682"/>
        <v>378322.54</v>
      </c>
      <c r="AF288" s="82">
        <f t="shared" si="1683"/>
        <v>31006.22</v>
      </c>
      <c r="AG288" s="82">
        <f t="shared" si="1684"/>
        <v>0</v>
      </c>
      <c r="AH288" s="76">
        <f t="shared" si="1685"/>
        <v>1945899.9600000004</v>
      </c>
      <c r="AI288" s="77">
        <f>AH288/E288</f>
        <v>4.3689115391772088E-2</v>
      </c>
      <c r="AJ288" s="76">
        <f>AH288/D288</f>
        <v>528.00094426400335</v>
      </c>
      <c r="AK288" s="82">
        <f t="shared" si="1686"/>
        <v>0</v>
      </c>
      <c r="AL288" s="82">
        <f t="shared" si="1687"/>
        <v>0</v>
      </c>
      <c r="AM288" s="76"/>
      <c r="AN288" s="77">
        <f t="shared" si="1688"/>
        <v>0</v>
      </c>
      <c r="AO288" s="76">
        <f t="shared" si="1689"/>
        <v>0</v>
      </c>
      <c r="AP288" s="82">
        <f t="shared" si="1690"/>
        <v>758578.90999999992</v>
      </c>
      <c r="AQ288" s="82">
        <f t="shared" si="1691"/>
        <v>281063.45999999996</v>
      </c>
      <c r="AR288" s="82">
        <f t="shared" si="1692"/>
        <v>144917.42000000001</v>
      </c>
      <c r="AS288" s="82">
        <f t="shared" si="1693"/>
        <v>0</v>
      </c>
      <c r="AT288" s="82">
        <f t="shared" si="1694"/>
        <v>975959.85000000009</v>
      </c>
      <c r="AU288" s="82">
        <f t="shared" si="1695"/>
        <v>6433.87</v>
      </c>
      <c r="AV288" s="82">
        <f t="shared" si="1696"/>
        <v>0</v>
      </c>
      <c r="AW288" s="82">
        <f t="shared" si="1697"/>
        <v>409769.75999999989</v>
      </c>
      <c r="AX288" s="82">
        <f t="shared" si="1698"/>
        <v>0</v>
      </c>
      <c r="AY288" s="82">
        <f t="shared" si="1699"/>
        <v>0</v>
      </c>
      <c r="AZ288" s="82">
        <f t="shared" si="1700"/>
        <v>0</v>
      </c>
      <c r="BA288" s="82">
        <f t="shared" si="1701"/>
        <v>71923.489999999991</v>
      </c>
      <c r="BB288" s="82">
        <f t="shared" si="1702"/>
        <v>890876.37000000011</v>
      </c>
      <c r="BC288" s="82">
        <f t="shared" si="1703"/>
        <v>0</v>
      </c>
      <c r="BD288" s="82">
        <f t="shared" si="1704"/>
        <v>0</v>
      </c>
      <c r="BE288" s="82">
        <f t="shared" si="1705"/>
        <v>1802.0800000000002</v>
      </c>
      <c r="BF288" s="76">
        <f t="shared" si="1706"/>
        <v>3541325.21</v>
      </c>
      <c r="BG288" s="77">
        <f t="shared" si="1707"/>
        <v>7.9509414111649135E-2</v>
      </c>
      <c r="BH288" s="76">
        <f t="shared" si="1708"/>
        <v>960.90399982634233</v>
      </c>
      <c r="BI288" s="82">
        <f t="shared" si="1709"/>
        <v>55367.61</v>
      </c>
      <c r="BJ288" s="82">
        <f t="shared" si="1710"/>
        <v>0</v>
      </c>
      <c r="BK288" s="82">
        <f t="shared" si="1711"/>
        <v>62322.85</v>
      </c>
      <c r="BL288" s="82">
        <f t="shared" si="1712"/>
        <v>0</v>
      </c>
      <c r="BM288" s="82">
        <f t="shared" si="1713"/>
        <v>0</v>
      </c>
      <c r="BN288" s="82">
        <f t="shared" si="1714"/>
        <v>0</v>
      </c>
      <c r="BO288" s="82">
        <f t="shared" si="1715"/>
        <v>259485.71000000002</v>
      </c>
      <c r="BP288" s="76">
        <f t="shared" si="1716"/>
        <v>377176.17000000004</v>
      </c>
      <c r="BQ288" s="77">
        <f t="shared" si="1717"/>
        <v>8.4683146887760061E-3</v>
      </c>
      <c r="BR288" s="76">
        <f t="shared" si="1718"/>
        <v>102.34306902081453</v>
      </c>
      <c r="BS288" s="82">
        <f t="shared" si="1719"/>
        <v>0</v>
      </c>
      <c r="BT288" s="82">
        <f t="shared" si="1720"/>
        <v>0</v>
      </c>
      <c r="BU288" s="82">
        <f t="shared" si="1721"/>
        <v>0</v>
      </c>
      <c r="BV288" s="82">
        <f t="shared" si="1722"/>
        <v>37023.019999999997</v>
      </c>
      <c r="BW288" s="76">
        <f t="shared" si="1723"/>
        <v>37023.019999999997</v>
      </c>
      <c r="BX288" s="77">
        <f t="shared" si="1724"/>
        <v>8.3123645931514653E-4</v>
      </c>
      <c r="BY288" s="76">
        <f t="shared" si="1725"/>
        <v>10.045834791787074</v>
      </c>
      <c r="BZ288" s="82">
        <v>6306733.8100000005</v>
      </c>
      <c r="CA288" s="77">
        <f t="shared" si="1726"/>
        <v>0.14159804041019683</v>
      </c>
      <c r="CB288" s="76">
        <f t="shared" si="1727"/>
        <v>1711.270607612179</v>
      </c>
      <c r="CC288" s="82">
        <v>1405147.8199999998</v>
      </c>
      <c r="CD288" s="77">
        <f t="shared" si="1728"/>
        <v>3.1548212401667851E-2</v>
      </c>
      <c r="CE288" s="76">
        <f t="shared" si="1729"/>
        <v>381.27313378972758</v>
      </c>
      <c r="CF288" s="84">
        <v>1636098.53</v>
      </c>
      <c r="CG288" s="77">
        <f t="shared" si="1730"/>
        <v>3.6733490384304582E-2</v>
      </c>
      <c r="CH288" s="85">
        <f t="shared" si="1731"/>
        <v>443.93935274501348</v>
      </c>
    </row>
    <row r="289" spans="1:86" x14ac:dyDescent="0.2">
      <c r="A289" s="79"/>
      <c r="B289" s="70" t="s">
        <v>469</v>
      </c>
      <c r="C289" s="70" t="s">
        <v>470</v>
      </c>
      <c r="D289" s="80">
        <f t="shared" si="1656"/>
        <v>4238.8999999999996</v>
      </c>
      <c r="E289" s="80">
        <f t="shared" si="1657"/>
        <v>49212541.060000002</v>
      </c>
      <c r="F289" s="76">
        <f t="shared" si="1658"/>
        <v>25451154.600000009</v>
      </c>
      <c r="G289" s="76">
        <f t="shared" si="1659"/>
        <v>156572.39000000001</v>
      </c>
      <c r="H289" s="76">
        <f t="shared" si="1660"/>
        <v>0</v>
      </c>
      <c r="I289" s="76">
        <f t="shared" si="1661"/>
        <v>25607726.99000001</v>
      </c>
      <c r="J289" s="77">
        <f t="shared" si="1662"/>
        <v>0.52034961898795329</v>
      </c>
      <c r="K289" s="81">
        <f t="shared" si="1663"/>
        <v>6041.1255254901062</v>
      </c>
      <c r="L289" s="82">
        <f t="shared" si="1664"/>
        <v>0</v>
      </c>
      <c r="M289" s="82">
        <f t="shared" si="1665"/>
        <v>0</v>
      </c>
      <c r="N289" s="82">
        <f t="shared" si="1666"/>
        <v>0</v>
      </c>
      <c r="O289" s="82">
        <f t="shared" si="1667"/>
        <v>0</v>
      </c>
      <c r="P289" s="82">
        <f t="shared" si="1668"/>
        <v>0</v>
      </c>
      <c r="Q289" s="82">
        <f t="shared" si="1669"/>
        <v>0</v>
      </c>
      <c r="R289" s="76"/>
      <c r="S289" s="77">
        <f t="shared" si="1670"/>
        <v>0</v>
      </c>
      <c r="T289" s="96">
        <f t="shared" si="1671"/>
        <v>0</v>
      </c>
      <c r="U289" s="82">
        <f t="shared" si="1672"/>
        <v>6505037.6800000006</v>
      </c>
      <c r="V289" s="82">
        <f t="shared" si="1673"/>
        <v>149024.32999999999</v>
      </c>
      <c r="W289" s="82">
        <f t="shared" si="1674"/>
        <v>926516.99999999988</v>
      </c>
      <c r="X289" s="82">
        <f t="shared" si="1675"/>
        <v>0</v>
      </c>
      <c r="Y289" s="82">
        <f t="shared" si="1676"/>
        <v>0</v>
      </c>
      <c r="Z289" s="82">
        <f t="shared" si="1677"/>
        <v>0</v>
      </c>
      <c r="AA289" s="76">
        <f t="shared" si="1678"/>
        <v>7580579.0100000007</v>
      </c>
      <c r="AB289" s="77">
        <f t="shared" si="1679"/>
        <v>0.15403754503872799</v>
      </c>
      <c r="AC289" s="76">
        <f t="shared" si="1680"/>
        <v>1788.3363632074363</v>
      </c>
      <c r="AD289" s="82">
        <f t="shared" si="1681"/>
        <v>1953738.9699999995</v>
      </c>
      <c r="AE289" s="82">
        <f t="shared" si="1682"/>
        <v>47326.80999999999</v>
      </c>
      <c r="AF289" s="82">
        <f t="shared" si="1683"/>
        <v>23856.25</v>
      </c>
      <c r="AG289" s="82">
        <f t="shared" si="1684"/>
        <v>0</v>
      </c>
      <c r="AH289" s="76">
        <f t="shared" si="1685"/>
        <v>2024922.0299999996</v>
      </c>
      <c r="AI289" s="77">
        <f>AH289/E289</f>
        <v>4.1146463612419679E-2</v>
      </c>
      <c r="AJ289" s="76">
        <f>AH289/D289</f>
        <v>477.69988204487009</v>
      </c>
      <c r="AK289" s="82">
        <f t="shared" si="1686"/>
        <v>0</v>
      </c>
      <c r="AL289" s="82">
        <f t="shared" si="1687"/>
        <v>0</v>
      </c>
      <c r="AM289" s="76"/>
      <c r="AN289" s="77">
        <f t="shared" si="1688"/>
        <v>0</v>
      </c>
      <c r="AO289" s="76">
        <f t="shared" si="1689"/>
        <v>0</v>
      </c>
      <c r="AP289" s="82">
        <f t="shared" si="1690"/>
        <v>687102.48</v>
      </c>
      <c r="AQ289" s="82">
        <f t="shared" si="1691"/>
        <v>154135</v>
      </c>
      <c r="AR289" s="82">
        <f t="shared" si="1692"/>
        <v>50823.889999999992</v>
      </c>
      <c r="AS289" s="82">
        <f t="shared" si="1693"/>
        <v>0</v>
      </c>
      <c r="AT289" s="82">
        <f t="shared" si="1694"/>
        <v>1008694.84</v>
      </c>
      <c r="AU289" s="82">
        <f t="shared" si="1695"/>
        <v>0</v>
      </c>
      <c r="AV289" s="82">
        <f t="shared" si="1696"/>
        <v>0</v>
      </c>
      <c r="AW289" s="82">
        <f t="shared" si="1697"/>
        <v>377876.2</v>
      </c>
      <c r="AX289" s="82">
        <f t="shared" si="1698"/>
        <v>0</v>
      </c>
      <c r="AY289" s="82">
        <f t="shared" si="1699"/>
        <v>0</v>
      </c>
      <c r="AZ289" s="82">
        <f t="shared" si="1700"/>
        <v>0</v>
      </c>
      <c r="BA289" s="82">
        <f t="shared" si="1701"/>
        <v>44254</v>
      </c>
      <c r="BB289" s="82">
        <f t="shared" si="1702"/>
        <v>484301.55</v>
      </c>
      <c r="BC289" s="82">
        <f t="shared" si="1703"/>
        <v>0</v>
      </c>
      <c r="BD289" s="82">
        <f t="shared" si="1704"/>
        <v>0</v>
      </c>
      <c r="BE289" s="82">
        <f t="shared" si="1705"/>
        <v>0</v>
      </c>
      <c r="BF289" s="76">
        <f t="shared" si="1706"/>
        <v>2807187.96</v>
      </c>
      <c r="BG289" s="77">
        <f t="shared" si="1707"/>
        <v>5.7042125838970038E-2</v>
      </c>
      <c r="BH289" s="76">
        <f t="shared" si="1708"/>
        <v>662.24444077472936</v>
      </c>
      <c r="BI289" s="82">
        <f t="shared" si="1709"/>
        <v>85965.54</v>
      </c>
      <c r="BJ289" s="82">
        <f t="shared" si="1710"/>
        <v>0</v>
      </c>
      <c r="BK289" s="82">
        <f t="shared" si="1711"/>
        <v>56345.58</v>
      </c>
      <c r="BL289" s="82">
        <f t="shared" si="1712"/>
        <v>0</v>
      </c>
      <c r="BM289" s="82">
        <f t="shared" si="1713"/>
        <v>0</v>
      </c>
      <c r="BN289" s="82">
        <f t="shared" si="1714"/>
        <v>0</v>
      </c>
      <c r="BO289" s="82">
        <f t="shared" si="1715"/>
        <v>91001.66</v>
      </c>
      <c r="BP289" s="76">
        <f t="shared" si="1716"/>
        <v>233312.78</v>
      </c>
      <c r="BQ289" s="77">
        <f t="shared" si="1717"/>
        <v>4.7409212159060174E-3</v>
      </c>
      <c r="BR289" s="76">
        <f t="shared" si="1718"/>
        <v>55.040878529807266</v>
      </c>
      <c r="BS289" s="82">
        <f t="shared" si="1719"/>
        <v>0</v>
      </c>
      <c r="BT289" s="82">
        <f t="shared" si="1720"/>
        <v>0</v>
      </c>
      <c r="BU289" s="82">
        <f t="shared" si="1721"/>
        <v>0</v>
      </c>
      <c r="BV289" s="82">
        <f t="shared" si="1722"/>
        <v>221989.81000000003</v>
      </c>
      <c r="BW289" s="76">
        <f t="shared" si="1723"/>
        <v>221989.81000000003</v>
      </c>
      <c r="BX289" s="77">
        <f t="shared" si="1724"/>
        <v>4.5108381973072622E-3</v>
      </c>
      <c r="BY289" s="76">
        <f t="shared" si="1725"/>
        <v>52.369673736110798</v>
      </c>
      <c r="BZ289" s="82">
        <v>6427311.3699999992</v>
      </c>
      <c r="CA289" s="77">
        <f t="shared" si="1726"/>
        <v>0.13060311927733648</v>
      </c>
      <c r="CB289" s="76">
        <f t="shared" si="1727"/>
        <v>1516.2686947085328</v>
      </c>
      <c r="CC289" s="82">
        <v>1989256.3900000004</v>
      </c>
      <c r="CD289" s="77">
        <f t="shared" si="1728"/>
        <v>4.042173696283425E-2</v>
      </c>
      <c r="CE289" s="76">
        <f t="shared" si="1729"/>
        <v>469.28599164877693</v>
      </c>
      <c r="CF289" s="84">
        <v>2320254.7200000002</v>
      </c>
      <c r="CG289" s="77">
        <f t="shared" si="1730"/>
        <v>4.7147630868545121E-2</v>
      </c>
      <c r="CH289" s="85">
        <f t="shared" si="1731"/>
        <v>547.371893651655</v>
      </c>
    </row>
    <row r="290" spans="1:86" x14ac:dyDescent="0.2">
      <c r="A290" s="79"/>
      <c r="B290" s="70" t="s">
        <v>471</v>
      </c>
      <c r="C290" s="70" t="s">
        <v>472</v>
      </c>
      <c r="D290" s="80">
        <f t="shared" si="1656"/>
        <v>2749.3999999999996</v>
      </c>
      <c r="E290" s="80">
        <f t="shared" si="1657"/>
        <v>31504865.640000001</v>
      </c>
      <c r="F290" s="76">
        <f t="shared" si="1658"/>
        <v>19739113.619999997</v>
      </c>
      <c r="G290" s="76">
        <f t="shared" si="1659"/>
        <v>207144.47999999998</v>
      </c>
      <c r="H290" s="76">
        <f t="shared" si="1660"/>
        <v>0</v>
      </c>
      <c r="I290" s="76">
        <f t="shared" si="1661"/>
        <v>19946258.099999998</v>
      </c>
      <c r="J290" s="77">
        <f t="shared" si="1662"/>
        <v>0.63311674862930778</v>
      </c>
      <c r="K290" s="81">
        <f t="shared" si="1663"/>
        <v>7254.7676220266239</v>
      </c>
      <c r="L290" s="82">
        <f t="shared" si="1664"/>
        <v>0</v>
      </c>
      <c r="M290" s="82">
        <f t="shared" si="1665"/>
        <v>0</v>
      </c>
      <c r="N290" s="82">
        <f t="shared" si="1666"/>
        <v>0</v>
      </c>
      <c r="O290" s="82">
        <f t="shared" si="1667"/>
        <v>0</v>
      </c>
      <c r="P290" s="82">
        <f t="shared" si="1668"/>
        <v>0</v>
      </c>
      <c r="Q290" s="82">
        <f t="shared" si="1669"/>
        <v>0</v>
      </c>
      <c r="R290" s="76"/>
      <c r="S290" s="77">
        <f t="shared" si="1670"/>
        <v>0</v>
      </c>
      <c r="T290" s="96">
        <f t="shared" si="1671"/>
        <v>0</v>
      </c>
      <c r="U290" s="82">
        <f t="shared" si="1672"/>
        <v>2810434.45</v>
      </c>
      <c r="V290" s="82">
        <f t="shared" si="1673"/>
        <v>109171.90000000001</v>
      </c>
      <c r="W290" s="82">
        <f t="shared" si="1674"/>
        <v>528129.11</v>
      </c>
      <c r="X290" s="82">
        <f t="shared" si="1675"/>
        <v>0</v>
      </c>
      <c r="Y290" s="82">
        <f t="shared" si="1676"/>
        <v>0</v>
      </c>
      <c r="Z290" s="82">
        <f t="shared" si="1677"/>
        <v>0</v>
      </c>
      <c r="AA290" s="76">
        <f t="shared" si="1678"/>
        <v>3447735.46</v>
      </c>
      <c r="AB290" s="77">
        <f t="shared" si="1679"/>
        <v>0.10943501551146434</v>
      </c>
      <c r="AC290" s="76">
        <f t="shared" si="1680"/>
        <v>1253.9955844911619</v>
      </c>
      <c r="AD290" s="82">
        <f t="shared" si="1681"/>
        <v>704203.71</v>
      </c>
      <c r="AE290" s="82">
        <f t="shared" si="1682"/>
        <v>47045.86</v>
      </c>
      <c r="AF290" s="82">
        <f t="shared" si="1683"/>
        <v>11651.04</v>
      </c>
      <c r="AG290" s="82">
        <f t="shared" si="1684"/>
        <v>0</v>
      </c>
      <c r="AH290" s="76">
        <f t="shared" si="1685"/>
        <v>762900.61</v>
      </c>
      <c r="AI290" s="77">
        <f>AH290/E290</f>
        <v>2.4215326569473984E-2</v>
      </c>
      <c r="AJ290" s="76">
        <f>AH290/D290</f>
        <v>277.47894449698117</v>
      </c>
      <c r="AK290" s="82">
        <f t="shared" si="1686"/>
        <v>0</v>
      </c>
      <c r="AL290" s="82">
        <f t="shared" si="1687"/>
        <v>0</v>
      </c>
      <c r="AM290" s="76"/>
      <c r="AN290" s="77">
        <f t="shared" si="1688"/>
        <v>0</v>
      </c>
      <c r="AO290" s="76">
        <f t="shared" si="1689"/>
        <v>0</v>
      </c>
      <c r="AP290" s="82">
        <f t="shared" si="1690"/>
        <v>227517.37000000002</v>
      </c>
      <c r="AQ290" s="82">
        <f t="shared" si="1691"/>
        <v>56429.09</v>
      </c>
      <c r="AR290" s="82">
        <f t="shared" si="1692"/>
        <v>0</v>
      </c>
      <c r="AS290" s="82">
        <f t="shared" si="1693"/>
        <v>0</v>
      </c>
      <c r="AT290" s="82">
        <f t="shared" si="1694"/>
        <v>451544.18000000005</v>
      </c>
      <c r="AU290" s="82">
        <f t="shared" si="1695"/>
        <v>11960.22</v>
      </c>
      <c r="AV290" s="82">
        <f t="shared" si="1696"/>
        <v>0</v>
      </c>
      <c r="AW290" s="82">
        <f t="shared" si="1697"/>
        <v>146698.30000000002</v>
      </c>
      <c r="AX290" s="82">
        <f t="shared" si="1698"/>
        <v>0</v>
      </c>
      <c r="AY290" s="82">
        <f t="shared" si="1699"/>
        <v>0</v>
      </c>
      <c r="AZ290" s="82">
        <f t="shared" si="1700"/>
        <v>0</v>
      </c>
      <c r="BA290" s="82">
        <f t="shared" si="1701"/>
        <v>0</v>
      </c>
      <c r="BB290" s="82">
        <f t="shared" si="1702"/>
        <v>69599.490000000005</v>
      </c>
      <c r="BC290" s="82">
        <f t="shared" si="1703"/>
        <v>0</v>
      </c>
      <c r="BD290" s="82">
        <f t="shared" si="1704"/>
        <v>0</v>
      </c>
      <c r="BE290" s="82">
        <f t="shared" si="1705"/>
        <v>0</v>
      </c>
      <c r="BF290" s="76">
        <f t="shared" si="1706"/>
        <v>963748.65000000014</v>
      </c>
      <c r="BG290" s="77">
        <f t="shared" si="1707"/>
        <v>3.0590470088416481E-2</v>
      </c>
      <c r="BH290" s="76">
        <f t="shared" si="1708"/>
        <v>350.53053393467678</v>
      </c>
      <c r="BI290" s="82">
        <f t="shared" si="1709"/>
        <v>0</v>
      </c>
      <c r="BJ290" s="82">
        <f t="shared" si="1710"/>
        <v>0</v>
      </c>
      <c r="BK290" s="82">
        <f t="shared" si="1711"/>
        <v>21630.269999999997</v>
      </c>
      <c r="BL290" s="82">
        <f t="shared" si="1712"/>
        <v>0</v>
      </c>
      <c r="BM290" s="82">
        <f t="shared" si="1713"/>
        <v>0</v>
      </c>
      <c r="BN290" s="82">
        <f t="shared" si="1714"/>
        <v>0</v>
      </c>
      <c r="BO290" s="82">
        <f t="shared" si="1715"/>
        <v>65998.899999999994</v>
      </c>
      <c r="BP290" s="76">
        <f t="shared" si="1716"/>
        <v>87629.169999999984</v>
      </c>
      <c r="BQ290" s="77">
        <f t="shared" si="1717"/>
        <v>2.781448776875342E-3</v>
      </c>
      <c r="BR290" s="76">
        <f t="shared" si="1718"/>
        <v>31.87210664144904</v>
      </c>
      <c r="BS290" s="82">
        <f t="shared" si="1719"/>
        <v>0</v>
      </c>
      <c r="BT290" s="82">
        <f t="shared" si="1720"/>
        <v>0</v>
      </c>
      <c r="BU290" s="82">
        <f t="shared" si="1721"/>
        <v>0</v>
      </c>
      <c r="BV290" s="82">
        <f t="shared" si="1722"/>
        <v>57248.12999999999</v>
      </c>
      <c r="BW290" s="76">
        <f t="shared" si="1723"/>
        <v>57248.12999999999</v>
      </c>
      <c r="BX290" s="77">
        <f t="shared" si="1724"/>
        <v>1.8171202713308885E-3</v>
      </c>
      <c r="BY290" s="76">
        <f t="shared" si="1725"/>
        <v>20.822044809776678</v>
      </c>
      <c r="BZ290" s="82">
        <v>4439262.9499999993</v>
      </c>
      <c r="CA290" s="77">
        <f t="shared" si="1726"/>
        <v>0.14090721733990544</v>
      </c>
      <c r="CB290" s="76">
        <f t="shared" si="1727"/>
        <v>1614.6297192114644</v>
      </c>
      <c r="CC290" s="82">
        <v>828251.77</v>
      </c>
      <c r="CD290" s="77">
        <f t="shared" si="1728"/>
        <v>2.628964616019229E-2</v>
      </c>
      <c r="CE290" s="76">
        <f t="shared" si="1729"/>
        <v>301.2481886957155</v>
      </c>
      <c r="CF290" s="84">
        <v>971830.80000000028</v>
      </c>
      <c r="CG290" s="77">
        <f t="shared" si="1730"/>
        <v>3.0847006653033301E-2</v>
      </c>
      <c r="CH290" s="85">
        <f t="shared" si="1731"/>
        <v>353.4701389394051</v>
      </c>
    </row>
    <row r="291" spans="1:86" x14ac:dyDescent="0.2">
      <c r="A291" s="79"/>
      <c r="B291" s="70" t="s">
        <v>473</v>
      </c>
      <c r="C291" s="70" t="s">
        <v>474</v>
      </c>
      <c r="D291" s="80">
        <f t="shared" si="1656"/>
        <v>617.65</v>
      </c>
      <c r="E291" s="80">
        <f t="shared" si="1657"/>
        <v>10241263</v>
      </c>
      <c r="F291" s="76">
        <f t="shared" si="1658"/>
        <v>5747439.9600000018</v>
      </c>
      <c r="G291" s="76">
        <f t="shared" si="1659"/>
        <v>0</v>
      </c>
      <c r="H291" s="76">
        <f t="shared" si="1660"/>
        <v>0</v>
      </c>
      <c r="I291" s="76">
        <f t="shared" si="1661"/>
        <v>5747439.9600000018</v>
      </c>
      <c r="J291" s="77">
        <f t="shared" si="1662"/>
        <v>0.56120421475359061</v>
      </c>
      <c r="K291" s="81">
        <f t="shared" si="1663"/>
        <v>9305.3346717396616</v>
      </c>
      <c r="L291" s="82">
        <f t="shared" si="1664"/>
        <v>0</v>
      </c>
      <c r="M291" s="82">
        <f t="shared" si="1665"/>
        <v>0</v>
      </c>
      <c r="N291" s="82">
        <f t="shared" si="1666"/>
        <v>0</v>
      </c>
      <c r="O291" s="82">
        <f t="shared" si="1667"/>
        <v>0</v>
      </c>
      <c r="P291" s="82">
        <f t="shared" si="1668"/>
        <v>0</v>
      </c>
      <c r="Q291" s="82">
        <f t="shared" si="1669"/>
        <v>0</v>
      </c>
      <c r="R291" s="76"/>
      <c r="S291" s="77">
        <f t="shared" si="1670"/>
        <v>0</v>
      </c>
      <c r="T291" s="96">
        <f t="shared" si="1671"/>
        <v>0</v>
      </c>
      <c r="U291" s="82">
        <f t="shared" si="1672"/>
        <v>756631.53</v>
      </c>
      <c r="V291" s="82">
        <f t="shared" si="1673"/>
        <v>0</v>
      </c>
      <c r="W291" s="82">
        <f t="shared" si="1674"/>
        <v>127986.31999999999</v>
      </c>
      <c r="X291" s="82">
        <f t="shared" si="1675"/>
        <v>0</v>
      </c>
      <c r="Y291" s="82">
        <f t="shared" si="1676"/>
        <v>0</v>
      </c>
      <c r="Z291" s="82">
        <f t="shared" si="1677"/>
        <v>126270.02</v>
      </c>
      <c r="AA291" s="76">
        <f t="shared" si="1678"/>
        <v>1010887.87</v>
      </c>
      <c r="AB291" s="77">
        <f t="shared" si="1679"/>
        <v>9.8707344006300782E-2</v>
      </c>
      <c r="AC291" s="76">
        <f t="shared" si="1680"/>
        <v>1636.6678053914029</v>
      </c>
      <c r="AD291" s="82">
        <f t="shared" si="1681"/>
        <v>0</v>
      </c>
      <c r="AE291" s="82">
        <f t="shared" si="1682"/>
        <v>0</v>
      </c>
      <c r="AF291" s="82">
        <f t="shared" si="1683"/>
        <v>0</v>
      </c>
      <c r="AG291" s="82">
        <f t="shared" si="1684"/>
        <v>0</v>
      </c>
      <c r="AH291" s="76"/>
      <c r="AI291" s="77">
        <f>AH291/E291</f>
        <v>0</v>
      </c>
      <c r="AJ291" s="76">
        <f>AH291/D291</f>
        <v>0</v>
      </c>
      <c r="AK291" s="82">
        <f t="shared" si="1686"/>
        <v>113046</v>
      </c>
      <c r="AL291" s="82">
        <f t="shared" si="1687"/>
        <v>0</v>
      </c>
      <c r="AM291" s="76">
        <f t="shared" ref="AM291" si="1732">SUM(AK291:AL291)</f>
        <v>113046</v>
      </c>
      <c r="AN291" s="77">
        <f t="shared" si="1688"/>
        <v>1.1038286976909001E-2</v>
      </c>
      <c r="AO291" s="76">
        <f t="shared" si="1689"/>
        <v>183.02598559054482</v>
      </c>
      <c r="AP291" s="82">
        <f t="shared" si="1690"/>
        <v>211536.16999999998</v>
      </c>
      <c r="AQ291" s="82">
        <f t="shared" si="1691"/>
        <v>29455.279999999999</v>
      </c>
      <c r="AR291" s="82">
        <f t="shared" si="1692"/>
        <v>0</v>
      </c>
      <c r="AS291" s="82">
        <f t="shared" si="1693"/>
        <v>0</v>
      </c>
      <c r="AT291" s="82">
        <f t="shared" si="1694"/>
        <v>118968.54000000001</v>
      </c>
      <c r="AU291" s="82">
        <f t="shared" si="1695"/>
        <v>0</v>
      </c>
      <c r="AV291" s="82">
        <f t="shared" si="1696"/>
        <v>0</v>
      </c>
      <c r="AW291" s="82">
        <f t="shared" si="1697"/>
        <v>12767.2</v>
      </c>
      <c r="AX291" s="82">
        <f t="shared" si="1698"/>
        <v>0</v>
      </c>
      <c r="AY291" s="82">
        <f t="shared" si="1699"/>
        <v>0</v>
      </c>
      <c r="AZ291" s="82">
        <f t="shared" si="1700"/>
        <v>0</v>
      </c>
      <c r="BA291" s="82">
        <f t="shared" si="1701"/>
        <v>0</v>
      </c>
      <c r="BB291" s="82">
        <f t="shared" si="1702"/>
        <v>12286.11</v>
      </c>
      <c r="BC291" s="82">
        <f t="shared" si="1703"/>
        <v>0</v>
      </c>
      <c r="BD291" s="82">
        <f t="shared" si="1704"/>
        <v>47846.65</v>
      </c>
      <c r="BE291" s="82">
        <f t="shared" si="1705"/>
        <v>0</v>
      </c>
      <c r="BF291" s="76">
        <f t="shared" si="1706"/>
        <v>432859.95</v>
      </c>
      <c r="BG291" s="77">
        <f t="shared" si="1707"/>
        <v>4.2266266377496607E-2</v>
      </c>
      <c r="BH291" s="76">
        <f t="shared" si="1708"/>
        <v>700.8175342022181</v>
      </c>
      <c r="BI291" s="82">
        <f t="shared" si="1709"/>
        <v>29207.390000000003</v>
      </c>
      <c r="BJ291" s="82">
        <f t="shared" si="1710"/>
        <v>0</v>
      </c>
      <c r="BK291" s="82">
        <f t="shared" si="1711"/>
        <v>16087.66</v>
      </c>
      <c r="BL291" s="82">
        <f t="shared" si="1712"/>
        <v>0</v>
      </c>
      <c r="BM291" s="82">
        <f t="shared" si="1713"/>
        <v>0</v>
      </c>
      <c r="BN291" s="82">
        <f t="shared" si="1714"/>
        <v>0</v>
      </c>
      <c r="BO291" s="82">
        <f t="shared" si="1715"/>
        <v>243537.44999999995</v>
      </c>
      <c r="BP291" s="76">
        <f t="shared" si="1716"/>
        <v>288832.49999999994</v>
      </c>
      <c r="BQ291" s="77">
        <f t="shared" si="1717"/>
        <v>2.8202820296676295E-2</v>
      </c>
      <c r="BR291" s="76">
        <f t="shared" si="1718"/>
        <v>467.63134461264463</v>
      </c>
      <c r="BS291" s="82">
        <f t="shared" si="1719"/>
        <v>0</v>
      </c>
      <c r="BT291" s="82">
        <f t="shared" si="1720"/>
        <v>0</v>
      </c>
      <c r="BU291" s="82">
        <f t="shared" si="1721"/>
        <v>0</v>
      </c>
      <c r="BV291" s="82">
        <f t="shared" si="1722"/>
        <v>0</v>
      </c>
      <c r="BW291" s="76"/>
      <c r="BX291" s="77">
        <f t="shared" si="1724"/>
        <v>0</v>
      </c>
      <c r="BY291" s="76">
        <f t="shared" si="1725"/>
        <v>0</v>
      </c>
      <c r="BZ291" s="82">
        <v>1932536.7500000002</v>
      </c>
      <c r="CA291" s="77">
        <f t="shared" si="1726"/>
        <v>0.18870101763815655</v>
      </c>
      <c r="CB291" s="76">
        <f t="shared" si="1727"/>
        <v>3128.8541245041697</v>
      </c>
      <c r="CC291" s="82">
        <v>394362.58</v>
      </c>
      <c r="CD291" s="77">
        <f t="shared" si="1728"/>
        <v>3.8507221228475434E-2</v>
      </c>
      <c r="CE291" s="76">
        <f t="shared" si="1729"/>
        <v>638.48875576782973</v>
      </c>
      <c r="CF291" s="84">
        <v>321297.38999999996</v>
      </c>
      <c r="CG291" s="77">
        <f t="shared" si="1730"/>
        <v>3.1372828722394878E-2</v>
      </c>
      <c r="CH291" s="85">
        <f t="shared" si="1731"/>
        <v>520.19329717477535</v>
      </c>
    </row>
    <row r="292" spans="1:86" x14ac:dyDescent="0.2">
      <c r="A292" s="79"/>
      <c r="B292" s="70" t="s">
        <v>475</v>
      </c>
      <c r="C292" s="70" t="s">
        <v>476</v>
      </c>
      <c r="D292" s="80">
        <f t="shared" si="1656"/>
        <v>419.33</v>
      </c>
      <c r="E292" s="80">
        <f t="shared" si="1657"/>
        <v>4942145.2699999996</v>
      </c>
      <c r="F292" s="76">
        <f t="shared" si="1658"/>
        <v>3022956.4200000009</v>
      </c>
      <c r="G292" s="76">
        <f t="shared" si="1659"/>
        <v>0</v>
      </c>
      <c r="H292" s="76">
        <f t="shared" si="1660"/>
        <v>0</v>
      </c>
      <c r="I292" s="76">
        <f t="shared" si="1661"/>
        <v>3022956.4200000009</v>
      </c>
      <c r="J292" s="77">
        <f t="shared" si="1662"/>
        <v>0.61166887148179705</v>
      </c>
      <c r="K292" s="81">
        <f t="shared" si="1663"/>
        <v>7209.0153816803022</v>
      </c>
      <c r="L292" s="82">
        <f t="shared" si="1664"/>
        <v>0</v>
      </c>
      <c r="M292" s="82">
        <f t="shared" si="1665"/>
        <v>0</v>
      </c>
      <c r="N292" s="82">
        <f t="shared" si="1666"/>
        <v>0</v>
      </c>
      <c r="O292" s="82">
        <f t="shared" si="1667"/>
        <v>0</v>
      </c>
      <c r="P292" s="82">
        <f t="shared" si="1668"/>
        <v>0</v>
      </c>
      <c r="Q292" s="82">
        <f t="shared" si="1669"/>
        <v>0</v>
      </c>
      <c r="R292" s="76"/>
      <c r="S292" s="77">
        <f t="shared" si="1670"/>
        <v>0</v>
      </c>
      <c r="T292" s="96">
        <f t="shared" si="1671"/>
        <v>0</v>
      </c>
      <c r="U292" s="82">
        <f t="shared" si="1672"/>
        <v>406635.61</v>
      </c>
      <c r="V292" s="82">
        <f t="shared" si="1673"/>
        <v>2700</v>
      </c>
      <c r="W292" s="82">
        <f t="shared" si="1674"/>
        <v>61615</v>
      </c>
      <c r="X292" s="82">
        <f t="shared" si="1675"/>
        <v>0</v>
      </c>
      <c r="Y292" s="82">
        <f t="shared" si="1676"/>
        <v>0</v>
      </c>
      <c r="Z292" s="82">
        <f t="shared" si="1677"/>
        <v>0</v>
      </c>
      <c r="AA292" s="76">
        <f t="shared" si="1678"/>
        <v>470950.61</v>
      </c>
      <c r="AB292" s="77">
        <f t="shared" si="1679"/>
        <v>9.5292749255830769E-2</v>
      </c>
      <c r="AC292" s="76">
        <f t="shared" si="1680"/>
        <v>1123.102592230463</v>
      </c>
      <c r="AD292" s="82">
        <f t="shared" si="1681"/>
        <v>0</v>
      </c>
      <c r="AE292" s="82">
        <f t="shared" si="1682"/>
        <v>0</v>
      </c>
      <c r="AF292" s="82">
        <f t="shared" si="1683"/>
        <v>0</v>
      </c>
      <c r="AG292" s="82">
        <f t="shared" si="1684"/>
        <v>0</v>
      </c>
      <c r="AH292" s="76"/>
      <c r="AJ292" s="76"/>
      <c r="AK292" s="82">
        <f t="shared" si="1686"/>
        <v>0</v>
      </c>
      <c r="AL292" s="82">
        <f t="shared" si="1687"/>
        <v>0</v>
      </c>
      <c r="AM292" s="76"/>
      <c r="AN292" s="77">
        <f t="shared" si="1688"/>
        <v>0</v>
      </c>
      <c r="AO292" s="76">
        <f t="shared" si="1689"/>
        <v>0</v>
      </c>
      <c r="AP292" s="82">
        <f t="shared" si="1690"/>
        <v>40359.64</v>
      </c>
      <c r="AQ292" s="82">
        <f t="shared" si="1691"/>
        <v>18543.939999999999</v>
      </c>
      <c r="AR292" s="82">
        <f t="shared" si="1692"/>
        <v>10932.44</v>
      </c>
      <c r="AS292" s="82">
        <f t="shared" si="1693"/>
        <v>0</v>
      </c>
      <c r="AT292" s="82">
        <f t="shared" si="1694"/>
        <v>84423.9</v>
      </c>
      <c r="AU292" s="82">
        <f t="shared" si="1695"/>
        <v>0</v>
      </c>
      <c r="AV292" s="82">
        <f t="shared" si="1696"/>
        <v>0</v>
      </c>
      <c r="AW292" s="82">
        <f t="shared" si="1697"/>
        <v>24966.98</v>
      </c>
      <c r="AX292" s="82">
        <f t="shared" si="1698"/>
        <v>0</v>
      </c>
      <c r="AY292" s="82">
        <f t="shared" si="1699"/>
        <v>0</v>
      </c>
      <c r="AZ292" s="82">
        <f t="shared" si="1700"/>
        <v>0</v>
      </c>
      <c r="BA292" s="82">
        <f t="shared" si="1701"/>
        <v>0</v>
      </c>
      <c r="BB292" s="82">
        <f t="shared" si="1702"/>
        <v>38277.520000000004</v>
      </c>
      <c r="BC292" s="82">
        <f t="shared" si="1703"/>
        <v>0</v>
      </c>
      <c r="BD292" s="82">
        <f t="shared" si="1704"/>
        <v>0</v>
      </c>
      <c r="BE292" s="82">
        <f t="shared" si="1705"/>
        <v>50677.34</v>
      </c>
      <c r="BF292" s="76">
        <f t="shared" si="1706"/>
        <v>268181.76000000001</v>
      </c>
      <c r="BG292" s="77">
        <f t="shared" si="1707"/>
        <v>5.426424059768685E-2</v>
      </c>
      <c r="BH292" s="76">
        <f t="shared" si="1708"/>
        <v>639.54823170295481</v>
      </c>
      <c r="BI292" s="82">
        <f t="shared" si="1709"/>
        <v>0</v>
      </c>
      <c r="BJ292" s="82">
        <f t="shared" si="1710"/>
        <v>0</v>
      </c>
      <c r="BK292" s="82">
        <f t="shared" si="1711"/>
        <v>7275.98</v>
      </c>
      <c r="BL292" s="82">
        <f t="shared" si="1712"/>
        <v>0</v>
      </c>
      <c r="BM292" s="82">
        <f t="shared" si="1713"/>
        <v>0</v>
      </c>
      <c r="BN292" s="82">
        <f t="shared" si="1714"/>
        <v>0</v>
      </c>
      <c r="BO292" s="82">
        <f t="shared" si="1715"/>
        <v>50798.329999999994</v>
      </c>
      <c r="BP292" s="76">
        <f t="shared" si="1716"/>
        <v>58074.31</v>
      </c>
      <c r="BQ292" s="77">
        <f t="shared" si="1717"/>
        <v>1.1750830221953392E-2</v>
      </c>
      <c r="BR292" s="76">
        <f t="shared" si="1718"/>
        <v>138.49309612953999</v>
      </c>
      <c r="BS292" s="82">
        <f t="shared" si="1719"/>
        <v>0</v>
      </c>
      <c r="BT292" s="82">
        <f t="shared" si="1720"/>
        <v>0</v>
      </c>
      <c r="BU292" s="82">
        <f t="shared" si="1721"/>
        <v>0</v>
      </c>
      <c r="BV292" s="82">
        <f t="shared" si="1722"/>
        <v>0</v>
      </c>
      <c r="BW292" s="76"/>
      <c r="BX292" s="77">
        <f t="shared" si="1724"/>
        <v>0</v>
      </c>
      <c r="BY292" s="76">
        <f t="shared" si="1725"/>
        <v>0</v>
      </c>
      <c r="BZ292" s="82">
        <v>819418.40999999992</v>
      </c>
      <c r="CA292" s="77">
        <f t="shared" si="1726"/>
        <v>0.16580216995523483</v>
      </c>
      <c r="CB292" s="76">
        <f t="shared" si="1727"/>
        <v>1954.1134905682875</v>
      </c>
      <c r="CC292" s="82">
        <v>129189.33</v>
      </c>
      <c r="CD292" s="77">
        <f t="shared" si="1728"/>
        <v>2.6140334397738173E-2</v>
      </c>
      <c r="CE292" s="76">
        <f t="shared" si="1729"/>
        <v>308.08511196432408</v>
      </c>
      <c r="CF292" s="84">
        <v>173374.43</v>
      </c>
      <c r="CG292" s="77">
        <f t="shared" si="1730"/>
        <v>3.5080804089759186E-2</v>
      </c>
      <c r="CH292" s="85">
        <f t="shared" si="1731"/>
        <v>413.45582238332577</v>
      </c>
    </row>
    <row r="293" spans="1:86" x14ac:dyDescent="0.2">
      <c r="A293" s="79"/>
      <c r="B293" s="70" t="s">
        <v>477</v>
      </c>
      <c r="C293" s="70" t="s">
        <v>478</v>
      </c>
      <c r="D293" s="80">
        <f t="shared" si="1656"/>
        <v>6811.31</v>
      </c>
      <c r="E293" s="80">
        <f t="shared" si="1657"/>
        <v>80572417.030000001</v>
      </c>
      <c r="F293" s="76">
        <f t="shared" si="1658"/>
        <v>40634886.649999999</v>
      </c>
      <c r="G293" s="76">
        <f t="shared" si="1659"/>
        <v>1287193.7</v>
      </c>
      <c r="H293" s="76">
        <f t="shared" si="1660"/>
        <v>0</v>
      </c>
      <c r="I293" s="76">
        <f t="shared" si="1661"/>
        <v>41922080.350000001</v>
      </c>
      <c r="J293" s="77">
        <f t="shared" si="1662"/>
        <v>0.52030312475783003</v>
      </c>
      <c r="K293" s="81">
        <f t="shared" si="1663"/>
        <v>6154.7749772070274</v>
      </c>
      <c r="L293" s="82">
        <f t="shared" si="1664"/>
        <v>0</v>
      </c>
      <c r="M293" s="82">
        <f t="shared" si="1665"/>
        <v>0</v>
      </c>
      <c r="N293" s="82">
        <f t="shared" si="1666"/>
        <v>0</v>
      </c>
      <c r="O293" s="82">
        <f t="shared" si="1667"/>
        <v>0</v>
      </c>
      <c r="P293" s="82">
        <f t="shared" si="1668"/>
        <v>0</v>
      </c>
      <c r="Q293" s="82">
        <f t="shared" si="1669"/>
        <v>0</v>
      </c>
      <c r="R293" s="76"/>
      <c r="S293" s="77">
        <f t="shared" si="1670"/>
        <v>0</v>
      </c>
      <c r="T293" s="96">
        <f t="shared" si="1671"/>
        <v>0</v>
      </c>
      <c r="U293" s="82">
        <f t="shared" si="1672"/>
        <v>10397521.859999999</v>
      </c>
      <c r="V293" s="82">
        <f t="shared" si="1673"/>
        <v>172534.82</v>
      </c>
      <c r="W293" s="82">
        <f t="shared" si="1674"/>
        <v>1432285</v>
      </c>
      <c r="X293" s="82">
        <f t="shared" si="1675"/>
        <v>0</v>
      </c>
      <c r="Y293" s="82">
        <f t="shared" si="1676"/>
        <v>0</v>
      </c>
      <c r="Z293" s="82">
        <f t="shared" si="1677"/>
        <v>0</v>
      </c>
      <c r="AA293" s="76">
        <f t="shared" si="1678"/>
        <v>12002341.68</v>
      </c>
      <c r="AB293" s="77">
        <f t="shared" si="1679"/>
        <v>0.14896340611863607</v>
      </c>
      <c r="AC293" s="76">
        <f t="shared" si="1680"/>
        <v>1762.1194278339995</v>
      </c>
      <c r="AD293" s="82">
        <f t="shared" si="1681"/>
        <v>2432420.39</v>
      </c>
      <c r="AE293" s="82">
        <f t="shared" si="1682"/>
        <v>0</v>
      </c>
      <c r="AF293" s="82">
        <f t="shared" si="1683"/>
        <v>58908</v>
      </c>
      <c r="AG293" s="82">
        <f t="shared" si="1684"/>
        <v>0</v>
      </c>
      <c r="AH293" s="76">
        <f t="shared" si="1685"/>
        <v>2491328.39</v>
      </c>
      <c r="AI293" s="77">
        <f>AH293/E293</f>
        <v>3.0920363094883812E-2</v>
      </c>
      <c r="AJ293" s="76">
        <f>AH293/D293</f>
        <v>365.7634713439852</v>
      </c>
      <c r="AK293" s="82">
        <f t="shared" si="1686"/>
        <v>1341094</v>
      </c>
      <c r="AL293" s="82">
        <f t="shared" si="1687"/>
        <v>26205.000000000004</v>
      </c>
      <c r="AM293" s="76">
        <f>SUM(AK293:AL293)</f>
        <v>1367299</v>
      </c>
      <c r="AN293" s="77">
        <f t="shared" si="1688"/>
        <v>1.6969814862211538E-2</v>
      </c>
      <c r="AO293" s="76">
        <f t="shared" si="1689"/>
        <v>200.73950532276461</v>
      </c>
      <c r="AP293" s="82">
        <f t="shared" si="1690"/>
        <v>1775551.0800000005</v>
      </c>
      <c r="AQ293" s="82">
        <f t="shared" si="1691"/>
        <v>167797.49000000002</v>
      </c>
      <c r="AR293" s="82">
        <f t="shared" si="1692"/>
        <v>398533.75999999995</v>
      </c>
      <c r="AS293" s="82">
        <f t="shared" si="1693"/>
        <v>0</v>
      </c>
      <c r="AT293" s="82">
        <f t="shared" si="1694"/>
        <v>2107489.44</v>
      </c>
      <c r="AU293" s="82">
        <f t="shared" si="1695"/>
        <v>0</v>
      </c>
      <c r="AV293" s="82">
        <f t="shared" si="1696"/>
        <v>0</v>
      </c>
      <c r="AW293" s="82">
        <f t="shared" si="1697"/>
        <v>740954.81</v>
      </c>
      <c r="AX293" s="82">
        <f t="shared" si="1698"/>
        <v>0</v>
      </c>
      <c r="AY293" s="82">
        <f t="shared" si="1699"/>
        <v>0</v>
      </c>
      <c r="AZ293" s="82">
        <f t="shared" si="1700"/>
        <v>0</v>
      </c>
      <c r="BA293" s="82">
        <f t="shared" si="1701"/>
        <v>218165.38999999998</v>
      </c>
      <c r="BB293" s="82">
        <f t="shared" si="1702"/>
        <v>1612176.2200000002</v>
      </c>
      <c r="BC293" s="82">
        <f t="shared" si="1703"/>
        <v>0</v>
      </c>
      <c r="BD293" s="82">
        <f t="shared" si="1704"/>
        <v>0</v>
      </c>
      <c r="BE293" s="82">
        <f t="shared" si="1705"/>
        <v>0</v>
      </c>
      <c r="BF293" s="76">
        <f t="shared" si="1706"/>
        <v>7020668.1899999995</v>
      </c>
      <c r="BG293" s="77">
        <f t="shared" si="1707"/>
        <v>8.713488373305163E-2</v>
      </c>
      <c r="BH293" s="76">
        <f t="shared" si="1708"/>
        <v>1030.7368465097022</v>
      </c>
      <c r="BI293" s="82">
        <f t="shared" si="1709"/>
        <v>0</v>
      </c>
      <c r="BJ293" s="82">
        <f t="shared" si="1710"/>
        <v>0</v>
      </c>
      <c r="BK293" s="82">
        <f t="shared" si="1711"/>
        <v>266610.19999999995</v>
      </c>
      <c r="BL293" s="82">
        <f t="shared" si="1712"/>
        <v>0</v>
      </c>
      <c r="BM293" s="82">
        <f t="shared" si="1713"/>
        <v>0</v>
      </c>
      <c r="BN293" s="82">
        <f t="shared" si="1714"/>
        <v>0</v>
      </c>
      <c r="BO293" s="82">
        <f t="shared" si="1715"/>
        <v>524606.13</v>
      </c>
      <c r="BP293" s="76">
        <f t="shared" si="1716"/>
        <v>791216.33</v>
      </c>
      <c r="BQ293" s="77">
        <f t="shared" si="1717"/>
        <v>9.8199403612951285E-3</v>
      </c>
      <c r="BR293" s="76">
        <f t="shared" si="1718"/>
        <v>116.16213767982957</v>
      </c>
      <c r="BS293" s="82">
        <f t="shared" si="1719"/>
        <v>0</v>
      </c>
      <c r="BT293" s="82">
        <f t="shared" si="1720"/>
        <v>0</v>
      </c>
      <c r="BU293" s="82">
        <f t="shared" si="1721"/>
        <v>42000</v>
      </c>
      <c r="BV293" s="82">
        <f t="shared" si="1722"/>
        <v>105333.76000000001</v>
      </c>
      <c r="BW293" s="76">
        <f t="shared" si="1723"/>
        <v>147333.76000000001</v>
      </c>
      <c r="BX293" s="77">
        <f t="shared" si="1724"/>
        <v>1.8285880631474958E-3</v>
      </c>
      <c r="BY293" s="76">
        <f t="shared" si="1725"/>
        <v>21.630752380966364</v>
      </c>
      <c r="BZ293" s="82">
        <v>9678750.5899999999</v>
      </c>
      <c r="CA293" s="77">
        <f t="shared" si="1726"/>
        <v>0.12012486340575154</v>
      </c>
      <c r="CB293" s="76">
        <f t="shared" si="1727"/>
        <v>1420.9822471741852</v>
      </c>
      <c r="CC293" s="82">
        <v>2768761.1300000004</v>
      </c>
      <c r="CD293" s="77">
        <f t="shared" si="1728"/>
        <v>3.4363635001406143E-2</v>
      </c>
      <c r="CE293" s="76">
        <f t="shared" si="1729"/>
        <v>406.49465814946029</v>
      </c>
      <c r="CF293" s="84">
        <v>2382637.6100000003</v>
      </c>
      <c r="CG293" s="77">
        <f t="shared" si="1730"/>
        <v>2.9571380601786577E-2</v>
      </c>
      <c r="CH293" s="85">
        <f t="shared" si="1731"/>
        <v>349.80607401513072</v>
      </c>
    </row>
    <row r="294" spans="1:86" x14ac:dyDescent="0.2">
      <c r="A294" s="79"/>
      <c r="B294" s="70"/>
      <c r="C294" s="74" t="s">
        <v>56</v>
      </c>
      <c r="D294" s="97">
        <f t="shared" ref="D294:I294" si="1733">SUM(D287:D293)</f>
        <v>19052.439999999999</v>
      </c>
      <c r="E294" s="74">
        <f t="shared" si="1733"/>
        <v>228070909.81999999</v>
      </c>
      <c r="F294" s="74">
        <f t="shared" si="1733"/>
        <v>121039706.86000001</v>
      </c>
      <c r="G294" s="74">
        <f t="shared" si="1733"/>
        <v>1678998.38</v>
      </c>
      <c r="H294" s="74">
        <f t="shared" si="1733"/>
        <v>0</v>
      </c>
      <c r="I294" s="74">
        <f t="shared" si="1733"/>
        <v>122718705.24000001</v>
      </c>
      <c r="J294" s="90">
        <f t="shared" si="1662"/>
        <v>0.53807259039240507</v>
      </c>
      <c r="K294" s="91">
        <f t="shared" si="1663"/>
        <v>6441.1017822389167</v>
      </c>
      <c r="L294" s="74">
        <f t="shared" ref="L294:R294" si="1734">SUM(L287:L293)</f>
        <v>0</v>
      </c>
      <c r="M294" s="74">
        <f t="shared" si="1734"/>
        <v>0</v>
      </c>
      <c r="N294" s="74">
        <f t="shared" si="1734"/>
        <v>0</v>
      </c>
      <c r="O294" s="74">
        <f t="shared" si="1734"/>
        <v>0</v>
      </c>
      <c r="P294" s="74">
        <f t="shared" si="1734"/>
        <v>0</v>
      </c>
      <c r="Q294" s="74">
        <f t="shared" si="1734"/>
        <v>0</v>
      </c>
      <c r="R294" s="74">
        <f t="shared" si="1734"/>
        <v>0</v>
      </c>
      <c r="S294" s="90">
        <f t="shared" si="1670"/>
        <v>0</v>
      </c>
      <c r="T294" s="66">
        <f t="shared" si="1671"/>
        <v>0</v>
      </c>
      <c r="U294" s="74">
        <f t="shared" ref="U294:AA294" si="1735">SUM(U287:U293)</f>
        <v>27078646.990000002</v>
      </c>
      <c r="V294" s="74">
        <f t="shared" si="1735"/>
        <v>535617.62</v>
      </c>
      <c r="W294" s="74">
        <f t="shared" si="1735"/>
        <v>3952061.0899999994</v>
      </c>
      <c r="X294" s="74">
        <f t="shared" si="1735"/>
        <v>10207.41</v>
      </c>
      <c r="Y294" s="74">
        <f t="shared" si="1735"/>
        <v>0</v>
      </c>
      <c r="Z294" s="74">
        <f t="shared" si="1735"/>
        <v>126270.02</v>
      </c>
      <c r="AA294" s="74">
        <f t="shared" si="1735"/>
        <v>31702803.130000003</v>
      </c>
      <c r="AB294" s="90">
        <f t="shared" si="1679"/>
        <v>0.13900415074864544</v>
      </c>
      <c r="AC294" s="63">
        <f t="shared" si="1680"/>
        <v>1663.9760119963639</v>
      </c>
      <c r="AD294" s="74">
        <f>SUM(AD287:AD293)</f>
        <v>6715906.25</v>
      </c>
      <c r="AE294" s="74">
        <f>SUM(AE287:AE293)</f>
        <v>507648.11999999994</v>
      </c>
      <c r="AF294" s="74">
        <f>SUM(AF287:AF293)</f>
        <v>129425.16</v>
      </c>
      <c r="AG294" s="74">
        <f>SUM(AG287:AG293)</f>
        <v>0</v>
      </c>
      <c r="AH294" s="74">
        <f>SUM(AH287:AH293)</f>
        <v>7352979.5300000012</v>
      </c>
      <c r="AI294" s="90">
        <f>AH294/E294</f>
        <v>3.2239883358220388E-2</v>
      </c>
      <c r="AJ294" s="63">
        <f>AH294/D294</f>
        <v>385.93374549401557</v>
      </c>
      <c r="AK294" s="89">
        <f t="shared" ref="AK294" si="1736">SUM(AK287:AK293)</f>
        <v>1454140</v>
      </c>
      <c r="AL294" s="89">
        <f>SUM(AL287:AL293)</f>
        <v>26205.000000000004</v>
      </c>
      <c r="AM294" s="74">
        <f>SUM(AM287:AM293)</f>
        <v>1480345</v>
      </c>
      <c r="AN294" s="90">
        <f t="shared" si="1688"/>
        <v>6.4907225615416283E-3</v>
      </c>
      <c r="AO294" s="63">
        <f t="shared" si="1689"/>
        <v>77.698447023058463</v>
      </c>
      <c r="AP294" s="89">
        <f t="shared" ref="AP294:AW294" si="1737">SUM(AP287:AP293)</f>
        <v>3971687.4000000008</v>
      </c>
      <c r="AQ294" s="89">
        <f t="shared" si="1737"/>
        <v>763692.34</v>
      </c>
      <c r="AR294" s="89">
        <f t="shared" si="1737"/>
        <v>605207.51</v>
      </c>
      <c r="AS294" s="89">
        <f t="shared" si="1737"/>
        <v>0</v>
      </c>
      <c r="AT294" s="89">
        <f t="shared" si="1737"/>
        <v>4910441.57</v>
      </c>
      <c r="AU294" s="89">
        <f t="shared" si="1737"/>
        <v>27285.229999999996</v>
      </c>
      <c r="AV294" s="89">
        <f t="shared" si="1737"/>
        <v>0</v>
      </c>
      <c r="AW294" s="89">
        <f t="shared" si="1737"/>
        <v>1782475.5799999998</v>
      </c>
      <c r="AX294" s="89">
        <f>SUM(AX287:AX293)</f>
        <v>0</v>
      </c>
      <c r="AY294" s="89">
        <f>SUM(AY287:AY293)</f>
        <v>0</v>
      </c>
      <c r="AZ294" s="89">
        <f t="shared" ref="AZ294:BF294" si="1738">SUM(AZ287:AZ293)</f>
        <v>0</v>
      </c>
      <c r="BA294" s="89">
        <f t="shared" si="1738"/>
        <v>334342.88</v>
      </c>
      <c r="BB294" s="89">
        <f t="shared" si="1738"/>
        <v>3107517.2600000007</v>
      </c>
      <c r="BC294" s="89">
        <f t="shared" si="1738"/>
        <v>0</v>
      </c>
      <c r="BD294" s="89">
        <f t="shared" si="1738"/>
        <v>47846.65</v>
      </c>
      <c r="BE294" s="89">
        <f t="shared" si="1738"/>
        <v>52479.42</v>
      </c>
      <c r="BF294" s="74">
        <f t="shared" si="1738"/>
        <v>15602975.84</v>
      </c>
      <c r="BG294" s="90">
        <f t="shared" si="1707"/>
        <v>6.8412827625909459E-2</v>
      </c>
      <c r="BH294" s="63">
        <f t="shared" si="1708"/>
        <v>818.94895561933276</v>
      </c>
      <c r="BI294" s="89">
        <f t="shared" ref="BI294:BN294" si="1739">SUM(BI287:BI293)</f>
        <v>170540.54</v>
      </c>
      <c r="BJ294" s="89">
        <f t="shared" si="1739"/>
        <v>0</v>
      </c>
      <c r="BK294" s="89">
        <f t="shared" si="1739"/>
        <v>446884.03999999992</v>
      </c>
      <c r="BL294" s="89">
        <f t="shared" si="1739"/>
        <v>0</v>
      </c>
      <c r="BM294" s="89">
        <f t="shared" si="1739"/>
        <v>0</v>
      </c>
      <c r="BN294" s="89">
        <f t="shared" si="1739"/>
        <v>0</v>
      </c>
      <c r="BO294" s="89">
        <f>SUM(BO287:BO293)</f>
        <v>1255480.2999999998</v>
      </c>
      <c r="BP294" s="74">
        <f t="shared" ref="BP294" si="1740">SUM(BP287:BP293)</f>
        <v>1872904.88</v>
      </c>
      <c r="BQ294" s="90">
        <f t="shared" si="1717"/>
        <v>8.2119411084830996E-3</v>
      </c>
      <c r="BR294" s="63">
        <f t="shared" si="1718"/>
        <v>98.302625805408653</v>
      </c>
      <c r="BS294" s="89">
        <f>SUM(BS287:BS293)</f>
        <v>0</v>
      </c>
      <c r="BT294" s="89">
        <f>SUM(BT287:BT293)</f>
        <v>8304.48</v>
      </c>
      <c r="BU294" s="89">
        <f>SUM(BU287:BU293)</f>
        <v>42000</v>
      </c>
      <c r="BV294" s="89">
        <f>SUM(BV287:BV293)</f>
        <v>434569.38</v>
      </c>
      <c r="BW294" s="74">
        <f>SUM(BW287:BW293)</f>
        <v>484873.86000000004</v>
      </c>
      <c r="BX294" s="90">
        <f t="shared" si="1724"/>
        <v>2.1259785405454653E-3</v>
      </c>
      <c r="BY294" s="63">
        <f t="shared" si="1725"/>
        <v>25.449436397647759</v>
      </c>
      <c r="BZ294" s="74">
        <f>SUM(BZ287:BZ293)</f>
        <v>30833949.969999999</v>
      </c>
      <c r="CA294" s="90">
        <f t="shared" si="1726"/>
        <v>0.13519457608309199</v>
      </c>
      <c r="CB294" s="63">
        <f t="shared" si="1727"/>
        <v>1618.3727632786142</v>
      </c>
      <c r="CC294" s="74">
        <f>SUM(CC287:CC293)</f>
        <v>7837133.2700000014</v>
      </c>
      <c r="CD294" s="90">
        <f t="shared" si="1728"/>
        <v>3.4362704459701979E-2</v>
      </c>
      <c r="CE294" s="63">
        <f t="shared" si="1729"/>
        <v>411.3453851580166</v>
      </c>
      <c r="CF294" s="98">
        <f>SUM(CF287:CF293)</f>
        <v>8184239.0999999996</v>
      </c>
      <c r="CG294" s="90">
        <f t="shared" si="1730"/>
        <v>3.5884625121455571E-2</v>
      </c>
      <c r="CH294" s="93">
        <f t="shared" si="1731"/>
        <v>429.56383014459044</v>
      </c>
    </row>
    <row r="295" spans="1:86" s="59" customFormat="1" ht="4.5" customHeight="1" x14ac:dyDescent="0.2">
      <c r="A295" s="20"/>
      <c r="B295" s="19"/>
      <c r="C295" s="57"/>
      <c r="D295" s="19"/>
      <c r="E295" s="19"/>
      <c r="F295" s="76"/>
      <c r="G295" s="76"/>
      <c r="H295" s="76"/>
      <c r="I295" s="76"/>
      <c r="J295" s="19"/>
      <c r="K295" s="76"/>
      <c r="L295" s="76"/>
      <c r="M295" s="76"/>
      <c r="N295" s="76"/>
      <c r="O295" s="76"/>
      <c r="P295" s="76"/>
      <c r="Q295" s="76"/>
      <c r="R295" s="76"/>
      <c r="S295" s="19"/>
      <c r="T295" s="76"/>
      <c r="U295" s="76"/>
      <c r="V295" s="76"/>
      <c r="W295" s="76"/>
      <c r="X295" s="76"/>
      <c r="Y295" s="76"/>
      <c r="Z295" s="76"/>
      <c r="AA295" s="76"/>
      <c r="AB295" s="19"/>
      <c r="AC295" s="76"/>
      <c r="AD295" s="76"/>
      <c r="AE295" s="76"/>
      <c r="AF295" s="76"/>
      <c r="AG295" s="76"/>
      <c r="AH295" s="76"/>
      <c r="AI295" s="19"/>
      <c r="AJ295" s="76"/>
      <c r="AK295" s="76"/>
      <c r="AL295" s="76"/>
      <c r="AM295" s="76"/>
      <c r="AN295" s="19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19"/>
      <c r="BH295" s="76"/>
      <c r="BI295" s="76"/>
      <c r="BJ295" s="76"/>
      <c r="BK295" s="76"/>
      <c r="BL295" s="76"/>
      <c r="BM295" s="76"/>
      <c r="BN295" s="76"/>
      <c r="BO295" s="76"/>
      <c r="BP295" s="76"/>
      <c r="BQ295" s="19"/>
      <c r="BR295" s="76"/>
      <c r="BS295" s="76"/>
      <c r="BT295" s="76"/>
      <c r="BU295" s="76"/>
      <c r="BV295" s="76"/>
      <c r="BW295" s="76"/>
      <c r="BX295" s="19"/>
      <c r="BY295" s="76"/>
      <c r="BZ295" s="76"/>
      <c r="CA295" s="19"/>
      <c r="CB295" s="76"/>
      <c r="CC295" s="76"/>
      <c r="CD295" s="19"/>
      <c r="CE295" s="76"/>
      <c r="CF295" s="78"/>
      <c r="CG295" s="19"/>
      <c r="CH295" s="19"/>
    </row>
    <row r="296" spans="1:86" x14ac:dyDescent="0.2">
      <c r="A296" s="94" t="s">
        <v>479</v>
      </c>
      <c r="B296" s="70"/>
      <c r="C296" s="74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1"/>
    </row>
    <row r="297" spans="1:86" x14ac:dyDescent="0.2">
      <c r="A297" s="79"/>
      <c r="B297" s="70" t="s">
        <v>480</v>
      </c>
      <c r="C297" s="70" t="s">
        <v>481</v>
      </c>
      <c r="D297" s="80">
        <f>VLOOKUP($B297,enroll1516,3,FALSE)</f>
        <v>73.56</v>
      </c>
      <c r="E297" s="80">
        <f>VLOOKUP($B297,enroll1516,4,FALSE)</f>
        <v>1073190.3400000001</v>
      </c>
      <c r="F297" s="76">
        <f>VLOOKUP($B297,program1516,2,FALSE)</f>
        <v>604538.31000000017</v>
      </c>
      <c r="G297" s="76">
        <f>VLOOKUP($B297,program1516,3,FALSE)</f>
        <v>0</v>
      </c>
      <c r="H297" s="76">
        <f>VLOOKUP($B297,program1516,4,FALSE)</f>
        <v>0</v>
      </c>
      <c r="I297" s="76">
        <f>SUM(F297:H297)</f>
        <v>604538.31000000017</v>
      </c>
      <c r="J297" s="77">
        <f t="shared" ref="J297:J301" si="1741">I297/E297</f>
        <v>0.56330949643098738</v>
      </c>
      <c r="K297" s="81">
        <f t="shared" ref="K297:K301" si="1742">I297/D297</f>
        <v>8218.3022022838522</v>
      </c>
      <c r="L297" s="82">
        <f>VLOOKUP($B297,program1516,5,FALSE)</f>
        <v>0</v>
      </c>
      <c r="M297" s="82">
        <f>VLOOKUP($B297,program1516,6,FALSE)</f>
        <v>0</v>
      </c>
      <c r="N297" s="82">
        <f>VLOOKUP($B297,program1516,7,FALSE)</f>
        <v>0</v>
      </c>
      <c r="O297" s="82">
        <f>VLOOKUP($B297,program1516,8,FALSE)</f>
        <v>0</v>
      </c>
      <c r="P297" s="82">
        <f>VLOOKUP($B297,program1516,9,FALSE)</f>
        <v>0</v>
      </c>
      <c r="Q297" s="82">
        <f>VLOOKUP($B297,program1516,10,FALSE)</f>
        <v>0</v>
      </c>
      <c r="R297" s="76"/>
      <c r="S297" s="77">
        <f>R297/E297</f>
        <v>0</v>
      </c>
      <c r="T297" s="96">
        <f>R297/D297</f>
        <v>0</v>
      </c>
      <c r="U297" s="82">
        <f>VLOOKUP($B297,program1516,11,FALSE)</f>
        <v>62992.89</v>
      </c>
      <c r="V297" s="82">
        <f>VLOOKUP($B297,program1516,12,FALSE)</f>
        <v>0</v>
      </c>
      <c r="W297" s="82">
        <f>VLOOKUP($B297,program1516,13,FALSE)</f>
        <v>0</v>
      </c>
      <c r="X297" s="82">
        <f>VLOOKUP($B297,program1516,14,FALSE)</f>
        <v>0</v>
      </c>
      <c r="Y297" s="82">
        <f>VLOOKUP($B297,program1516,15,FALSE)</f>
        <v>0</v>
      </c>
      <c r="Z297" s="82">
        <f>VLOOKUP($B297,program1516,16,FALSE)</f>
        <v>0</v>
      </c>
      <c r="AA297" s="76">
        <f>SUM(U297:Z297)</f>
        <v>62992.89</v>
      </c>
      <c r="AB297" s="77">
        <f>AA297/E297</f>
        <v>5.8696847755823067E-2</v>
      </c>
      <c r="AC297" s="76">
        <f>AA297/D297</f>
        <v>856.34706362153338</v>
      </c>
      <c r="AD297" s="82">
        <f>VLOOKUP($B297,program1516,17,FALSE)</f>
        <v>0</v>
      </c>
      <c r="AE297" s="82">
        <f>VLOOKUP($B297,program1516,18,FALSE)</f>
        <v>0</v>
      </c>
      <c r="AF297" s="82">
        <f>VLOOKUP($B297,program1516,19,FALSE)</f>
        <v>0</v>
      </c>
      <c r="AG297" s="82">
        <f>VLOOKUP($B297,program1516,20,FALSE)</f>
        <v>0</v>
      </c>
      <c r="AH297" s="76"/>
      <c r="AJ297" s="76"/>
      <c r="AK297" s="82">
        <f>VLOOKUP($B297,program1516,21,FALSE)</f>
        <v>0</v>
      </c>
      <c r="AL297" s="82">
        <f>VLOOKUP($B297,program1516,22,FALSE)</f>
        <v>0</v>
      </c>
      <c r="AM297" s="76"/>
      <c r="AN297" s="77">
        <f>AM297/E297</f>
        <v>0</v>
      </c>
      <c r="AO297" s="76">
        <f>AM297/D297</f>
        <v>0</v>
      </c>
      <c r="AP297" s="82">
        <f>VLOOKUP($B297,program1516,23,FALSE)</f>
        <v>12820.03</v>
      </c>
      <c r="AQ297" s="82">
        <f>VLOOKUP($B297,program1516,24,FALSE)</f>
        <v>19253.57</v>
      </c>
      <c r="AR297" s="82">
        <f>VLOOKUP($B297,program1516,25,FALSE)</f>
        <v>0</v>
      </c>
      <c r="AS297" s="82">
        <f>VLOOKUP($B297,program1516,26,FALSE)</f>
        <v>0</v>
      </c>
      <c r="AT297" s="82">
        <f>VLOOKUP($B297,program1516,27,FALSE)</f>
        <v>21944.6</v>
      </c>
      <c r="AU297" s="82">
        <f>VLOOKUP($B297,program1516,28,FALSE)</f>
        <v>0</v>
      </c>
      <c r="AV297" s="82">
        <f>VLOOKUP($B297,program1516,29,FALSE)</f>
        <v>0</v>
      </c>
      <c r="AW297" s="82">
        <f>VLOOKUP($B297,program1516,30,FALSE)</f>
        <v>0</v>
      </c>
      <c r="AX297" s="82">
        <f>VLOOKUP($B297,program1516,31,FALSE)</f>
        <v>0</v>
      </c>
      <c r="AY297" s="82">
        <f>VLOOKUP($B297,program1516,32,FALSE)</f>
        <v>0</v>
      </c>
      <c r="AZ297" s="82">
        <f>VLOOKUP($B297,program1516,33,FALSE)</f>
        <v>0</v>
      </c>
      <c r="BA297" s="82">
        <f>VLOOKUP($B297,program1516,34,FALSE)</f>
        <v>0</v>
      </c>
      <c r="BB297" s="82">
        <f>VLOOKUP($B297,program1516,35,FALSE)</f>
        <v>0</v>
      </c>
      <c r="BC297" s="82">
        <f>VLOOKUP($B297,program1516,36,FALSE)</f>
        <v>0</v>
      </c>
      <c r="BD297" s="82">
        <f>VLOOKUP($B297,program1516,37,FALSE)</f>
        <v>0</v>
      </c>
      <c r="BE297" s="82">
        <f>VLOOKUP($B297,program1516,38,FALSE)</f>
        <v>0</v>
      </c>
      <c r="BF297" s="76">
        <f>SUM(AP297:BE297)</f>
        <v>54018.2</v>
      </c>
      <c r="BG297" s="77">
        <f>BF297/E297</f>
        <v>5.0334221234231376E-2</v>
      </c>
      <c r="BH297" s="76">
        <f>BF297/D297</f>
        <v>734.34203371397496</v>
      </c>
      <c r="BI297" s="82">
        <f>VLOOKUP($B297,program1516,39,FALSE)</f>
        <v>0</v>
      </c>
      <c r="BJ297" s="82">
        <f>VLOOKUP($B297,program1516,40,FALSE)</f>
        <v>0</v>
      </c>
      <c r="BK297" s="82">
        <f>VLOOKUP($B297,program1516,41,FALSE)</f>
        <v>617.04</v>
      </c>
      <c r="BL297" s="82">
        <f>VLOOKUP($B297,program1516,42,FALSE)</f>
        <v>0</v>
      </c>
      <c r="BM297" s="82">
        <f>VLOOKUP($B297,program1516,43,FALSE)</f>
        <v>0</v>
      </c>
      <c r="BN297" s="82">
        <f>VLOOKUP($B297,program1516,44,FALSE)</f>
        <v>0</v>
      </c>
      <c r="BO297" s="82">
        <f>VLOOKUP($B297,program1516,45,FALSE)</f>
        <v>0</v>
      </c>
      <c r="BP297" s="76">
        <f t="shared" ref="BP297:BP298" si="1743">SUM(BI297:BO297)</f>
        <v>617.04</v>
      </c>
      <c r="BQ297" s="77">
        <f>BP297/E297</f>
        <v>5.7495858563169687E-4</v>
      </c>
      <c r="BR297" s="76">
        <f>BP297/D297</f>
        <v>8.3882544861337678</v>
      </c>
      <c r="BS297" s="82">
        <f>VLOOKUP($B297,program1516,46,FALSE)</f>
        <v>0</v>
      </c>
      <c r="BT297" s="82">
        <f>VLOOKUP($B297,program1516,47,FALSE)</f>
        <v>0</v>
      </c>
      <c r="BU297" s="82">
        <f>VLOOKUP($B297,program1516,48,FALSE)</f>
        <v>0</v>
      </c>
      <c r="BV297" s="82">
        <f>VLOOKUP($B297,program1516,49,FALSE)</f>
        <v>0</v>
      </c>
      <c r="BW297" s="76"/>
      <c r="BX297" s="77">
        <f>BW297/E297</f>
        <v>0</v>
      </c>
      <c r="BY297" s="76">
        <f>BW297/D297</f>
        <v>0</v>
      </c>
      <c r="BZ297" s="82">
        <v>217584.37000000002</v>
      </c>
      <c r="CA297" s="77">
        <f>BZ297/E297</f>
        <v>0.20274536761111733</v>
      </c>
      <c r="CB297" s="76">
        <f>BZ297/D297</f>
        <v>2957.916938553562</v>
      </c>
      <c r="CC297" s="82">
        <v>69284.610000000015</v>
      </c>
      <c r="CD297" s="77">
        <f>CC297/E297</f>
        <v>6.4559479728451538E-2</v>
      </c>
      <c r="CE297" s="76">
        <f>CC297/D297</f>
        <v>941.87887438825464</v>
      </c>
      <c r="CF297" s="84">
        <v>64154.92</v>
      </c>
      <c r="CG297" s="77">
        <f>CF297/E297</f>
        <v>5.9779628653757723E-2</v>
      </c>
      <c r="CH297" s="85">
        <f>CF297/D297</f>
        <v>872.1441000543773</v>
      </c>
    </row>
    <row r="298" spans="1:86" x14ac:dyDescent="0.2">
      <c r="A298" s="79"/>
      <c r="B298" s="70" t="s">
        <v>482</v>
      </c>
      <c r="C298" s="70" t="s">
        <v>483</v>
      </c>
      <c r="D298" s="80">
        <f>VLOOKUP($B298,enroll1516,3,FALSE)</f>
        <v>52.650000000000006</v>
      </c>
      <c r="E298" s="80">
        <f>VLOOKUP($B298,enroll1516,4,FALSE)</f>
        <v>749906.66</v>
      </c>
      <c r="F298" s="76">
        <f>VLOOKUP($B298,program1516,2,FALSE)</f>
        <v>360593.99000000005</v>
      </c>
      <c r="G298" s="76">
        <f>VLOOKUP($B298,program1516,3,FALSE)</f>
        <v>0</v>
      </c>
      <c r="H298" s="76">
        <f>VLOOKUP($B298,program1516,4,FALSE)</f>
        <v>0</v>
      </c>
      <c r="I298" s="76">
        <f>SUM(F298:H298)</f>
        <v>360593.99000000005</v>
      </c>
      <c r="J298" s="77">
        <f t="shared" si="1741"/>
        <v>0.48085183027978445</v>
      </c>
      <c r="K298" s="81">
        <f t="shared" si="1742"/>
        <v>6848.8886989553657</v>
      </c>
      <c r="L298" s="82">
        <f>VLOOKUP($B298,program1516,5,FALSE)</f>
        <v>0</v>
      </c>
      <c r="M298" s="82">
        <f>VLOOKUP($B298,program1516,6,FALSE)</f>
        <v>0</v>
      </c>
      <c r="N298" s="82">
        <f>VLOOKUP($B298,program1516,7,FALSE)</f>
        <v>0</v>
      </c>
      <c r="O298" s="82">
        <f>VLOOKUP($B298,program1516,8,FALSE)</f>
        <v>0</v>
      </c>
      <c r="P298" s="82">
        <f>VLOOKUP($B298,program1516,9,FALSE)</f>
        <v>0</v>
      </c>
      <c r="Q298" s="82">
        <f>VLOOKUP($B298,program1516,10,FALSE)</f>
        <v>0</v>
      </c>
      <c r="R298" s="76"/>
      <c r="S298" s="77">
        <f>R298/E298</f>
        <v>0</v>
      </c>
      <c r="T298" s="96">
        <f>R298/D298</f>
        <v>0</v>
      </c>
      <c r="U298" s="82">
        <f>VLOOKUP($B298,program1516,11,FALSE)</f>
        <v>15711.5</v>
      </c>
      <c r="V298" s="82">
        <f>VLOOKUP($B298,program1516,12,FALSE)</f>
        <v>796.03</v>
      </c>
      <c r="W298" s="82">
        <f>VLOOKUP($B298,program1516,13,FALSE)</f>
        <v>0</v>
      </c>
      <c r="X298" s="82">
        <f>VLOOKUP($B298,program1516,14,FALSE)</f>
        <v>0</v>
      </c>
      <c r="Y298" s="82">
        <f>VLOOKUP($B298,program1516,15,FALSE)</f>
        <v>0</v>
      </c>
      <c r="Z298" s="82">
        <f>VLOOKUP($B298,program1516,16,FALSE)</f>
        <v>0</v>
      </c>
      <c r="AA298" s="76">
        <f>SUM(U298:Z298)</f>
        <v>16507.53</v>
      </c>
      <c r="AB298" s="77">
        <f>AA298/E298</f>
        <v>2.2012779563792644E-2</v>
      </c>
      <c r="AC298" s="76">
        <f>AA298/D298</f>
        <v>313.5333333333333</v>
      </c>
      <c r="AD298" s="82">
        <f>VLOOKUP($B298,program1516,17,FALSE)</f>
        <v>0</v>
      </c>
      <c r="AE298" s="82">
        <f>VLOOKUP($B298,program1516,18,FALSE)</f>
        <v>0</v>
      </c>
      <c r="AF298" s="82">
        <f>VLOOKUP($B298,program1516,19,FALSE)</f>
        <v>0</v>
      </c>
      <c r="AG298" s="82">
        <f>VLOOKUP($B298,program1516,20,FALSE)</f>
        <v>0</v>
      </c>
      <c r="AH298" s="76"/>
      <c r="AJ298" s="76"/>
      <c r="AK298" s="82">
        <f>VLOOKUP($B298,program1516,21,FALSE)</f>
        <v>0</v>
      </c>
      <c r="AL298" s="82">
        <f>VLOOKUP($B298,program1516,22,FALSE)</f>
        <v>0</v>
      </c>
      <c r="AM298" s="76"/>
      <c r="AN298" s="77">
        <f>AM298/E298</f>
        <v>0</v>
      </c>
      <c r="AO298" s="76">
        <f>AM298/D298</f>
        <v>0</v>
      </c>
      <c r="AP298" s="82">
        <f>VLOOKUP($B298,program1516,23,FALSE)</f>
        <v>0</v>
      </c>
      <c r="AQ298" s="82">
        <f>VLOOKUP($B298,program1516,24,FALSE)</f>
        <v>28856.499999999996</v>
      </c>
      <c r="AR298" s="82">
        <f>VLOOKUP($B298,program1516,25,FALSE)</f>
        <v>0</v>
      </c>
      <c r="AS298" s="82">
        <f>VLOOKUP($B298,program1516,26,FALSE)</f>
        <v>0</v>
      </c>
      <c r="AT298" s="82">
        <f>VLOOKUP($B298,program1516,27,FALSE)</f>
        <v>2212.96</v>
      </c>
      <c r="AU298" s="82">
        <f>VLOOKUP($B298,program1516,28,FALSE)</f>
        <v>0</v>
      </c>
      <c r="AV298" s="82">
        <f>VLOOKUP($B298,program1516,29,FALSE)</f>
        <v>0</v>
      </c>
      <c r="AW298" s="82">
        <f>VLOOKUP($B298,program1516,30,FALSE)</f>
        <v>13299.06</v>
      </c>
      <c r="AX298" s="82">
        <f>VLOOKUP($B298,program1516,31,FALSE)</f>
        <v>0</v>
      </c>
      <c r="AY298" s="82">
        <f>VLOOKUP($B298,program1516,32,FALSE)</f>
        <v>0</v>
      </c>
      <c r="AZ298" s="82">
        <f>VLOOKUP($B298,program1516,33,FALSE)</f>
        <v>0</v>
      </c>
      <c r="BA298" s="82">
        <f>VLOOKUP($B298,program1516,34,FALSE)</f>
        <v>0</v>
      </c>
      <c r="BB298" s="82">
        <f>VLOOKUP($B298,program1516,35,FALSE)</f>
        <v>0</v>
      </c>
      <c r="BC298" s="82">
        <f>VLOOKUP($B298,program1516,36,FALSE)</f>
        <v>0</v>
      </c>
      <c r="BD298" s="82">
        <f>VLOOKUP($B298,program1516,37,FALSE)</f>
        <v>0</v>
      </c>
      <c r="BE298" s="82">
        <f>VLOOKUP($B298,program1516,38,FALSE)</f>
        <v>0</v>
      </c>
      <c r="BF298" s="76">
        <f>SUM(AP298:BE298)</f>
        <v>44368.52</v>
      </c>
      <c r="BG298" s="77">
        <f>BF298/E298</f>
        <v>5.9165389996669711E-2</v>
      </c>
      <c r="BH298" s="76">
        <f>BF298/D298</f>
        <v>842.70693257359903</v>
      </c>
      <c r="BI298" s="82">
        <f>VLOOKUP($B298,program1516,39,FALSE)</f>
        <v>0</v>
      </c>
      <c r="BJ298" s="82">
        <f>VLOOKUP($B298,program1516,40,FALSE)</f>
        <v>0</v>
      </c>
      <c r="BK298" s="82">
        <f>VLOOKUP($B298,program1516,41,FALSE)</f>
        <v>1000</v>
      </c>
      <c r="BL298" s="82">
        <f>VLOOKUP($B298,program1516,42,FALSE)</f>
        <v>0</v>
      </c>
      <c r="BM298" s="82">
        <f>VLOOKUP($B298,program1516,43,FALSE)</f>
        <v>0</v>
      </c>
      <c r="BN298" s="82">
        <f>VLOOKUP($B298,program1516,44,FALSE)</f>
        <v>0</v>
      </c>
      <c r="BO298" s="82">
        <f>VLOOKUP($B298,program1516,45,FALSE)</f>
        <v>1961.96</v>
      </c>
      <c r="BP298" s="76">
        <f t="shared" si="1743"/>
        <v>2961.96</v>
      </c>
      <c r="BQ298" s="77">
        <f>BP298/E298</f>
        <v>3.9497715622368252E-3</v>
      </c>
      <c r="BR298" s="76">
        <f>BP298/D298</f>
        <v>56.257549857549854</v>
      </c>
      <c r="BS298" s="82">
        <f>VLOOKUP($B298,program1516,46,FALSE)</f>
        <v>0</v>
      </c>
      <c r="BT298" s="82">
        <f>VLOOKUP($B298,program1516,47,FALSE)</f>
        <v>0</v>
      </c>
      <c r="BU298" s="82">
        <f>VLOOKUP($B298,program1516,48,FALSE)</f>
        <v>0</v>
      </c>
      <c r="BV298" s="82">
        <f>VLOOKUP($B298,program1516,49,FALSE)</f>
        <v>0</v>
      </c>
      <c r="BW298" s="76"/>
      <c r="BX298" s="77">
        <f>BW298/E298</f>
        <v>0</v>
      </c>
      <c r="BY298" s="76">
        <f>BW298/D298</f>
        <v>0</v>
      </c>
      <c r="BZ298" s="82">
        <v>286004.24000000005</v>
      </c>
      <c r="CA298" s="77">
        <f>BZ298/E298</f>
        <v>0.3813864514818418</v>
      </c>
      <c r="CB298" s="76">
        <f>BZ298/D298</f>
        <v>5432.1792972459643</v>
      </c>
      <c r="CC298" s="82">
        <v>1446.77</v>
      </c>
      <c r="CD298" s="77">
        <f>CC298/E298</f>
        <v>1.9292667703471255E-3</v>
      </c>
      <c r="CE298" s="76">
        <f>CC298/D298</f>
        <v>27.47901234567901</v>
      </c>
      <c r="CF298" s="84">
        <v>38023.649999999994</v>
      </c>
      <c r="CG298" s="77">
        <f>CF298/E298</f>
        <v>5.0704510345327504E-2</v>
      </c>
      <c r="CH298" s="85">
        <f>CF298/D298</f>
        <v>722.19658119658106</v>
      </c>
    </row>
    <row r="299" spans="1:86" x14ac:dyDescent="0.2">
      <c r="A299" s="79"/>
      <c r="B299" s="70" t="s">
        <v>484</v>
      </c>
      <c r="C299" s="70" t="s">
        <v>485</v>
      </c>
      <c r="D299" s="80">
        <f>VLOOKUP($B299,enroll1516,3,FALSE)</f>
        <v>19.940000000000001</v>
      </c>
      <c r="E299" s="80">
        <f>VLOOKUP($B299,enroll1516,4,FALSE)</f>
        <v>541928.68000000005</v>
      </c>
      <c r="F299" s="76">
        <f>VLOOKUP($B299,program1516,2,FALSE)</f>
        <v>188571</v>
      </c>
      <c r="G299" s="76">
        <f>VLOOKUP($B299,program1516,3,FALSE)</f>
        <v>0</v>
      </c>
      <c r="H299" s="76">
        <f>VLOOKUP($B299,program1516,4,FALSE)</f>
        <v>0</v>
      </c>
      <c r="I299" s="76">
        <f>SUM(F299:H299)</f>
        <v>188571</v>
      </c>
      <c r="J299" s="77">
        <f t="shared" si="1741"/>
        <v>0.34796276144676452</v>
      </c>
      <c r="K299" s="81">
        <f t="shared" si="1742"/>
        <v>9456.9207622868598</v>
      </c>
      <c r="L299" s="82">
        <f>VLOOKUP($B299,program1516,5,FALSE)</f>
        <v>0</v>
      </c>
      <c r="M299" s="82">
        <f>VLOOKUP($B299,program1516,6,FALSE)</f>
        <v>0</v>
      </c>
      <c r="N299" s="82">
        <f>VLOOKUP($B299,program1516,7,FALSE)</f>
        <v>0</v>
      </c>
      <c r="O299" s="82">
        <f>VLOOKUP($B299,program1516,8,FALSE)</f>
        <v>0</v>
      </c>
      <c r="P299" s="82">
        <f>VLOOKUP($B299,program1516,9,FALSE)</f>
        <v>0</v>
      </c>
      <c r="Q299" s="82">
        <f>VLOOKUP($B299,program1516,10,FALSE)</f>
        <v>0</v>
      </c>
      <c r="R299" s="76"/>
      <c r="S299" s="77">
        <f>R299/E299</f>
        <v>0</v>
      </c>
      <c r="T299" s="96">
        <f>R299/D299</f>
        <v>0</v>
      </c>
      <c r="U299" s="82">
        <f>VLOOKUP($B299,program1516,11,FALSE)</f>
        <v>29738.63</v>
      </c>
      <c r="V299" s="82">
        <f>VLOOKUP($B299,program1516,12,FALSE)</f>
        <v>796.03</v>
      </c>
      <c r="W299" s="82">
        <f>VLOOKUP($B299,program1516,13,FALSE)</f>
        <v>0</v>
      </c>
      <c r="X299" s="82">
        <f>VLOOKUP($B299,program1516,14,FALSE)</f>
        <v>0</v>
      </c>
      <c r="Y299" s="82">
        <f>VLOOKUP($B299,program1516,15,FALSE)</f>
        <v>0</v>
      </c>
      <c r="Z299" s="82">
        <f>VLOOKUP($B299,program1516,16,FALSE)</f>
        <v>0</v>
      </c>
      <c r="AA299" s="76">
        <f>SUM(U299:Z299)</f>
        <v>30534.66</v>
      </c>
      <c r="AB299" s="77">
        <f>AA299/E299</f>
        <v>5.6344425247986503E-2</v>
      </c>
      <c r="AC299" s="76">
        <f>AA299/D299</f>
        <v>1531.3269809428284</v>
      </c>
      <c r="AD299" s="82">
        <f>VLOOKUP($B299,program1516,17,FALSE)</f>
        <v>0</v>
      </c>
      <c r="AE299" s="82">
        <f>VLOOKUP($B299,program1516,18,FALSE)</f>
        <v>0</v>
      </c>
      <c r="AF299" s="82">
        <f>VLOOKUP($B299,program1516,19,FALSE)</f>
        <v>0</v>
      </c>
      <c r="AG299" s="82">
        <f>VLOOKUP($B299,program1516,20,FALSE)</f>
        <v>0</v>
      </c>
      <c r="AH299" s="76"/>
      <c r="AJ299" s="76"/>
      <c r="AK299" s="82">
        <f>VLOOKUP($B299,program1516,21,FALSE)</f>
        <v>0</v>
      </c>
      <c r="AL299" s="82">
        <f>VLOOKUP($B299,program1516,22,FALSE)</f>
        <v>0</v>
      </c>
      <c r="AM299" s="76"/>
      <c r="AN299" s="77">
        <f>AM299/E299</f>
        <v>0</v>
      </c>
      <c r="AO299" s="76">
        <f>AM299/D299</f>
        <v>0</v>
      </c>
      <c r="AP299" s="82">
        <f>VLOOKUP($B299,program1516,23,FALSE)</f>
        <v>12535.779999999999</v>
      </c>
      <c r="AQ299" s="82">
        <f>VLOOKUP($B299,program1516,24,FALSE)</f>
        <v>0</v>
      </c>
      <c r="AR299" s="82">
        <f>VLOOKUP($B299,program1516,25,FALSE)</f>
        <v>0</v>
      </c>
      <c r="AS299" s="82">
        <f>VLOOKUP($B299,program1516,26,FALSE)</f>
        <v>0</v>
      </c>
      <c r="AT299" s="82">
        <f>VLOOKUP($B299,program1516,27,FALSE)</f>
        <v>1977.8899999999999</v>
      </c>
      <c r="AU299" s="82">
        <f>VLOOKUP($B299,program1516,28,FALSE)</f>
        <v>0</v>
      </c>
      <c r="AV299" s="82">
        <f>VLOOKUP($B299,program1516,29,FALSE)</f>
        <v>0</v>
      </c>
      <c r="AW299" s="82">
        <f>VLOOKUP($B299,program1516,30,FALSE)</f>
        <v>0</v>
      </c>
      <c r="AX299" s="82">
        <f>VLOOKUP($B299,program1516,31,FALSE)</f>
        <v>0</v>
      </c>
      <c r="AY299" s="82">
        <f>VLOOKUP($B299,program1516,32,FALSE)</f>
        <v>0</v>
      </c>
      <c r="AZ299" s="82">
        <f>VLOOKUP($B299,program1516,33,FALSE)</f>
        <v>0</v>
      </c>
      <c r="BA299" s="82">
        <f>VLOOKUP($B299,program1516,34,FALSE)</f>
        <v>0</v>
      </c>
      <c r="BB299" s="82">
        <f>VLOOKUP($B299,program1516,35,FALSE)</f>
        <v>0</v>
      </c>
      <c r="BC299" s="82">
        <f>VLOOKUP($B299,program1516,36,FALSE)</f>
        <v>0</v>
      </c>
      <c r="BD299" s="82">
        <f>VLOOKUP($B299,program1516,37,FALSE)</f>
        <v>0</v>
      </c>
      <c r="BE299" s="82">
        <f>VLOOKUP($B299,program1516,38,FALSE)</f>
        <v>0</v>
      </c>
      <c r="BF299" s="76">
        <f>SUM(AP299:BE299)</f>
        <v>14513.669999999998</v>
      </c>
      <c r="BG299" s="77">
        <f>BF299/E299</f>
        <v>2.6781513021233713E-2</v>
      </c>
      <c r="BH299" s="76">
        <f>BF299/D299</f>
        <v>727.86710130391157</v>
      </c>
      <c r="BI299" s="82">
        <f>VLOOKUP($B299,program1516,39,FALSE)</f>
        <v>0</v>
      </c>
      <c r="BJ299" s="82">
        <f>VLOOKUP($B299,program1516,40,FALSE)</f>
        <v>0</v>
      </c>
      <c r="BK299" s="82">
        <f>VLOOKUP($B299,program1516,41,FALSE)</f>
        <v>0</v>
      </c>
      <c r="BL299" s="82">
        <f>VLOOKUP($B299,program1516,42,FALSE)</f>
        <v>0</v>
      </c>
      <c r="BM299" s="82">
        <f>VLOOKUP($B299,program1516,43,FALSE)</f>
        <v>0</v>
      </c>
      <c r="BN299" s="82">
        <f>VLOOKUP($B299,program1516,44,FALSE)</f>
        <v>0</v>
      </c>
      <c r="BO299" s="82">
        <f>VLOOKUP($B299,program1516,45,FALSE)</f>
        <v>38052.71</v>
      </c>
      <c r="BP299" s="76">
        <f>SUM(BI299:BO299)</f>
        <v>38052.71</v>
      </c>
      <c r="BQ299" s="77">
        <f>BP299/E299</f>
        <v>7.021719167917076E-2</v>
      </c>
      <c r="BR299" s="76">
        <f>BP299/D299</f>
        <v>1908.3605817452355</v>
      </c>
      <c r="BS299" s="82">
        <f>VLOOKUP($B299,program1516,46,FALSE)</f>
        <v>0</v>
      </c>
      <c r="BT299" s="82">
        <f>VLOOKUP($B299,program1516,47,FALSE)</f>
        <v>0</v>
      </c>
      <c r="BU299" s="82">
        <f>VLOOKUP($B299,program1516,48,FALSE)</f>
        <v>0</v>
      </c>
      <c r="BV299" s="82">
        <f>VLOOKUP($B299,program1516,49,FALSE)</f>
        <v>0</v>
      </c>
      <c r="BW299" s="76"/>
      <c r="BX299" s="77">
        <f>BW299/E299</f>
        <v>0</v>
      </c>
      <c r="BY299" s="76">
        <f>BW299/D299</f>
        <v>0</v>
      </c>
      <c r="BZ299" s="82">
        <v>176884.17999999993</v>
      </c>
      <c r="CA299" s="77">
        <f>BZ299/E299</f>
        <v>0.32639752522416771</v>
      </c>
      <c r="CB299" s="76">
        <f>BZ299/D299</f>
        <v>8870.8214643931751</v>
      </c>
      <c r="CC299" s="82">
        <v>32896.399999999994</v>
      </c>
      <c r="CD299" s="77">
        <f>CC299/E299</f>
        <v>6.0702452581029652E-2</v>
      </c>
      <c r="CE299" s="76">
        <f>CC299/D299</f>
        <v>1649.7693079237708</v>
      </c>
      <c r="CF299" s="84">
        <v>60476.060000000012</v>
      </c>
      <c r="CG299" s="77">
        <f>CF299/E299</f>
        <v>0.11159413079964693</v>
      </c>
      <c r="CH299" s="85">
        <f>CF299/D299</f>
        <v>3032.9017051153464</v>
      </c>
    </row>
    <row r="300" spans="1:86" x14ac:dyDescent="0.2">
      <c r="A300" s="79"/>
      <c r="B300" s="70" t="s">
        <v>486</v>
      </c>
      <c r="C300" s="70" t="s">
        <v>487</v>
      </c>
      <c r="D300" s="80">
        <f>VLOOKUP($B300,enroll1516,3,FALSE)</f>
        <v>892.25000000000011</v>
      </c>
      <c r="E300" s="80">
        <f>VLOOKUP($B300,enroll1516,4,FALSE)</f>
        <v>11684711.529999999</v>
      </c>
      <c r="F300" s="76">
        <f>VLOOKUP($B300,program1516,2,FALSE)</f>
        <v>6265091.2300000004</v>
      </c>
      <c r="G300" s="76">
        <f>VLOOKUP($B300,program1516,3,FALSE)</f>
        <v>176390.66</v>
      </c>
      <c r="H300" s="76">
        <f>VLOOKUP($B300,program1516,4,FALSE)</f>
        <v>0</v>
      </c>
      <c r="I300" s="76">
        <f>SUM(F300:H300)</f>
        <v>6441481.8900000006</v>
      </c>
      <c r="J300" s="77">
        <f t="shared" si="1741"/>
        <v>0.55127436167009947</v>
      </c>
      <c r="K300" s="81">
        <f t="shared" si="1742"/>
        <v>7219.3688876435972</v>
      </c>
      <c r="L300" s="82">
        <f>VLOOKUP($B300,program1516,5,FALSE)</f>
        <v>0</v>
      </c>
      <c r="M300" s="82">
        <f>VLOOKUP($B300,program1516,6,FALSE)</f>
        <v>0</v>
      </c>
      <c r="N300" s="82">
        <f>VLOOKUP($B300,program1516,7,FALSE)</f>
        <v>0</v>
      </c>
      <c r="O300" s="82">
        <f>VLOOKUP($B300,program1516,8,FALSE)</f>
        <v>0</v>
      </c>
      <c r="P300" s="82">
        <f>VLOOKUP($B300,program1516,9,FALSE)</f>
        <v>0</v>
      </c>
      <c r="Q300" s="82">
        <f>VLOOKUP($B300,program1516,10,FALSE)</f>
        <v>0</v>
      </c>
      <c r="R300" s="76"/>
      <c r="S300" s="77">
        <f>R300/E300</f>
        <v>0</v>
      </c>
      <c r="T300" s="96">
        <f>R300/D300</f>
        <v>0</v>
      </c>
      <c r="U300" s="82">
        <f>VLOOKUP($B300,program1516,11,FALSE)</f>
        <v>1097575.56</v>
      </c>
      <c r="V300" s="82">
        <f>VLOOKUP($B300,program1516,12,FALSE)</f>
        <v>42623.94</v>
      </c>
      <c r="W300" s="82">
        <f>VLOOKUP($B300,program1516,13,FALSE)</f>
        <v>0</v>
      </c>
      <c r="X300" s="82">
        <f>VLOOKUP($B300,program1516,14,FALSE)</f>
        <v>0</v>
      </c>
      <c r="Y300" s="82">
        <f>VLOOKUP($B300,program1516,15,FALSE)</f>
        <v>0</v>
      </c>
      <c r="Z300" s="82">
        <f>VLOOKUP($B300,program1516,16,FALSE)</f>
        <v>0</v>
      </c>
      <c r="AA300" s="76">
        <f>SUM(U300:Z300)</f>
        <v>1140199.5</v>
      </c>
      <c r="AB300" s="77">
        <f>AA300/E300</f>
        <v>9.7580457769332718E-2</v>
      </c>
      <c r="AC300" s="76">
        <f>AA300/D300</f>
        <v>1277.8924068366487</v>
      </c>
      <c r="AD300" s="82">
        <f>VLOOKUP($B300,program1516,17,FALSE)</f>
        <v>260530.74999999997</v>
      </c>
      <c r="AE300" s="82">
        <f>VLOOKUP($B300,program1516,18,FALSE)</f>
        <v>37976.42</v>
      </c>
      <c r="AF300" s="82">
        <f>VLOOKUP($B300,program1516,19,FALSE)</f>
        <v>4506.41</v>
      </c>
      <c r="AG300" s="82">
        <f>VLOOKUP($B300,program1516,20,FALSE)</f>
        <v>0</v>
      </c>
      <c r="AH300" s="76">
        <f>SUM(AD300:AG300)</f>
        <v>303013.57999999996</v>
      </c>
      <c r="AI300" s="77">
        <f>AH300/E300</f>
        <v>2.5932482733700826E-2</v>
      </c>
      <c r="AJ300" s="76">
        <f>AH300/D300</f>
        <v>339.60614177640787</v>
      </c>
      <c r="AK300" s="82">
        <f>VLOOKUP($B300,program1516,21,FALSE)</f>
        <v>0</v>
      </c>
      <c r="AL300" s="82">
        <f>VLOOKUP($B300,program1516,22,FALSE)</f>
        <v>0</v>
      </c>
      <c r="AM300" s="76"/>
      <c r="AN300" s="77">
        <f>AM300/E300</f>
        <v>0</v>
      </c>
      <c r="AO300" s="76">
        <f>AM300/D300</f>
        <v>0</v>
      </c>
      <c r="AP300" s="82">
        <f>VLOOKUP($B300,program1516,23,FALSE)</f>
        <v>262560.92000000004</v>
      </c>
      <c r="AQ300" s="82">
        <f>VLOOKUP($B300,program1516,24,FALSE)</f>
        <v>62612.19</v>
      </c>
      <c r="AR300" s="82">
        <f>VLOOKUP($B300,program1516,25,FALSE)</f>
        <v>0</v>
      </c>
      <c r="AS300" s="82">
        <f>VLOOKUP($B300,program1516,26,FALSE)</f>
        <v>0</v>
      </c>
      <c r="AT300" s="82">
        <f>VLOOKUP($B300,program1516,27,FALSE)</f>
        <v>231193.32</v>
      </c>
      <c r="AU300" s="82">
        <f>VLOOKUP($B300,program1516,28,FALSE)</f>
        <v>0</v>
      </c>
      <c r="AV300" s="82">
        <f>VLOOKUP($B300,program1516,29,FALSE)</f>
        <v>0</v>
      </c>
      <c r="AW300" s="82">
        <f>VLOOKUP($B300,program1516,30,FALSE)</f>
        <v>13275.619999999999</v>
      </c>
      <c r="AX300" s="82">
        <f>VLOOKUP($B300,program1516,31,FALSE)</f>
        <v>0</v>
      </c>
      <c r="AY300" s="82">
        <f>VLOOKUP($B300,program1516,32,FALSE)</f>
        <v>0</v>
      </c>
      <c r="AZ300" s="82">
        <f>VLOOKUP($B300,program1516,33,FALSE)</f>
        <v>0</v>
      </c>
      <c r="BA300" s="82">
        <f>VLOOKUP($B300,program1516,34,FALSE)</f>
        <v>0</v>
      </c>
      <c r="BB300" s="82">
        <f>VLOOKUP($B300,program1516,35,FALSE)</f>
        <v>22234.85</v>
      </c>
      <c r="BC300" s="82">
        <f>VLOOKUP($B300,program1516,36,FALSE)</f>
        <v>0</v>
      </c>
      <c r="BD300" s="82">
        <f>VLOOKUP($B300,program1516,37,FALSE)</f>
        <v>0</v>
      </c>
      <c r="BE300" s="82">
        <f>VLOOKUP($B300,program1516,38,FALSE)</f>
        <v>169658.44</v>
      </c>
      <c r="BF300" s="76">
        <f>SUM(AP300:BE300)</f>
        <v>761535.34000000008</v>
      </c>
      <c r="BG300" s="77">
        <f>BF300/E300</f>
        <v>6.5173653456894548E-2</v>
      </c>
      <c r="BH300" s="76">
        <f>BF300/D300</f>
        <v>853.49996077332582</v>
      </c>
      <c r="BI300" s="82">
        <f>VLOOKUP($B300,program1516,39,FALSE)</f>
        <v>0</v>
      </c>
      <c r="BJ300" s="82">
        <f>VLOOKUP($B300,program1516,40,FALSE)</f>
        <v>0</v>
      </c>
      <c r="BK300" s="82">
        <f>VLOOKUP($B300,program1516,41,FALSE)</f>
        <v>9438.1799999999985</v>
      </c>
      <c r="BL300" s="82">
        <f>VLOOKUP($B300,program1516,42,FALSE)</f>
        <v>0</v>
      </c>
      <c r="BM300" s="82">
        <f>VLOOKUP($B300,program1516,43,FALSE)</f>
        <v>0</v>
      </c>
      <c r="BN300" s="82">
        <f>VLOOKUP($B300,program1516,44,FALSE)</f>
        <v>0</v>
      </c>
      <c r="BO300" s="82">
        <f>VLOOKUP($B300,program1516,45,FALSE)</f>
        <v>1597.1100000000001</v>
      </c>
      <c r="BP300" s="76">
        <f>SUM(BI300:BO300)</f>
        <v>11035.289999999999</v>
      </c>
      <c r="BQ300" s="77">
        <f>BP300/E300</f>
        <v>9.444212612067796E-4</v>
      </c>
      <c r="BR300" s="76">
        <f>BP300/D300</f>
        <v>12.367934995797139</v>
      </c>
      <c r="BS300" s="82">
        <f>VLOOKUP($B300,program1516,46,FALSE)</f>
        <v>0</v>
      </c>
      <c r="BT300" s="82">
        <f>VLOOKUP($B300,program1516,47,FALSE)</f>
        <v>0</v>
      </c>
      <c r="BU300" s="82">
        <f>VLOOKUP($B300,program1516,48,FALSE)</f>
        <v>0</v>
      </c>
      <c r="BV300" s="82">
        <f>VLOOKUP($B300,program1516,49,FALSE)</f>
        <v>0</v>
      </c>
      <c r="BW300" s="76"/>
      <c r="BX300" s="77">
        <f>BW300/E300</f>
        <v>0</v>
      </c>
      <c r="BY300" s="76">
        <f>BW300/D300</f>
        <v>0</v>
      </c>
      <c r="BZ300" s="82">
        <v>1947441.13</v>
      </c>
      <c r="CA300" s="77">
        <f>BZ300/E300</f>
        <v>0.16666574309515708</v>
      </c>
      <c r="CB300" s="76">
        <f>BZ300/D300</f>
        <v>2182.6182460072846</v>
      </c>
      <c r="CC300" s="82">
        <v>521529.27</v>
      </c>
      <c r="CD300" s="77">
        <f>CC300/E300</f>
        <v>4.4633474147906506E-2</v>
      </c>
      <c r="CE300" s="76">
        <f>CC300/D300</f>
        <v>584.51024936957128</v>
      </c>
      <c r="CF300" s="84">
        <v>558475.53</v>
      </c>
      <c r="CG300" s="77">
        <f>CF300/E300</f>
        <v>4.7795405865702197E-2</v>
      </c>
      <c r="CH300" s="85">
        <f>CF300/D300</f>
        <v>625.91821798823196</v>
      </c>
    </row>
    <row r="301" spans="1:86" x14ac:dyDescent="0.2">
      <c r="A301" s="79"/>
      <c r="B301" s="70"/>
      <c r="C301" s="74" t="s">
        <v>56</v>
      </c>
      <c r="D301" s="97">
        <f t="shared" ref="D301:I301" si="1744">SUM(D297:D300)</f>
        <v>1038.4000000000001</v>
      </c>
      <c r="E301" s="87">
        <f t="shared" si="1744"/>
        <v>14049737.209999999</v>
      </c>
      <c r="F301" s="74">
        <f t="shared" si="1744"/>
        <v>7418794.5300000012</v>
      </c>
      <c r="G301" s="74">
        <f t="shared" si="1744"/>
        <v>176390.66</v>
      </c>
      <c r="H301" s="74">
        <f t="shared" si="1744"/>
        <v>0</v>
      </c>
      <c r="I301" s="74">
        <f t="shared" si="1744"/>
        <v>7595185.1900000013</v>
      </c>
      <c r="J301" s="90">
        <f t="shared" si="1741"/>
        <v>0.54059268700015795</v>
      </c>
      <c r="K301" s="91">
        <f t="shared" si="1742"/>
        <v>7314.3154757318962</v>
      </c>
      <c r="L301" s="74">
        <f t="shared" ref="L301:R301" si="1745">SUM(L297:L300)</f>
        <v>0</v>
      </c>
      <c r="M301" s="74">
        <f t="shared" si="1745"/>
        <v>0</v>
      </c>
      <c r="N301" s="74">
        <f t="shared" si="1745"/>
        <v>0</v>
      </c>
      <c r="O301" s="74">
        <f t="shared" si="1745"/>
        <v>0</v>
      </c>
      <c r="P301" s="74">
        <f t="shared" si="1745"/>
        <v>0</v>
      </c>
      <c r="Q301" s="74">
        <f t="shared" si="1745"/>
        <v>0</v>
      </c>
      <c r="R301" s="74">
        <f t="shared" si="1745"/>
        <v>0</v>
      </c>
      <c r="S301" s="90">
        <f>R301/E301</f>
        <v>0</v>
      </c>
      <c r="T301" s="66">
        <f>R301/D301</f>
        <v>0</v>
      </c>
      <c r="U301" s="74">
        <f t="shared" ref="U301:AA301" si="1746">SUM(U297:U300)</f>
        <v>1206018.58</v>
      </c>
      <c r="V301" s="74">
        <f t="shared" si="1746"/>
        <v>44216</v>
      </c>
      <c r="W301" s="74">
        <f t="shared" si="1746"/>
        <v>0</v>
      </c>
      <c r="X301" s="74">
        <f t="shared" si="1746"/>
        <v>0</v>
      </c>
      <c r="Y301" s="74">
        <f t="shared" si="1746"/>
        <v>0</v>
      </c>
      <c r="Z301" s="74">
        <f t="shared" si="1746"/>
        <v>0</v>
      </c>
      <c r="AA301" s="74">
        <f t="shared" si="1746"/>
        <v>1250234.58</v>
      </c>
      <c r="AB301" s="90">
        <f>AA301/E301</f>
        <v>8.8986332008412009E-2</v>
      </c>
      <c r="AC301" s="63">
        <f>AA301/D301</f>
        <v>1204.0009437596302</v>
      </c>
      <c r="AD301" s="74">
        <f>SUM(AD297:AD300)</f>
        <v>260530.74999999997</v>
      </c>
      <c r="AE301" s="74">
        <f>SUM(AE297:AE300)</f>
        <v>37976.42</v>
      </c>
      <c r="AF301" s="74">
        <f>SUM(AF297:AF300)</f>
        <v>4506.41</v>
      </c>
      <c r="AG301" s="74">
        <f>SUM(AG297:AG300)</f>
        <v>0</v>
      </c>
      <c r="AH301" s="74">
        <f>SUM(AH297:AH300)</f>
        <v>303013.57999999996</v>
      </c>
      <c r="AI301" s="90">
        <f>AH301/E301</f>
        <v>2.1567206238158526E-2</v>
      </c>
      <c r="AJ301" s="63">
        <f>AH301/D301</f>
        <v>291.80814714946064</v>
      </c>
      <c r="AK301" s="74">
        <f t="shared" ref="AK301" si="1747">SUM(AK297:AK300)</f>
        <v>0</v>
      </c>
      <c r="AL301" s="74">
        <f>SUM(AL297:AL300)</f>
        <v>0</v>
      </c>
      <c r="AM301" s="74">
        <f>SUM(AM297:AM300)</f>
        <v>0</v>
      </c>
      <c r="AN301" s="90">
        <f>AM301/E301</f>
        <v>0</v>
      </c>
      <c r="AO301" s="63">
        <f>AM301/D301</f>
        <v>0</v>
      </c>
      <c r="AP301" s="74">
        <f t="shared" ref="AP301:AW301" si="1748">SUM(AP297:AP300)</f>
        <v>287916.73000000004</v>
      </c>
      <c r="AQ301" s="74">
        <f t="shared" si="1748"/>
        <v>110722.26</v>
      </c>
      <c r="AR301" s="74">
        <f t="shared" si="1748"/>
        <v>0</v>
      </c>
      <c r="AS301" s="74">
        <f t="shared" si="1748"/>
        <v>0</v>
      </c>
      <c r="AT301" s="74">
        <f t="shared" si="1748"/>
        <v>257328.77000000002</v>
      </c>
      <c r="AU301" s="74">
        <f t="shared" si="1748"/>
        <v>0</v>
      </c>
      <c r="AV301" s="74">
        <f t="shared" si="1748"/>
        <v>0</v>
      </c>
      <c r="AW301" s="74">
        <f t="shared" si="1748"/>
        <v>26574.68</v>
      </c>
      <c r="AX301" s="74">
        <f>SUM(AX297:AX300)</f>
        <v>0</v>
      </c>
      <c r="AY301" s="74">
        <f>SUM(AY297:AY300)</f>
        <v>0</v>
      </c>
      <c r="AZ301" s="74">
        <f t="shared" ref="AZ301:BF301" si="1749">SUM(AZ297:AZ300)</f>
        <v>0</v>
      </c>
      <c r="BA301" s="74">
        <f t="shared" si="1749"/>
        <v>0</v>
      </c>
      <c r="BB301" s="74">
        <f t="shared" si="1749"/>
        <v>22234.85</v>
      </c>
      <c r="BC301" s="74">
        <f t="shared" si="1749"/>
        <v>0</v>
      </c>
      <c r="BD301" s="74">
        <f t="shared" si="1749"/>
        <v>0</v>
      </c>
      <c r="BE301" s="74">
        <f t="shared" si="1749"/>
        <v>169658.44</v>
      </c>
      <c r="BF301" s="74">
        <f t="shared" si="1749"/>
        <v>874435.7300000001</v>
      </c>
      <c r="BG301" s="90">
        <f>BF301/E301</f>
        <v>6.2238582610471486E-2</v>
      </c>
      <c r="BH301" s="63">
        <f>BF301/D301</f>
        <v>842.09912365177195</v>
      </c>
      <c r="BI301" s="74">
        <f t="shared" ref="BI301:BN301" si="1750">SUM(BI297:BI300)</f>
        <v>0</v>
      </c>
      <c r="BJ301" s="74">
        <f t="shared" si="1750"/>
        <v>0</v>
      </c>
      <c r="BK301" s="74">
        <f t="shared" si="1750"/>
        <v>11055.219999999998</v>
      </c>
      <c r="BL301" s="74">
        <f t="shared" si="1750"/>
        <v>0</v>
      </c>
      <c r="BM301" s="74">
        <f t="shared" si="1750"/>
        <v>0</v>
      </c>
      <c r="BN301" s="74">
        <f t="shared" si="1750"/>
        <v>0</v>
      </c>
      <c r="BO301" s="74">
        <f>SUM(BO297:BO300)</f>
        <v>41611.78</v>
      </c>
      <c r="BP301" s="74">
        <f t="shared" ref="BP301" si="1751">SUM(BP297:BP300)</f>
        <v>52667</v>
      </c>
      <c r="BQ301" s="90">
        <f>BP301/E301</f>
        <v>3.748611038967611E-3</v>
      </c>
      <c r="BR301" s="63">
        <f>BP301/D301</f>
        <v>50.719375963020028</v>
      </c>
      <c r="BS301" s="74">
        <f>SUM(BS297:BS300)</f>
        <v>0</v>
      </c>
      <c r="BT301" s="74">
        <f>SUM(BT297:BT300)</f>
        <v>0</v>
      </c>
      <c r="BU301" s="74">
        <f>SUM(BU297:BU300)</f>
        <v>0</v>
      </c>
      <c r="BV301" s="74">
        <f>SUM(BV297:BV300)</f>
        <v>0</v>
      </c>
      <c r="BW301" s="74">
        <f>SUM(BW297:BW300)</f>
        <v>0</v>
      </c>
      <c r="BX301" s="90">
        <f>BW301/E301</f>
        <v>0</v>
      </c>
      <c r="BY301" s="63">
        <f>BW301/D301</f>
        <v>0</v>
      </c>
      <c r="BZ301" s="74">
        <f>SUM(BZ297:BZ300)</f>
        <v>2627913.92</v>
      </c>
      <c r="CA301" s="90">
        <f>BZ301/E301</f>
        <v>0.18704363510298</v>
      </c>
      <c r="CB301" s="63">
        <f>BZ301/D301</f>
        <v>2530.7337442218795</v>
      </c>
      <c r="CC301" s="74">
        <f>SUM(CC297:CC300)</f>
        <v>625157.05000000005</v>
      </c>
      <c r="CD301" s="90">
        <f>CC301/E301</f>
        <v>4.4495995950375511E-2</v>
      </c>
      <c r="CE301" s="63">
        <f>CC301/D301</f>
        <v>602.03876155624039</v>
      </c>
      <c r="CF301" s="98">
        <f>SUM(CF297:CF300)</f>
        <v>721130.16</v>
      </c>
      <c r="CG301" s="90">
        <f>CF301/E301</f>
        <v>5.1326950050477139E-2</v>
      </c>
      <c r="CH301" s="93">
        <f>CF301/D301</f>
        <v>694.46278890600922</v>
      </c>
    </row>
    <row r="302" spans="1:86" s="59" customFormat="1" ht="4.5" customHeight="1" x14ac:dyDescent="0.2">
      <c r="A302" s="20"/>
      <c r="B302" s="19"/>
      <c r="C302" s="57"/>
      <c r="D302" s="19"/>
      <c r="E302" s="19"/>
      <c r="F302" s="76"/>
      <c r="G302" s="76"/>
      <c r="H302" s="76"/>
      <c r="I302" s="76"/>
      <c r="J302" s="19"/>
      <c r="K302" s="76"/>
      <c r="L302" s="76"/>
      <c r="M302" s="76"/>
      <c r="N302" s="76"/>
      <c r="O302" s="76"/>
      <c r="P302" s="76"/>
      <c r="Q302" s="76"/>
      <c r="R302" s="76"/>
      <c r="S302" s="19"/>
      <c r="T302" s="76"/>
      <c r="U302" s="76"/>
      <c r="V302" s="76"/>
      <c r="W302" s="76"/>
      <c r="X302" s="76"/>
      <c r="Y302" s="76"/>
      <c r="Z302" s="76"/>
      <c r="AA302" s="76"/>
      <c r="AB302" s="19"/>
      <c r="AC302" s="76"/>
      <c r="AD302" s="76"/>
      <c r="AE302" s="76"/>
      <c r="AF302" s="76"/>
      <c r="AG302" s="76"/>
      <c r="AH302" s="76"/>
      <c r="AI302" s="19"/>
      <c r="AJ302" s="76"/>
      <c r="AK302" s="76"/>
      <c r="AL302" s="76"/>
      <c r="AM302" s="76"/>
      <c r="AN302" s="19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19"/>
      <c r="BH302" s="76"/>
      <c r="BI302" s="76"/>
      <c r="BJ302" s="76"/>
      <c r="BK302" s="76"/>
      <c r="BL302" s="76"/>
      <c r="BM302" s="76"/>
      <c r="BN302" s="76"/>
      <c r="BO302" s="76"/>
      <c r="BP302" s="76"/>
      <c r="BQ302" s="19"/>
      <c r="BR302" s="76"/>
      <c r="BS302" s="76"/>
      <c r="BT302" s="76"/>
      <c r="BU302" s="76"/>
      <c r="BV302" s="76"/>
      <c r="BW302" s="76"/>
      <c r="BX302" s="19"/>
      <c r="BY302" s="76"/>
      <c r="BZ302" s="76"/>
      <c r="CA302" s="19"/>
      <c r="CB302" s="76"/>
      <c r="CC302" s="76"/>
      <c r="CD302" s="19"/>
      <c r="CE302" s="76"/>
      <c r="CF302" s="78"/>
      <c r="CG302" s="19"/>
      <c r="CH302" s="19"/>
    </row>
    <row r="303" spans="1:86" x14ac:dyDescent="0.2">
      <c r="A303" s="94" t="s">
        <v>488</v>
      </c>
      <c r="B303" s="70"/>
      <c r="C303" s="74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1"/>
    </row>
    <row r="304" spans="1:86" x14ac:dyDescent="0.2">
      <c r="A304" s="79"/>
      <c r="B304" s="70" t="s">
        <v>489</v>
      </c>
      <c r="C304" s="70" t="s">
        <v>490</v>
      </c>
      <c r="D304" s="80">
        <f t="shared" ref="D304:D317" si="1752">VLOOKUP($B304,enroll1516,3,FALSE)</f>
        <v>19603.530000000002</v>
      </c>
      <c r="E304" s="80">
        <f t="shared" ref="E304:E317" si="1753">VLOOKUP($B304,enroll1516,4,FALSE)</f>
        <v>228677936.56999999</v>
      </c>
      <c r="F304" s="76">
        <f t="shared" ref="F304:F317" si="1754">VLOOKUP($B304,program1516,2,FALSE)</f>
        <v>127019163.97000004</v>
      </c>
      <c r="G304" s="76">
        <f t="shared" ref="G304:G317" si="1755">VLOOKUP($B304,program1516,3,FALSE)</f>
        <v>3249504.36</v>
      </c>
      <c r="H304" s="76">
        <f t="shared" ref="H304:H317" si="1756">VLOOKUP($B304,program1516,4,FALSE)</f>
        <v>343285.83</v>
      </c>
      <c r="I304" s="76">
        <f t="shared" ref="I304:I317" si="1757">SUM(F304:H304)</f>
        <v>130611954.16000004</v>
      </c>
      <c r="J304" s="77">
        <f t="shared" ref="J304:J318" si="1758">I304/E304</f>
        <v>0.57116115406270851</v>
      </c>
      <c r="K304" s="81">
        <f t="shared" ref="K304:K318" si="1759">I304/D304</f>
        <v>6662.6752508349273</v>
      </c>
      <c r="L304" s="82">
        <f t="shared" ref="L304:L317" si="1760">VLOOKUP($B304,program1516,5,FALSE)</f>
        <v>0</v>
      </c>
      <c r="M304" s="82">
        <f t="shared" ref="M304:M317" si="1761">VLOOKUP($B304,program1516,6,FALSE)</f>
        <v>0</v>
      </c>
      <c r="N304" s="82">
        <f t="shared" ref="N304:N317" si="1762">VLOOKUP($B304,program1516,7,FALSE)</f>
        <v>0</v>
      </c>
      <c r="O304" s="82">
        <f t="shared" ref="O304:O317" si="1763">VLOOKUP($B304,program1516,8,FALSE)</f>
        <v>0</v>
      </c>
      <c r="P304" s="82">
        <f t="shared" ref="P304:P317" si="1764">VLOOKUP($B304,program1516,9,FALSE)</f>
        <v>0</v>
      </c>
      <c r="Q304" s="82">
        <f t="shared" ref="Q304:Q317" si="1765">VLOOKUP($B304,program1516,10,FALSE)</f>
        <v>0</v>
      </c>
      <c r="R304" s="76"/>
      <c r="S304" s="77">
        <f t="shared" ref="S304:S318" si="1766">R304/E304</f>
        <v>0</v>
      </c>
      <c r="T304" s="96">
        <f t="shared" ref="T304:T318" si="1767">R304/D304</f>
        <v>0</v>
      </c>
      <c r="U304" s="82">
        <f t="shared" ref="U304:U317" si="1768">VLOOKUP($B304,program1516,11,FALSE)</f>
        <v>25869329.339999996</v>
      </c>
      <c r="V304" s="82">
        <f t="shared" ref="V304:V317" si="1769">VLOOKUP($B304,program1516,12,FALSE)</f>
        <v>1017482.2300000001</v>
      </c>
      <c r="W304" s="82">
        <f t="shared" ref="W304:W317" si="1770">VLOOKUP($B304,program1516,13,FALSE)</f>
        <v>4067983.97</v>
      </c>
      <c r="X304" s="82">
        <f t="shared" ref="X304:X317" si="1771">VLOOKUP($B304,program1516,14,FALSE)</f>
        <v>0</v>
      </c>
      <c r="Y304" s="82">
        <f t="shared" ref="Y304:Y317" si="1772">VLOOKUP($B304,program1516,15,FALSE)</f>
        <v>0</v>
      </c>
      <c r="Z304" s="82">
        <f t="shared" ref="Z304:Z317" si="1773">VLOOKUP($B304,program1516,16,FALSE)</f>
        <v>0</v>
      </c>
      <c r="AA304" s="76">
        <f t="shared" ref="AA304:AA317" si="1774">SUM(U304:Z304)</f>
        <v>30954795.539999995</v>
      </c>
      <c r="AB304" s="77">
        <f t="shared" ref="AB304:AB318" si="1775">AA304/E304</f>
        <v>0.13536415451485634</v>
      </c>
      <c r="AC304" s="76">
        <f t="shared" ref="AC304:AC318" si="1776">AA304/D304</f>
        <v>1579.041914389908</v>
      </c>
      <c r="AD304" s="82">
        <f t="shared" ref="AD304:AD317" si="1777">VLOOKUP($B304,program1516,17,FALSE)</f>
        <v>6046098.3599999985</v>
      </c>
      <c r="AE304" s="82">
        <f t="shared" ref="AE304:AE317" si="1778">VLOOKUP($B304,program1516,18,FALSE)</f>
        <v>1912931.8000000003</v>
      </c>
      <c r="AF304" s="82">
        <f t="shared" ref="AF304:AF317" si="1779">VLOOKUP($B304,program1516,19,FALSE)</f>
        <v>103218.29999999999</v>
      </c>
      <c r="AG304" s="82">
        <f t="shared" ref="AG304:AG317" si="1780">VLOOKUP($B304,program1516,20,FALSE)</f>
        <v>0</v>
      </c>
      <c r="AH304" s="76">
        <f t="shared" ref="AH304:AH317" si="1781">SUM(AD304:AG304)</f>
        <v>8062248.4599999981</v>
      </c>
      <c r="AI304" s="77">
        <f t="shared" ref="AI304:AI318" si="1782">AH304/E304</f>
        <v>3.5255908728790218E-2</v>
      </c>
      <c r="AJ304" s="76">
        <f t="shared" ref="AJ304:AJ318" si="1783">AH304/D304</f>
        <v>411.26513745228522</v>
      </c>
      <c r="AK304" s="82">
        <f t="shared" ref="AK304:AK317" si="1784">VLOOKUP($B304,program1516,21,FALSE)</f>
        <v>0</v>
      </c>
      <c r="AL304" s="82">
        <f t="shared" ref="AL304:AL317" si="1785">VLOOKUP($B304,program1516,22,FALSE)</f>
        <v>0</v>
      </c>
      <c r="AM304" s="76"/>
      <c r="AN304" s="77">
        <f t="shared" ref="AN304:AN318" si="1786">AM304/E304</f>
        <v>0</v>
      </c>
      <c r="AO304" s="76">
        <f t="shared" ref="AO304:AO318" si="1787">AM304/D304</f>
        <v>0</v>
      </c>
      <c r="AP304" s="82">
        <f t="shared" ref="AP304:AP317" si="1788">VLOOKUP($B304,program1516,23,FALSE)</f>
        <v>3080210.44</v>
      </c>
      <c r="AQ304" s="82">
        <f t="shared" ref="AQ304:AQ317" si="1789">VLOOKUP($B304,program1516,24,FALSE)</f>
        <v>649654</v>
      </c>
      <c r="AR304" s="82">
        <f t="shared" ref="AR304:AR317" si="1790">VLOOKUP($B304,program1516,25,FALSE)</f>
        <v>0</v>
      </c>
      <c r="AS304" s="82">
        <f t="shared" ref="AS304:AS317" si="1791">VLOOKUP($B304,program1516,26,FALSE)</f>
        <v>0</v>
      </c>
      <c r="AT304" s="82">
        <f t="shared" ref="AT304:AT317" si="1792">VLOOKUP($B304,program1516,27,FALSE)</f>
        <v>3940548.4599999995</v>
      </c>
      <c r="AU304" s="82">
        <f t="shared" ref="AU304:AU317" si="1793">VLOOKUP($B304,program1516,28,FALSE)</f>
        <v>24116.28</v>
      </c>
      <c r="AV304" s="82">
        <f t="shared" ref="AV304:AV317" si="1794">VLOOKUP($B304,program1516,29,FALSE)</f>
        <v>0</v>
      </c>
      <c r="AW304" s="82">
        <f t="shared" ref="AW304:AW317" si="1795">VLOOKUP($B304,program1516,30,FALSE)</f>
        <v>1544101.6800000002</v>
      </c>
      <c r="AX304" s="82">
        <f t="shared" ref="AX304:AX317" si="1796">VLOOKUP($B304,program1516,31,FALSE)</f>
        <v>0</v>
      </c>
      <c r="AY304" s="82">
        <f t="shared" ref="AY304:AY317" si="1797">VLOOKUP($B304,program1516,32,FALSE)</f>
        <v>0</v>
      </c>
      <c r="AZ304" s="82">
        <f t="shared" ref="AZ304:AZ317" si="1798">VLOOKUP($B304,program1516,33,FALSE)</f>
        <v>0</v>
      </c>
      <c r="BA304" s="82">
        <f t="shared" ref="BA304:BA317" si="1799">VLOOKUP($B304,program1516,34,FALSE)</f>
        <v>381569.79000000004</v>
      </c>
      <c r="BB304" s="82">
        <f t="shared" ref="BB304:BB317" si="1800">VLOOKUP($B304,program1516,35,FALSE)</f>
        <v>2568950.5000000009</v>
      </c>
      <c r="BC304" s="82">
        <f t="shared" ref="BC304:BC317" si="1801">VLOOKUP($B304,program1516,36,FALSE)</f>
        <v>0</v>
      </c>
      <c r="BD304" s="82">
        <f t="shared" ref="BD304:BD317" si="1802">VLOOKUP($B304,program1516,37,FALSE)</f>
        <v>0</v>
      </c>
      <c r="BE304" s="82">
        <f t="shared" ref="BE304:BE317" si="1803">VLOOKUP($B304,program1516,38,FALSE)</f>
        <v>101807.23000000001</v>
      </c>
      <c r="BF304" s="76">
        <f t="shared" ref="BF304:BF317" si="1804">SUM(AP304:BE304)</f>
        <v>12290958.379999999</v>
      </c>
      <c r="BG304" s="77">
        <f t="shared" ref="BG304:BG318" si="1805">BF304/E304</f>
        <v>5.3747897870495463E-2</v>
      </c>
      <c r="BH304" s="76">
        <f t="shared" ref="BH304:BH318" si="1806">BF304/D304</f>
        <v>626.97679346525842</v>
      </c>
      <c r="BI304" s="82">
        <f t="shared" ref="BI304:BI317" si="1807">VLOOKUP($B304,program1516,39,FALSE)</f>
        <v>0</v>
      </c>
      <c r="BJ304" s="82">
        <f t="shared" ref="BJ304:BJ317" si="1808">VLOOKUP($B304,program1516,40,FALSE)</f>
        <v>260769.03</v>
      </c>
      <c r="BK304" s="82">
        <f t="shared" ref="BK304:BK317" si="1809">VLOOKUP($B304,program1516,41,FALSE)</f>
        <v>257268.74</v>
      </c>
      <c r="BL304" s="82">
        <f t="shared" ref="BL304:BL317" si="1810">VLOOKUP($B304,program1516,42,FALSE)</f>
        <v>0</v>
      </c>
      <c r="BM304" s="82">
        <f t="shared" ref="BM304:BM317" si="1811">VLOOKUP($B304,program1516,43,FALSE)</f>
        <v>0</v>
      </c>
      <c r="BN304" s="82">
        <f t="shared" ref="BN304:BN317" si="1812">VLOOKUP($B304,program1516,44,FALSE)</f>
        <v>0</v>
      </c>
      <c r="BO304" s="82">
        <f t="shared" ref="BO304:BO317" si="1813">VLOOKUP($B304,program1516,45,FALSE)</f>
        <v>3408313.8800000004</v>
      </c>
      <c r="BP304" s="76">
        <f t="shared" ref="BP304:BP317" si="1814">SUM(BI304:BO304)</f>
        <v>3926351.6500000004</v>
      </c>
      <c r="BQ304" s="77">
        <f t="shared" ref="BQ304:BQ318" si="1815">BP304/E304</f>
        <v>1.7169787819902405E-2</v>
      </c>
      <c r="BR304" s="76">
        <f t="shared" ref="BR304:BR318" si="1816">BP304/D304</f>
        <v>200.28799149949015</v>
      </c>
      <c r="BS304" s="82">
        <f t="shared" ref="BS304:BS317" si="1817">VLOOKUP($B304,program1516,46,FALSE)</f>
        <v>0</v>
      </c>
      <c r="BT304" s="82">
        <f t="shared" ref="BT304:BT317" si="1818">VLOOKUP($B304,program1516,47,FALSE)</f>
        <v>0</v>
      </c>
      <c r="BU304" s="82">
        <f t="shared" ref="BU304:BU317" si="1819">VLOOKUP($B304,program1516,48,FALSE)</f>
        <v>0</v>
      </c>
      <c r="BV304" s="82">
        <f t="shared" ref="BV304:BV317" si="1820">VLOOKUP($B304,program1516,49,FALSE)</f>
        <v>570823.38</v>
      </c>
      <c r="BW304" s="76">
        <f t="shared" ref="BW304:BW317" si="1821">SUM(BS304:BV304)</f>
        <v>570823.38</v>
      </c>
      <c r="BX304" s="77">
        <f t="shared" ref="BX304:BX318" si="1822">BW304/E304</f>
        <v>2.4961891320252785E-3</v>
      </c>
      <c r="BY304" s="76">
        <f t="shared" ref="BY304:BY318" si="1823">BW304/D304</f>
        <v>29.118397553909929</v>
      </c>
      <c r="BZ304" s="82">
        <v>25688563.609999999</v>
      </c>
      <c r="CA304" s="77">
        <f t="shared" ref="CA304:CA318" si="1824">BZ304/E304</f>
        <v>0.1123351207174136</v>
      </c>
      <c r="CB304" s="76">
        <f t="shared" ref="CB304:CB318" si="1825">BZ304/D304</f>
        <v>1310.4049938965072</v>
      </c>
      <c r="CC304" s="82">
        <v>6696811.919999999</v>
      </c>
      <c r="CD304" s="77">
        <f t="shared" ref="CD304:CD318" si="1826">CC304/E304</f>
        <v>2.9284906189233764E-2</v>
      </c>
      <c r="CE304" s="76">
        <f t="shared" ref="CE304:CE318" si="1827">CC304/D304</f>
        <v>341.61255243315861</v>
      </c>
      <c r="CF304" s="84">
        <v>9875429.4700000025</v>
      </c>
      <c r="CG304" s="77">
        <f t="shared" ref="CG304:CG318" si="1828">CF304/E304</f>
        <v>4.3184880964574651E-2</v>
      </c>
      <c r="CH304" s="85">
        <f t="shared" ref="CH304:CH318" si="1829">CF304/D304</f>
        <v>503.75771455447062</v>
      </c>
    </row>
    <row r="305" spans="1:86" x14ac:dyDescent="0.2">
      <c r="A305" s="79"/>
      <c r="B305" s="70" t="s">
        <v>491</v>
      </c>
      <c r="C305" s="70" t="s">
        <v>492</v>
      </c>
      <c r="D305" s="80">
        <f t="shared" si="1752"/>
        <v>8384.2499999999964</v>
      </c>
      <c r="E305" s="80">
        <f t="shared" si="1753"/>
        <v>88667001.019999996</v>
      </c>
      <c r="F305" s="76">
        <f t="shared" si="1754"/>
        <v>49877125.850000009</v>
      </c>
      <c r="G305" s="76">
        <f t="shared" si="1755"/>
        <v>555241.54999999993</v>
      </c>
      <c r="H305" s="76">
        <f t="shared" si="1756"/>
        <v>0</v>
      </c>
      <c r="I305" s="76">
        <f t="shared" si="1757"/>
        <v>50432367.400000006</v>
      </c>
      <c r="J305" s="77">
        <f t="shared" si="1758"/>
        <v>0.56878395366754686</v>
      </c>
      <c r="K305" s="81">
        <f t="shared" si="1759"/>
        <v>6015.131633717986</v>
      </c>
      <c r="L305" s="82">
        <f t="shared" si="1760"/>
        <v>0</v>
      </c>
      <c r="M305" s="82">
        <f t="shared" si="1761"/>
        <v>0</v>
      </c>
      <c r="N305" s="82">
        <f t="shared" si="1762"/>
        <v>0</v>
      </c>
      <c r="O305" s="82">
        <f t="shared" si="1763"/>
        <v>0</v>
      </c>
      <c r="P305" s="82">
        <f t="shared" si="1764"/>
        <v>0</v>
      </c>
      <c r="Q305" s="82">
        <f t="shared" si="1765"/>
        <v>0</v>
      </c>
      <c r="R305" s="76"/>
      <c r="S305" s="77">
        <f t="shared" si="1766"/>
        <v>0</v>
      </c>
      <c r="T305" s="96">
        <f t="shared" si="1767"/>
        <v>0</v>
      </c>
      <c r="U305" s="82">
        <f t="shared" si="1768"/>
        <v>9299510.6900000013</v>
      </c>
      <c r="V305" s="82">
        <f t="shared" si="1769"/>
        <v>404845.21</v>
      </c>
      <c r="W305" s="82">
        <f t="shared" si="1770"/>
        <v>1301017.4099999999</v>
      </c>
      <c r="X305" s="82">
        <f t="shared" si="1771"/>
        <v>0</v>
      </c>
      <c r="Y305" s="82">
        <f t="shared" si="1772"/>
        <v>0</v>
      </c>
      <c r="Z305" s="82">
        <f t="shared" si="1773"/>
        <v>0</v>
      </c>
      <c r="AA305" s="76">
        <f t="shared" si="1774"/>
        <v>11005373.310000002</v>
      </c>
      <c r="AB305" s="77">
        <f t="shared" si="1775"/>
        <v>0.12412028357108409</v>
      </c>
      <c r="AC305" s="76">
        <f t="shared" si="1776"/>
        <v>1312.6246605241979</v>
      </c>
      <c r="AD305" s="82">
        <f t="shared" si="1777"/>
        <v>3000455.4399999995</v>
      </c>
      <c r="AE305" s="82">
        <f t="shared" si="1778"/>
        <v>580025.25</v>
      </c>
      <c r="AF305" s="82">
        <f t="shared" si="1779"/>
        <v>30450.73</v>
      </c>
      <c r="AG305" s="82">
        <f t="shared" si="1780"/>
        <v>0</v>
      </c>
      <c r="AH305" s="76">
        <f t="shared" si="1781"/>
        <v>3610931.4199999995</v>
      </c>
      <c r="AI305" s="77">
        <f t="shared" si="1782"/>
        <v>4.0724636882502732E-2</v>
      </c>
      <c r="AJ305" s="76">
        <f t="shared" si="1783"/>
        <v>430.68031368339456</v>
      </c>
      <c r="AK305" s="82">
        <f t="shared" si="1784"/>
        <v>0</v>
      </c>
      <c r="AL305" s="82">
        <f t="shared" si="1785"/>
        <v>0</v>
      </c>
      <c r="AM305" s="76"/>
      <c r="AN305" s="77">
        <f t="shared" si="1786"/>
        <v>0</v>
      </c>
      <c r="AO305" s="76">
        <f t="shared" si="1787"/>
        <v>0</v>
      </c>
      <c r="AP305" s="82">
        <f t="shared" si="1788"/>
        <v>655615.76</v>
      </c>
      <c r="AQ305" s="82">
        <f t="shared" si="1789"/>
        <v>204263.40000000002</v>
      </c>
      <c r="AR305" s="82">
        <f t="shared" si="1790"/>
        <v>0</v>
      </c>
      <c r="AS305" s="82">
        <f t="shared" si="1791"/>
        <v>0</v>
      </c>
      <c r="AT305" s="82">
        <f t="shared" si="1792"/>
        <v>1316242.21</v>
      </c>
      <c r="AU305" s="82">
        <f t="shared" si="1793"/>
        <v>0</v>
      </c>
      <c r="AV305" s="82">
        <f t="shared" si="1794"/>
        <v>0</v>
      </c>
      <c r="AW305" s="82">
        <f t="shared" si="1795"/>
        <v>288240.59000000003</v>
      </c>
      <c r="AX305" s="82">
        <f t="shared" si="1796"/>
        <v>0</v>
      </c>
      <c r="AY305" s="82">
        <f t="shared" si="1797"/>
        <v>0</v>
      </c>
      <c r="AZ305" s="82">
        <f t="shared" si="1798"/>
        <v>0</v>
      </c>
      <c r="BA305" s="82">
        <f t="shared" si="1799"/>
        <v>35009.17</v>
      </c>
      <c r="BB305" s="82">
        <f t="shared" si="1800"/>
        <v>321074.10000000003</v>
      </c>
      <c r="BC305" s="82">
        <f t="shared" si="1801"/>
        <v>0</v>
      </c>
      <c r="BD305" s="82">
        <f t="shared" si="1802"/>
        <v>0</v>
      </c>
      <c r="BE305" s="82">
        <f t="shared" si="1803"/>
        <v>0</v>
      </c>
      <c r="BF305" s="76">
        <f t="shared" si="1804"/>
        <v>2820445.23</v>
      </c>
      <c r="BG305" s="77">
        <f t="shared" si="1805"/>
        <v>3.1809412718986761E-2</v>
      </c>
      <c r="BH305" s="76">
        <f t="shared" si="1806"/>
        <v>336.39803560246906</v>
      </c>
      <c r="BI305" s="82">
        <f t="shared" si="1807"/>
        <v>87381.87000000001</v>
      </c>
      <c r="BJ305" s="82">
        <f t="shared" si="1808"/>
        <v>14534.61</v>
      </c>
      <c r="BK305" s="82">
        <f t="shared" si="1809"/>
        <v>89777.17</v>
      </c>
      <c r="BL305" s="82">
        <f t="shared" si="1810"/>
        <v>0</v>
      </c>
      <c r="BM305" s="82">
        <f t="shared" si="1811"/>
        <v>0</v>
      </c>
      <c r="BN305" s="82">
        <f t="shared" si="1812"/>
        <v>0</v>
      </c>
      <c r="BO305" s="82">
        <f t="shared" si="1813"/>
        <v>1360848.7900000003</v>
      </c>
      <c r="BP305" s="76">
        <f t="shared" si="1814"/>
        <v>1552542.4400000004</v>
      </c>
      <c r="BQ305" s="77">
        <f t="shared" si="1815"/>
        <v>1.7509811115070918E-2</v>
      </c>
      <c r="BR305" s="76">
        <f t="shared" si="1816"/>
        <v>185.17368160539118</v>
      </c>
      <c r="BS305" s="82">
        <f t="shared" si="1817"/>
        <v>0</v>
      </c>
      <c r="BT305" s="82">
        <f t="shared" si="1818"/>
        <v>372531.08999999997</v>
      </c>
      <c r="BU305" s="82">
        <f t="shared" si="1819"/>
        <v>0</v>
      </c>
      <c r="BV305" s="82">
        <f t="shared" si="1820"/>
        <v>266178.94</v>
      </c>
      <c r="BW305" s="76">
        <f t="shared" si="1821"/>
        <v>638710.03</v>
      </c>
      <c r="BX305" s="77">
        <f t="shared" si="1822"/>
        <v>7.2034694153683019E-3</v>
      </c>
      <c r="BY305" s="76">
        <f t="shared" si="1823"/>
        <v>76.179745355875639</v>
      </c>
      <c r="BZ305" s="82">
        <v>11443387.299999999</v>
      </c>
      <c r="CA305" s="77">
        <f t="shared" si="1824"/>
        <v>0.12906027234888426</v>
      </c>
      <c r="CB305" s="76">
        <f t="shared" si="1825"/>
        <v>1364.8671377881151</v>
      </c>
      <c r="CC305" s="82">
        <v>2561745.4699999997</v>
      </c>
      <c r="CD305" s="77">
        <f t="shared" si="1826"/>
        <v>2.8891757255014916E-2</v>
      </c>
      <c r="CE305" s="76">
        <f t="shared" si="1827"/>
        <v>305.54259116796385</v>
      </c>
      <c r="CF305" s="84">
        <v>4601498.4200000009</v>
      </c>
      <c r="CG305" s="77">
        <f t="shared" si="1828"/>
        <v>5.1896403025541292E-2</v>
      </c>
      <c r="CH305" s="85">
        <f t="shared" si="1829"/>
        <v>548.82648060351289</v>
      </c>
    </row>
    <row r="306" spans="1:86" x14ac:dyDescent="0.2">
      <c r="A306" s="79"/>
      <c r="B306" s="70" t="s">
        <v>493</v>
      </c>
      <c r="C306" s="70" t="s">
        <v>494</v>
      </c>
      <c r="D306" s="80">
        <f t="shared" si="1752"/>
        <v>15387.73</v>
      </c>
      <c r="E306" s="80">
        <f t="shared" si="1753"/>
        <v>176795472.43000001</v>
      </c>
      <c r="F306" s="76">
        <f t="shared" si="1754"/>
        <v>97754916.879999951</v>
      </c>
      <c r="G306" s="76">
        <f t="shared" si="1755"/>
        <v>0</v>
      </c>
      <c r="H306" s="76">
        <f t="shared" si="1756"/>
        <v>0</v>
      </c>
      <c r="I306" s="76">
        <f t="shared" si="1757"/>
        <v>97754916.879999951</v>
      </c>
      <c r="J306" s="77">
        <f t="shared" si="1758"/>
        <v>0.55292658537228556</v>
      </c>
      <c r="K306" s="81">
        <f t="shared" si="1759"/>
        <v>6352.7834761852437</v>
      </c>
      <c r="L306" s="82">
        <f t="shared" si="1760"/>
        <v>0</v>
      </c>
      <c r="M306" s="82">
        <f t="shared" si="1761"/>
        <v>0</v>
      </c>
      <c r="N306" s="82">
        <f t="shared" si="1762"/>
        <v>0</v>
      </c>
      <c r="O306" s="82">
        <f t="shared" si="1763"/>
        <v>0</v>
      </c>
      <c r="P306" s="82">
        <f t="shared" si="1764"/>
        <v>0</v>
      </c>
      <c r="Q306" s="82">
        <f t="shared" si="1765"/>
        <v>0</v>
      </c>
      <c r="R306" s="76"/>
      <c r="S306" s="77">
        <f t="shared" si="1766"/>
        <v>0</v>
      </c>
      <c r="T306" s="96">
        <f t="shared" si="1767"/>
        <v>0</v>
      </c>
      <c r="U306" s="82">
        <f t="shared" si="1768"/>
        <v>20818880.649999999</v>
      </c>
      <c r="V306" s="82">
        <f t="shared" si="1769"/>
        <v>809426.42999999993</v>
      </c>
      <c r="W306" s="82">
        <f t="shared" si="1770"/>
        <v>3037306.9999999995</v>
      </c>
      <c r="X306" s="82">
        <f t="shared" si="1771"/>
        <v>0</v>
      </c>
      <c r="Y306" s="82">
        <f t="shared" si="1772"/>
        <v>0</v>
      </c>
      <c r="Z306" s="82">
        <f t="shared" si="1773"/>
        <v>0</v>
      </c>
      <c r="AA306" s="76">
        <f t="shared" si="1774"/>
        <v>24665614.079999998</v>
      </c>
      <c r="AB306" s="77">
        <f t="shared" si="1775"/>
        <v>0.13951496461407428</v>
      </c>
      <c r="AC306" s="76">
        <f t="shared" si="1776"/>
        <v>1602.940399916037</v>
      </c>
      <c r="AD306" s="82">
        <f t="shared" si="1777"/>
        <v>2977092.84</v>
      </c>
      <c r="AE306" s="82">
        <f t="shared" si="1778"/>
        <v>954424.9800000001</v>
      </c>
      <c r="AF306" s="82">
        <f t="shared" si="1779"/>
        <v>83777</v>
      </c>
      <c r="AG306" s="82">
        <f t="shared" si="1780"/>
        <v>0</v>
      </c>
      <c r="AH306" s="76">
        <f t="shared" si="1781"/>
        <v>4015294.82</v>
      </c>
      <c r="AI306" s="77">
        <f t="shared" si="1782"/>
        <v>2.2711525158483944E-2</v>
      </c>
      <c r="AJ306" s="76">
        <f t="shared" si="1783"/>
        <v>260.94133572658217</v>
      </c>
      <c r="AK306" s="82">
        <f t="shared" si="1784"/>
        <v>3615907.5999999996</v>
      </c>
      <c r="AL306" s="82">
        <f t="shared" si="1785"/>
        <v>52385</v>
      </c>
      <c r="AM306" s="76">
        <f t="shared" ref="AM306" si="1830">SUM(AK306:AL306)</f>
        <v>3668292.5999999996</v>
      </c>
      <c r="AN306" s="77">
        <f t="shared" si="1786"/>
        <v>2.0748792656171751E-2</v>
      </c>
      <c r="AO306" s="76">
        <f t="shared" si="1787"/>
        <v>238.3907567912876</v>
      </c>
      <c r="AP306" s="82">
        <f t="shared" si="1788"/>
        <v>2930630.67</v>
      </c>
      <c r="AQ306" s="82">
        <f t="shared" si="1789"/>
        <v>327015.75000000006</v>
      </c>
      <c r="AR306" s="82">
        <f t="shared" si="1790"/>
        <v>0</v>
      </c>
      <c r="AS306" s="82">
        <f t="shared" si="1791"/>
        <v>0</v>
      </c>
      <c r="AT306" s="82">
        <f t="shared" si="1792"/>
        <v>3582115.2900000005</v>
      </c>
      <c r="AU306" s="82">
        <f t="shared" si="1793"/>
        <v>24331.51</v>
      </c>
      <c r="AV306" s="82">
        <f t="shared" si="1794"/>
        <v>0</v>
      </c>
      <c r="AW306" s="82">
        <f t="shared" si="1795"/>
        <v>1111503.6900000002</v>
      </c>
      <c r="AX306" s="82">
        <f t="shared" si="1796"/>
        <v>0</v>
      </c>
      <c r="AY306" s="82">
        <f t="shared" si="1797"/>
        <v>0</v>
      </c>
      <c r="AZ306" s="82">
        <f t="shared" si="1798"/>
        <v>0</v>
      </c>
      <c r="BA306" s="82">
        <f t="shared" si="1799"/>
        <v>402706.94999999995</v>
      </c>
      <c r="BB306" s="82">
        <f t="shared" si="1800"/>
        <v>2911186.0800000005</v>
      </c>
      <c r="BC306" s="82">
        <f t="shared" si="1801"/>
        <v>0</v>
      </c>
      <c r="BD306" s="82">
        <f t="shared" si="1802"/>
        <v>0</v>
      </c>
      <c r="BE306" s="82">
        <f t="shared" si="1803"/>
        <v>0</v>
      </c>
      <c r="BF306" s="76">
        <f t="shared" si="1804"/>
        <v>11289489.940000001</v>
      </c>
      <c r="BG306" s="77">
        <f t="shared" si="1805"/>
        <v>6.3856216365891019E-2</v>
      </c>
      <c r="BH306" s="76">
        <f t="shared" si="1806"/>
        <v>733.66831494963856</v>
      </c>
      <c r="BI306" s="82">
        <f t="shared" si="1807"/>
        <v>0</v>
      </c>
      <c r="BJ306" s="82">
        <f t="shared" si="1808"/>
        <v>264644.01999999996</v>
      </c>
      <c r="BK306" s="82">
        <f t="shared" si="1809"/>
        <v>176843.29</v>
      </c>
      <c r="BL306" s="82">
        <f t="shared" si="1810"/>
        <v>0</v>
      </c>
      <c r="BM306" s="82">
        <f t="shared" si="1811"/>
        <v>0</v>
      </c>
      <c r="BN306" s="82">
        <f t="shared" si="1812"/>
        <v>0</v>
      </c>
      <c r="BO306" s="82">
        <f t="shared" si="1813"/>
        <v>1242235.1900000002</v>
      </c>
      <c r="BP306" s="76">
        <f t="shared" si="1814"/>
        <v>1683722.5</v>
      </c>
      <c r="BQ306" s="77">
        <f t="shared" si="1815"/>
        <v>9.5235611911195818E-3</v>
      </c>
      <c r="BR306" s="76">
        <f t="shared" si="1816"/>
        <v>109.4198104593725</v>
      </c>
      <c r="BS306" s="82">
        <f t="shared" si="1817"/>
        <v>0</v>
      </c>
      <c r="BT306" s="82">
        <f t="shared" si="1818"/>
        <v>0</v>
      </c>
      <c r="BU306" s="82">
        <f t="shared" si="1819"/>
        <v>0</v>
      </c>
      <c r="BV306" s="82">
        <f t="shared" si="1820"/>
        <v>48083.35</v>
      </c>
      <c r="BW306" s="76">
        <f t="shared" si="1821"/>
        <v>48083.35</v>
      </c>
      <c r="BX306" s="77">
        <f t="shared" si="1822"/>
        <v>2.7197161408665601E-4</v>
      </c>
      <c r="BY306" s="76">
        <f t="shared" si="1823"/>
        <v>3.1247851372489639</v>
      </c>
      <c r="BZ306" s="82">
        <v>21754167.230000004</v>
      </c>
      <c r="CA306" s="77">
        <f t="shared" si="1824"/>
        <v>0.1230470833387054</v>
      </c>
      <c r="CB306" s="76">
        <f t="shared" si="1825"/>
        <v>1413.7346593682112</v>
      </c>
      <c r="CC306" s="82">
        <v>5450182.1799999997</v>
      </c>
      <c r="CD306" s="77">
        <f t="shared" si="1826"/>
        <v>3.0827611731731038E-2</v>
      </c>
      <c r="CE306" s="76">
        <f t="shared" si="1827"/>
        <v>354.19013590698563</v>
      </c>
      <c r="CF306" s="84">
        <v>6465708.8499999987</v>
      </c>
      <c r="CG306" s="77">
        <f t="shared" si="1828"/>
        <v>3.6571687957450472E-2</v>
      </c>
      <c r="CH306" s="85">
        <f t="shared" si="1829"/>
        <v>420.18600859256037</v>
      </c>
    </row>
    <row r="307" spans="1:86" x14ac:dyDescent="0.2">
      <c r="A307" s="79"/>
      <c r="B307" s="70" t="s">
        <v>495</v>
      </c>
      <c r="C307" s="70" t="s">
        <v>496</v>
      </c>
      <c r="D307" s="80">
        <f t="shared" si="1752"/>
        <v>20662.66</v>
      </c>
      <c r="E307" s="80">
        <f t="shared" si="1753"/>
        <v>240251683.72999999</v>
      </c>
      <c r="F307" s="76">
        <f t="shared" si="1754"/>
        <v>133928988.52999999</v>
      </c>
      <c r="G307" s="76">
        <f t="shared" si="1755"/>
        <v>3231283.31</v>
      </c>
      <c r="H307" s="76">
        <f t="shared" si="1756"/>
        <v>1239336.6200000001</v>
      </c>
      <c r="I307" s="76">
        <f t="shared" si="1757"/>
        <v>138399608.45999998</v>
      </c>
      <c r="J307" s="77">
        <f t="shared" si="1758"/>
        <v>0.57606093040137207</v>
      </c>
      <c r="K307" s="81">
        <f t="shared" si="1759"/>
        <v>6698.0538062379183</v>
      </c>
      <c r="L307" s="82">
        <f t="shared" si="1760"/>
        <v>0</v>
      </c>
      <c r="M307" s="82">
        <f t="shared" si="1761"/>
        <v>0</v>
      </c>
      <c r="N307" s="82">
        <f t="shared" si="1762"/>
        <v>0</v>
      </c>
      <c r="O307" s="82">
        <f t="shared" si="1763"/>
        <v>0</v>
      </c>
      <c r="P307" s="82">
        <f t="shared" si="1764"/>
        <v>0</v>
      </c>
      <c r="Q307" s="82">
        <f t="shared" si="1765"/>
        <v>0</v>
      </c>
      <c r="R307" s="76"/>
      <c r="S307" s="77">
        <f t="shared" si="1766"/>
        <v>0</v>
      </c>
      <c r="T307" s="96">
        <f t="shared" si="1767"/>
        <v>0</v>
      </c>
      <c r="U307" s="82">
        <f t="shared" si="1768"/>
        <v>31227525.689999998</v>
      </c>
      <c r="V307" s="82">
        <f t="shared" si="1769"/>
        <v>974491.26</v>
      </c>
      <c r="W307" s="82">
        <f t="shared" si="1770"/>
        <v>4066143</v>
      </c>
      <c r="X307" s="82">
        <f t="shared" si="1771"/>
        <v>0</v>
      </c>
      <c r="Y307" s="82">
        <f t="shared" si="1772"/>
        <v>0</v>
      </c>
      <c r="Z307" s="82">
        <f t="shared" si="1773"/>
        <v>0</v>
      </c>
      <c r="AA307" s="76">
        <f t="shared" si="1774"/>
        <v>36268159.950000003</v>
      </c>
      <c r="AB307" s="77">
        <f t="shared" si="1775"/>
        <v>0.15095902508121001</v>
      </c>
      <c r="AC307" s="76">
        <f t="shared" si="1776"/>
        <v>1755.2512575825185</v>
      </c>
      <c r="AD307" s="82">
        <f t="shared" si="1777"/>
        <v>7007222.2200000016</v>
      </c>
      <c r="AE307" s="82">
        <f t="shared" si="1778"/>
        <v>608421.94000000006</v>
      </c>
      <c r="AF307" s="82">
        <f t="shared" si="1779"/>
        <v>114235.48000000001</v>
      </c>
      <c r="AG307" s="82">
        <f t="shared" si="1780"/>
        <v>0</v>
      </c>
      <c r="AH307" s="76">
        <f t="shared" si="1781"/>
        <v>7729879.6400000025</v>
      </c>
      <c r="AI307" s="77">
        <f t="shared" si="1782"/>
        <v>3.2174091436075046E-2</v>
      </c>
      <c r="AJ307" s="76">
        <f t="shared" si="1783"/>
        <v>374.09896112117235</v>
      </c>
      <c r="AK307" s="82">
        <f t="shared" si="1784"/>
        <v>0</v>
      </c>
      <c r="AL307" s="82">
        <f t="shared" si="1785"/>
        <v>0</v>
      </c>
      <c r="AM307" s="76"/>
      <c r="AN307" s="77">
        <f t="shared" si="1786"/>
        <v>0</v>
      </c>
      <c r="AO307" s="76">
        <f t="shared" si="1787"/>
        <v>0</v>
      </c>
      <c r="AP307" s="82">
        <f t="shared" si="1788"/>
        <v>2950931.9499999993</v>
      </c>
      <c r="AQ307" s="82">
        <f t="shared" si="1789"/>
        <v>567922.28</v>
      </c>
      <c r="AR307" s="82">
        <f t="shared" si="1790"/>
        <v>0</v>
      </c>
      <c r="AS307" s="82">
        <f t="shared" si="1791"/>
        <v>0</v>
      </c>
      <c r="AT307" s="82">
        <f t="shared" si="1792"/>
        <v>3713011.3400000003</v>
      </c>
      <c r="AU307" s="82">
        <f t="shared" si="1793"/>
        <v>44007.06</v>
      </c>
      <c r="AV307" s="82">
        <f t="shared" si="1794"/>
        <v>0</v>
      </c>
      <c r="AW307" s="82">
        <f t="shared" si="1795"/>
        <v>1183116.6299999999</v>
      </c>
      <c r="AX307" s="82">
        <f t="shared" si="1796"/>
        <v>0</v>
      </c>
      <c r="AY307" s="82">
        <f t="shared" si="1797"/>
        <v>0</v>
      </c>
      <c r="AZ307" s="82">
        <f t="shared" si="1798"/>
        <v>0</v>
      </c>
      <c r="BA307" s="82">
        <f t="shared" si="1799"/>
        <v>351422.11000000004</v>
      </c>
      <c r="BB307" s="82">
        <f t="shared" si="1800"/>
        <v>2849224.5000000005</v>
      </c>
      <c r="BC307" s="82">
        <f t="shared" si="1801"/>
        <v>0</v>
      </c>
      <c r="BD307" s="82">
        <f t="shared" si="1802"/>
        <v>34825</v>
      </c>
      <c r="BE307" s="82">
        <f t="shared" si="1803"/>
        <v>0</v>
      </c>
      <c r="BF307" s="76">
        <f t="shared" si="1804"/>
        <v>11694460.869999999</v>
      </c>
      <c r="BG307" s="77">
        <f t="shared" si="1805"/>
        <v>4.8675874767822591E-2</v>
      </c>
      <c r="BH307" s="76">
        <f t="shared" si="1806"/>
        <v>565.97073513284352</v>
      </c>
      <c r="BI307" s="82">
        <f t="shared" si="1807"/>
        <v>0</v>
      </c>
      <c r="BJ307" s="82">
        <f t="shared" si="1808"/>
        <v>101568.84</v>
      </c>
      <c r="BK307" s="82">
        <f t="shared" si="1809"/>
        <v>197329.47000000003</v>
      </c>
      <c r="BL307" s="82">
        <f t="shared" si="1810"/>
        <v>0</v>
      </c>
      <c r="BM307" s="82">
        <f t="shared" si="1811"/>
        <v>0</v>
      </c>
      <c r="BN307" s="82">
        <f t="shared" si="1812"/>
        <v>0</v>
      </c>
      <c r="BO307" s="82">
        <f t="shared" si="1813"/>
        <v>2408078.8000000003</v>
      </c>
      <c r="BP307" s="76">
        <f t="shared" si="1814"/>
        <v>2706977.1100000003</v>
      </c>
      <c r="BQ307" s="77">
        <f t="shared" si="1815"/>
        <v>1.1267255521264773E-2</v>
      </c>
      <c r="BR307" s="76">
        <f t="shared" si="1816"/>
        <v>131.00816206625868</v>
      </c>
      <c r="BS307" s="82">
        <f t="shared" si="1817"/>
        <v>0</v>
      </c>
      <c r="BT307" s="82">
        <f t="shared" si="1818"/>
        <v>0</v>
      </c>
      <c r="BU307" s="82">
        <f t="shared" si="1819"/>
        <v>0</v>
      </c>
      <c r="BV307" s="82">
        <f t="shared" si="1820"/>
        <v>495170.9</v>
      </c>
      <c r="BW307" s="76">
        <f t="shared" si="1821"/>
        <v>495170.9</v>
      </c>
      <c r="BX307" s="77">
        <f t="shared" si="1822"/>
        <v>2.0610506961378206E-3</v>
      </c>
      <c r="BY307" s="76">
        <f t="shared" si="1823"/>
        <v>23.964528284354483</v>
      </c>
      <c r="BZ307" s="82">
        <v>27728354.520000014</v>
      </c>
      <c r="CA307" s="77">
        <f t="shared" si="1824"/>
        <v>0.11541377812428459</v>
      </c>
      <c r="CB307" s="76">
        <f t="shared" si="1825"/>
        <v>1341.9547396124224</v>
      </c>
      <c r="CC307" s="82">
        <v>5116055.24</v>
      </c>
      <c r="CD307" s="77">
        <f t="shared" si="1826"/>
        <v>2.1294565601253115E-2</v>
      </c>
      <c r="CE307" s="76">
        <f t="shared" si="1827"/>
        <v>247.59906226981425</v>
      </c>
      <c r="CF307" s="84">
        <v>10113017.040000001</v>
      </c>
      <c r="CG307" s="77">
        <f t="shared" si="1828"/>
        <v>4.2093428370580027E-2</v>
      </c>
      <c r="CH307" s="85">
        <f t="shared" si="1829"/>
        <v>489.43442131845563</v>
      </c>
    </row>
    <row r="308" spans="1:86" x14ac:dyDescent="0.2">
      <c r="A308" s="79"/>
      <c r="B308" s="70" t="s">
        <v>497</v>
      </c>
      <c r="C308" s="70" t="s">
        <v>498</v>
      </c>
      <c r="D308" s="80">
        <f t="shared" si="1752"/>
        <v>5430.7700000000013</v>
      </c>
      <c r="E308" s="80">
        <f t="shared" si="1753"/>
        <v>59695353.030000001</v>
      </c>
      <c r="F308" s="76">
        <f t="shared" si="1754"/>
        <v>34688114.149999984</v>
      </c>
      <c r="G308" s="76">
        <f t="shared" si="1755"/>
        <v>730424.15</v>
      </c>
      <c r="H308" s="76">
        <f t="shared" si="1756"/>
        <v>0</v>
      </c>
      <c r="I308" s="76">
        <f t="shared" si="1757"/>
        <v>35418538.299999982</v>
      </c>
      <c r="J308" s="77">
        <f t="shared" si="1758"/>
        <v>0.59332153178154978</v>
      </c>
      <c r="K308" s="81">
        <f t="shared" si="1759"/>
        <v>6521.826241950952</v>
      </c>
      <c r="L308" s="82">
        <f t="shared" si="1760"/>
        <v>0</v>
      </c>
      <c r="M308" s="82">
        <f t="shared" si="1761"/>
        <v>0</v>
      </c>
      <c r="N308" s="82">
        <f t="shared" si="1762"/>
        <v>0</v>
      </c>
      <c r="O308" s="82">
        <f t="shared" si="1763"/>
        <v>0</v>
      </c>
      <c r="P308" s="82">
        <f t="shared" si="1764"/>
        <v>0</v>
      </c>
      <c r="Q308" s="82">
        <f t="shared" si="1765"/>
        <v>0</v>
      </c>
      <c r="R308" s="76"/>
      <c r="S308" s="77">
        <f t="shared" si="1766"/>
        <v>0</v>
      </c>
      <c r="T308" s="96">
        <f t="shared" si="1767"/>
        <v>0</v>
      </c>
      <c r="U308" s="82">
        <f t="shared" si="1768"/>
        <v>6428908.8400000017</v>
      </c>
      <c r="V308" s="82">
        <f t="shared" si="1769"/>
        <v>205230.05</v>
      </c>
      <c r="W308" s="82">
        <f t="shared" si="1770"/>
        <v>1073768.9500000002</v>
      </c>
      <c r="X308" s="82">
        <f t="shared" si="1771"/>
        <v>0</v>
      </c>
      <c r="Y308" s="82">
        <f t="shared" si="1772"/>
        <v>0</v>
      </c>
      <c r="Z308" s="82">
        <f t="shared" si="1773"/>
        <v>0</v>
      </c>
      <c r="AA308" s="76">
        <f t="shared" si="1774"/>
        <v>7707907.8400000017</v>
      </c>
      <c r="AB308" s="77">
        <f t="shared" si="1775"/>
        <v>0.12912073467638896</v>
      </c>
      <c r="AC308" s="76">
        <f t="shared" si="1776"/>
        <v>1419.3029423083651</v>
      </c>
      <c r="AD308" s="82">
        <f t="shared" si="1777"/>
        <v>1909580.0799999998</v>
      </c>
      <c r="AE308" s="82">
        <f t="shared" si="1778"/>
        <v>353564.94999999995</v>
      </c>
      <c r="AF308" s="82">
        <f t="shared" si="1779"/>
        <v>21744</v>
      </c>
      <c r="AG308" s="82">
        <f t="shared" si="1780"/>
        <v>0</v>
      </c>
      <c r="AH308" s="76">
        <f t="shared" si="1781"/>
        <v>2284889.0299999998</v>
      </c>
      <c r="AI308" s="77">
        <f t="shared" si="1782"/>
        <v>3.8275827414099135E-2</v>
      </c>
      <c r="AJ308" s="76">
        <f t="shared" si="1783"/>
        <v>420.73021505237733</v>
      </c>
      <c r="AK308" s="82">
        <f t="shared" si="1784"/>
        <v>0</v>
      </c>
      <c r="AL308" s="82">
        <f t="shared" si="1785"/>
        <v>0</v>
      </c>
      <c r="AM308" s="76"/>
      <c r="AN308" s="77">
        <f t="shared" si="1786"/>
        <v>0</v>
      </c>
      <c r="AO308" s="76">
        <f t="shared" si="1787"/>
        <v>0</v>
      </c>
      <c r="AP308" s="82">
        <f t="shared" si="1788"/>
        <v>453651.99000000005</v>
      </c>
      <c r="AQ308" s="82">
        <f t="shared" si="1789"/>
        <v>103524.4</v>
      </c>
      <c r="AR308" s="82">
        <f t="shared" si="1790"/>
        <v>0</v>
      </c>
      <c r="AS308" s="82">
        <f t="shared" si="1791"/>
        <v>0</v>
      </c>
      <c r="AT308" s="82">
        <f t="shared" si="1792"/>
        <v>874862.72</v>
      </c>
      <c r="AU308" s="82">
        <f t="shared" si="1793"/>
        <v>4187.82</v>
      </c>
      <c r="AV308" s="82">
        <f t="shared" si="1794"/>
        <v>0</v>
      </c>
      <c r="AW308" s="82">
        <f t="shared" si="1795"/>
        <v>429599.68999999994</v>
      </c>
      <c r="AX308" s="82">
        <f t="shared" si="1796"/>
        <v>0</v>
      </c>
      <c r="AY308" s="82">
        <f t="shared" si="1797"/>
        <v>0</v>
      </c>
      <c r="AZ308" s="82">
        <f t="shared" si="1798"/>
        <v>0</v>
      </c>
      <c r="BA308" s="82">
        <f t="shared" si="1799"/>
        <v>34763.079999999994</v>
      </c>
      <c r="BB308" s="82">
        <f t="shared" si="1800"/>
        <v>240761.75</v>
      </c>
      <c r="BC308" s="82">
        <f t="shared" si="1801"/>
        <v>0</v>
      </c>
      <c r="BD308" s="82">
        <f t="shared" si="1802"/>
        <v>0</v>
      </c>
      <c r="BE308" s="82">
        <f t="shared" si="1803"/>
        <v>0</v>
      </c>
      <c r="BF308" s="76">
        <f t="shared" si="1804"/>
        <v>2141351.4500000002</v>
      </c>
      <c r="BG308" s="77">
        <f t="shared" si="1805"/>
        <v>3.5871325677961238E-2</v>
      </c>
      <c r="BH308" s="76">
        <f t="shared" si="1806"/>
        <v>394.29978621816053</v>
      </c>
      <c r="BI308" s="82">
        <f t="shared" si="1807"/>
        <v>73675.070000000007</v>
      </c>
      <c r="BJ308" s="82">
        <f t="shared" si="1808"/>
        <v>0</v>
      </c>
      <c r="BK308" s="82">
        <f t="shared" si="1809"/>
        <v>156248.52000000002</v>
      </c>
      <c r="BL308" s="82">
        <f t="shared" si="1810"/>
        <v>0</v>
      </c>
      <c r="BM308" s="82">
        <f t="shared" si="1811"/>
        <v>0</v>
      </c>
      <c r="BN308" s="82">
        <f t="shared" si="1812"/>
        <v>87203.450000000012</v>
      </c>
      <c r="BO308" s="82">
        <f t="shared" si="1813"/>
        <v>111867.92</v>
      </c>
      <c r="BP308" s="76">
        <f t="shared" si="1814"/>
        <v>428994.96</v>
      </c>
      <c r="BQ308" s="77">
        <f t="shared" si="1815"/>
        <v>7.1864046064759489E-3</v>
      </c>
      <c r="BR308" s="76">
        <f t="shared" si="1816"/>
        <v>78.99339504342845</v>
      </c>
      <c r="BS308" s="82">
        <f t="shared" si="1817"/>
        <v>0</v>
      </c>
      <c r="BT308" s="82">
        <f t="shared" si="1818"/>
        <v>0</v>
      </c>
      <c r="BU308" s="82">
        <f t="shared" si="1819"/>
        <v>0</v>
      </c>
      <c r="BV308" s="82">
        <f t="shared" si="1820"/>
        <v>188717.02</v>
      </c>
      <c r="BW308" s="76">
        <f t="shared" si="1821"/>
        <v>188717.02</v>
      </c>
      <c r="BX308" s="77">
        <f t="shared" si="1822"/>
        <v>3.1613351864283293E-3</v>
      </c>
      <c r="BY308" s="76">
        <f t="shared" si="1823"/>
        <v>34.749587995809058</v>
      </c>
      <c r="BZ308" s="82">
        <v>7151034.0999999996</v>
      </c>
      <c r="CA308" s="77">
        <f t="shared" si="1824"/>
        <v>0.11979214020907515</v>
      </c>
      <c r="CB308" s="76">
        <f t="shared" si="1825"/>
        <v>1316.7624664642394</v>
      </c>
      <c r="CC308" s="82">
        <v>1678726.0200000003</v>
      </c>
      <c r="CD308" s="77">
        <f t="shared" si="1826"/>
        <v>2.8121552764020907E-2</v>
      </c>
      <c r="CE308" s="76">
        <f t="shared" si="1827"/>
        <v>309.11381259011148</v>
      </c>
      <c r="CF308" s="84">
        <v>2695194.31</v>
      </c>
      <c r="CG308" s="77">
        <f t="shared" si="1828"/>
        <v>4.5149147684000218E-2</v>
      </c>
      <c r="CH308" s="85">
        <f t="shared" si="1829"/>
        <v>496.28216809034433</v>
      </c>
    </row>
    <row r="309" spans="1:86" x14ac:dyDescent="0.2">
      <c r="A309" s="79"/>
      <c r="B309" s="70" t="s">
        <v>499</v>
      </c>
      <c r="C309" s="70" t="s">
        <v>500</v>
      </c>
      <c r="D309" s="80">
        <f t="shared" si="1752"/>
        <v>11068.369999999999</v>
      </c>
      <c r="E309" s="80">
        <f t="shared" si="1753"/>
        <v>135280187.13</v>
      </c>
      <c r="F309" s="76">
        <f t="shared" si="1754"/>
        <v>71474618.450000003</v>
      </c>
      <c r="G309" s="76">
        <f t="shared" si="1755"/>
        <v>1082060.28</v>
      </c>
      <c r="H309" s="76">
        <f t="shared" si="1756"/>
        <v>0</v>
      </c>
      <c r="I309" s="76">
        <f t="shared" si="1757"/>
        <v>72556678.730000004</v>
      </c>
      <c r="J309" s="77">
        <f t="shared" si="1758"/>
        <v>0.53634371942637338</v>
      </c>
      <c r="K309" s="81">
        <f t="shared" si="1759"/>
        <v>6555.3174252396702</v>
      </c>
      <c r="L309" s="82">
        <f t="shared" si="1760"/>
        <v>0</v>
      </c>
      <c r="M309" s="82">
        <f t="shared" si="1761"/>
        <v>0</v>
      </c>
      <c r="N309" s="82">
        <f t="shared" si="1762"/>
        <v>0</v>
      </c>
      <c r="O309" s="82">
        <f t="shared" si="1763"/>
        <v>0</v>
      </c>
      <c r="P309" s="82">
        <f t="shared" si="1764"/>
        <v>0</v>
      </c>
      <c r="Q309" s="82">
        <f t="shared" si="1765"/>
        <v>0</v>
      </c>
      <c r="R309" s="76"/>
      <c r="S309" s="77">
        <f t="shared" si="1766"/>
        <v>0</v>
      </c>
      <c r="T309" s="96">
        <f t="shared" si="1767"/>
        <v>0</v>
      </c>
      <c r="U309" s="82">
        <f t="shared" si="1768"/>
        <v>14569664.920000002</v>
      </c>
      <c r="V309" s="82">
        <f t="shared" si="1769"/>
        <v>712978.29000000015</v>
      </c>
      <c r="W309" s="82">
        <f t="shared" si="1770"/>
        <v>2267892.83</v>
      </c>
      <c r="X309" s="82">
        <f t="shared" si="1771"/>
        <v>0</v>
      </c>
      <c r="Y309" s="82">
        <f t="shared" si="1772"/>
        <v>0</v>
      </c>
      <c r="Z309" s="82">
        <f t="shared" si="1773"/>
        <v>142277.76000000001</v>
      </c>
      <c r="AA309" s="76">
        <f t="shared" si="1774"/>
        <v>17692813.800000004</v>
      </c>
      <c r="AB309" s="77">
        <f t="shared" si="1775"/>
        <v>0.1307864379504278</v>
      </c>
      <c r="AC309" s="76">
        <f t="shared" si="1776"/>
        <v>1598.5022004143343</v>
      </c>
      <c r="AD309" s="82">
        <f t="shared" si="1777"/>
        <v>3514249.8999999994</v>
      </c>
      <c r="AE309" s="82">
        <f t="shared" si="1778"/>
        <v>1212909.5</v>
      </c>
      <c r="AF309" s="82">
        <f t="shared" si="1779"/>
        <v>62084.859999999993</v>
      </c>
      <c r="AG309" s="82">
        <f t="shared" si="1780"/>
        <v>0</v>
      </c>
      <c r="AH309" s="76">
        <f t="shared" si="1781"/>
        <v>4789244.26</v>
      </c>
      <c r="AI309" s="77">
        <f t="shared" si="1782"/>
        <v>3.5402407119659633E-2</v>
      </c>
      <c r="AJ309" s="76">
        <f t="shared" si="1783"/>
        <v>432.69643678337462</v>
      </c>
      <c r="AK309" s="82">
        <f t="shared" si="1784"/>
        <v>0</v>
      </c>
      <c r="AL309" s="82">
        <f t="shared" si="1785"/>
        <v>0</v>
      </c>
      <c r="AM309" s="76"/>
      <c r="AN309" s="77">
        <f t="shared" si="1786"/>
        <v>0</v>
      </c>
      <c r="AO309" s="76">
        <f t="shared" si="1787"/>
        <v>0</v>
      </c>
      <c r="AP309" s="82">
        <f t="shared" si="1788"/>
        <v>1749332.4200000002</v>
      </c>
      <c r="AQ309" s="82">
        <f t="shared" si="1789"/>
        <v>243619.69999999998</v>
      </c>
      <c r="AR309" s="82">
        <f t="shared" si="1790"/>
        <v>0</v>
      </c>
      <c r="AS309" s="82">
        <f t="shared" si="1791"/>
        <v>0</v>
      </c>
      <c r="AT309" s="82">
        <f t="shared" si="1792"/>
        <v>2557731.85</v>
      </c>
      <c r="AU309" s="82">
        <f t="shared" si="1793"/>
        <v>15920.55</v>
      </c>
      <c r="AV309" s="82">
        <f t="shared" si="1794"/>
        <v>0</v>
      </c>
      <c r="AW309" s="82">
        <f t="shared" si="1795"/>
        <v>1024048.32</v>
      </c>
      <c r="AX309" s="82">
        <f t="shared" si="1796"/>
        <v>0</v>
      </c>
      <c r="AY309" s="82">
        <f t="shared" si="1797"/>
        <v>0</v>
      </c>
      <c r="AZ309" s="82">
        <f t="shared" si="1798"/>
        <v>197204.92</v>
      </c>
      <c r="BA309" s="82">
        <f t="shared" si="1799"/>
        <v>108776.04000000001</v>
      </c>
      <c r="BB309" s="82">
        <f t="shared" si="1800"/>
        <v>849503.92999999993</v>
      </c>
      <c r="BC309" s="82">
        <f t="shared" si="1801"/>
        <v>70515.490000000005</v>
      </c>
      <c r="BD309" s="82">
        <f t="shared" si="1802"/>
        <v>208805.8</v>
      </c>
      <c r="BE309" s="82">
        <f t="shared" si="1803"/>
        <v>0</v>
      </c>
      <c r="BF309" s="76">
        <f t="shared" si="1804"/>
        <v>7025459.0200000005</v>
      </c>
      <c r="BG309" s="77">
        <f t="shared" si="1805"/>
        <v>5.1932653029587814E-2</v>
      </c>
      <c r="BH309" s="76">
        <f t="shared" si="1806"/>
        <v>634.73293899643772</v>
      </c>
      <c r="BI309" s="82">
        <f t="shared" si="1807"/>
        <v>0</v>
      </c>
      <c r="BJ309" s="82">
        <f t="shared" si="1808"/>
        <v>20446.609999999997</v>
      </c>
      <c r="BK309" s="82">
        <f t="shared" si="1809"/>
        <v>111220.53</v>
      </c>
      <c r="BL309" s="82">
        <f t="shared" si="1810"/>
        <v>0</v>
      </c>
      <c r="BM309" s="82">
        <f t="shared" si="1811"/>
        <v>0</v>
      </c>
      <c r="BN309" s="82">
        <f t="shared" si="1812"/>
        <v>0</v>
      </c>
      <c r="BO309" s="82">
        <f t="shared" si="1813"/>
        <v>4055209.46</v>
      </c>
      <c r="BP309" s="76">
        <f t="shared" si="1814"/>
        <v>4186876.6</v>
      </c>
      <c r="BQ309" s="77">
        <f t="shared" si="1815"/>
        <v>3.0949665940190812E-2</v>
      </c>
      <c r="BR309" s="76">
        <f t="shared" si="1816"/>
        <v>378.27400059810077</v>
      </c>
      <c r="BS309" s="82">
        <f t="shared" si="1817"/>
        <v>0</v>
      </c>
      <c r="BT309" s="82">
        <f t="shared" si="1818"/>
        <v>0</v>
      </c>
      <c r="BU309" s="82">
        <f t="shared" si="1819"/>
        <v>0</v>
      </c>
      <c r="BV309" s="82">
        <f t="shared" si="1820"/>
        <v>646493.6</v>
      </c>
      <c r="BW309" s="76">
        <f t="shared" si="1821"/>
        <v>646493.6</v>
      </c>
      <c r="BX309" s="77">
        <f t="shared" si="1822"/>
        <v>4.7789230168549367E-3</v>
      </c>
      <c r="BY309" s="76">
        <f t="shared" si="1823"/>
        <v>58.409106309239753</v>
      </c>
      <c r="BZ309" s="82">
        <v>18027666.990000002</v>
      </c>
      <c r="CA309" s="77">
        <f t="shared" si="1824"/>
        <v>0.13326169465360055</v>
      </c>
      <c r="CB309" s="76">
        <f t="shared" si="1825"/>
        <v>1628.7553623523611</v>
      </c>
      <c r="CC309" s="82">
        <v>4243616.3499999996</v>
      </c>
      <c r="CD309" s="77">
        <f t="shared" si="1826"/>
        <v>3.136908988691757E-2</v>
      </c>
      <c r="CE309" s="76">
        <f t="shared" si="1827"/>
        <v>383.40029742410127</v>
      </c>
      <c r="CF309" s="84">
        <v>6111337.7800000003</v>
      </c>
      <c r="CG309" s="77">
        <f t="shared" si="1828"/>
        <v>4.5175408976387631E-2</v>
      </c>
      <c r="CH309" s="85">
        <f t="shared" si="1829"/>
        <v>552.1443338088626</v>
      </c>
    </row>
    <row r="310" spans="1:86" x14ac:dyDescent="0.2">
      <c r="A310" s="79"/>
      <c r="B310" s="70" t="s">
        <v>501</v>
      </c>
      <c r="C310" s="70" t="s">
        <v>502</v>
      </c>
      <c r="D310" s="80">
        <f t="shared" si="1752"/>
        <v>40.809999999999995</v>
      </c>
      <c r="E310" s="80">
        <f t="shared" si="1753"/>
        <v>837711.49</v>
      </c>
      <c r="F310" s="76">
        <f t="shared" si="1754"/>
        <v>385821.71999999991</v>
      </c>
      <c r="G310" s="76">
        <f t="shared" si="1755"/>
        <v>0</v>
      </c>
      <c r="H310" s="76">
        <f t="shared" si="1756"/>
        <v>0</v>
      </c>
      <c r="I310" s="76">
        <f t="shared" si="1757"/>
        <v>385821.71999999991</v>
      </c>
      <c r="J310" s="77">
        <f t="shared" si="1758"/>
        <v>0.46056634605787716</v>
      </c>
      <c r="K310" s="81">
        <f t="shared" si="1759"/>
        <v>9454.0975251163927</v>
      </c>
      <c r="L310" s="82">
        <f t="shared" si="1760"/>
        <v>0</v>
      </c>
      <c r="M310" s="82">
        <f t="shared" si="1761"/>
        <v>0</v>
      </c>
      <c r="N310" s="82">
        <f t="shared" si="1762"/>
        <v>0</v>
      </c>
      <c r="O310" s="82">
        <f t="shared" si="1763"/>
        <v>0</v>
      </c>
      <c r="P310" s="82">
        <f t="shared" si="1764"/>
        <v>0</v>
      </c>
      <c r="Q310" s="82">
        <f t="shared" si="1765"/>
        <v>0</v>
      </c>
      <c r="R310" s="76"/>
      <c r="S310" s="77">
        <f t="shared" si="1766"/>
        <v>0</v>
      </c>
      <c r="T310" s="96">
        <f t="shared" si="1767"/>
        <v>0</v>
      </c>
      <c r="U310" s="82">
        <f t="shared" si="1768"/>
        <v>24364.03</v>
      </c>
      <c r="V310" s="82">
        <f t="shared" si="1769"/>
        <v>3075.23</v>
      </c>
      <c r="W310" s="82">
        <f t="shared" si="1770"/>
        <v>9070</v>
      </c>
      <c r="X310" s="82">
        <f t="shared" si="1771"/>
        <v>0</v>
      </c>
      <c r="Y310" s="82">
        <f t="shared" si="1772"/>
        <v>0</v>
      </c>
      <c r="Z310" s="82">
        <f t="shared" si="1773"/>
        <v>0</v>
      </c>
      <c r="AA310" s="76">
        <f t="shared" si="1774"/>
        <v>36509.259999999995</v>
      </c>
      <c r="AB310" s="77">
        <f t="shared" si="1775"/>
        <v>4.358214067232144E-2</v>
      </c>
      <c r="AC310" s="76">
        <f t="shared" si="1776"/>
        <v>894.6155354079882</v>
      </c>
      <c r="AD310" s="82">
        <f t="shared" si="1777"/>
        <v>0</v>
      </c>
      <c r="AE310" s="82">
        <f t="shared" si="1778"/>
        <v>0</v>
      </c>
      <c r="AF310" s="82">
        <f t="shared" si="1779"/>
        <v>0</v>
      </c>
      <c r="AG310" s="82">
        <f t="shared" si="1780"/>
        <v>0</v>
      </c>
      <c r="AH310" s="76"/>
      <c r="AI310" s="77">
        <f t="shared" si="1782"/>
        <v>0</v>
      </c>
      <c r="AJ310" s="76">
        <f t="shared" si="1783"/>
        <v>0</v>
      </c>
      <c r="AK310" s="82">
        <f t="shared" si="1784"/>
        <v>0</v>
      </c>
      <c r="AL310" s="82">
        <f t="shared" si="1785"/>
        <v>0</v>
      </c>
      <c r="AM310" s="76"/>
      <c r="AN310" s="77">
        <f t="shared" si="1786"/>
        <v>0</v>
      </c>
      <c r="AO310" s="76">
        <f t="shared" si="1787"/>
        <v>0</v>
      </c>
      <c r="AP310" s="82">
        <f t="shared" si="1788"/>
        <v>12507</v>
      </c>
      <c r="AQ310" s="82">
        <f t="shared" si="1789"/>
        <v>7055</v>
      </c>
      <c r="AR310" s="82">
        <f t="shared" si="1790"/>
        <v>0</v>
      </c>
      <c r="AS310" s="82">
        <f t="shared" si="1791"/>
        <v>0</v>
      </c>
      <c r="AT310" s="82">
        <f t="shared" si="1792"/>
        <v>8508.4599999999991</v>
      </c>
      <c r="AU310" s="82">
        <f t="shared" si="1793"/>
        <v>0</v>
      </c>
      <c r="AV310" s="82">
        <f t="shared" si="1794"/>
        <v>0</v>
      </c>
      <c r="AW310" s="82">
        <f t="shared" si="1795"/>
        <v>0</v>
      </c>
      <c r="AX310" s="82">
        <f t="shared" si="1796"/>
        <v>0</v>
      </c>
      <c r="AY310" s="82">
        <f t="shared" si="1797"/>
        <v>0</v>
      </c>
      <c r="AZ310" s="82">
        <f t="shared" si="1798"/>
        <v>0</v>
      </c>
      <c r="BA310" s="82">
        <f t="shared" si="1799"/>
        <v>0</v>
      </c>
      <c r="BB310" s="82">
        <f t="shared" si="1800"/>
        <v>0</v>
      </c>
      <c r="BC310" s="82">
        <f t="shared" si="1801"/>
        <v>0</v>
      </c>
      <c r="BD310" s="82">
        <f t="shared" si="1802"/>
        <v>0</v>
      </c>
      <c r="BE310" s="82">
        <f t="shared" si="1803"/>
        <v>0</v>
      </c>
      <c r="BF310" s="76">
        <f t="shared" si="1804"/>
        <v>28070.46</v>
      </c>
      <c r="BG310" s="77">
        <f t="shared" si="1805"/>
        <v>3.3508505416345667E-2</v>
      </c>
      <c r="BH310" s="76">
        <f t="shared" si="1806"/>
        <v>687.83288409703505</v>
      </c>
      <c r="BI310" s="82">
        <f t="shared" si="1807"/>
        <v>0</v>
      </c>
      <c r="BJ310" s="82">
        <f t="shared" si="1808"/>
        <v>0</v>
      </c>
      <c r="BK310" s="82">
        <f t="shared" si="1809"/>
        <v>357.5</v>
      </c>
      <c r="BL310" s="82">
        <f t="shared" si="1810"/>
        <v>0</v>
      </c>
      <c r="BM310" s="82">
        <f t="shared" si="1811"/>
        <v>0</v>
      </c>
      <c r="BN310" s="82">
        <f t="shared" si="1812"/>
        <v>0</v>
      </c>
      <c r="BO310" s="82">
        <f t="shared" si="1813"/>
        <v>12906</v>
      </c>
      <c r="BP310" s="76">
        <f t="shared" si="1814"/>
        <v>13263.5</v>
      </c>
      <c r="BQ310" s="77">
        <f t="shared" si="1815"/>
        <v>1.5833016686926427E-2</v>
      </c>
      <c r="BR310" s="76">
        <f t="shared" si="1816"/>
        <v>325.00612594952219</v>
      </c>
      <c r="BS310" s="82">
        <f t="shared" si="1817"/>
        <v>0</v>
      </c>
      <c r="BT310" s="82">
        <f t="shared" si="1818"/>
        <v>0</v>
      </c>
      <c r="BU310" s="82">
        <f t="shared" si="1819"/>
        <v>0</v>
      </c>
      <c r="BV310" s="82">
        <f t="shared" si="1820"/>
        <v>0</v>
      </c>
      <c r="BW310" s="76"/>
      <c r="BX310" s="77">
        <f t="shared" si="1822"/>
        <v>0</v>
      </c>
      <c r="BY310" s="76">
        <f t="shared" si="1823"/>
        <v>0</v>
      </c>
      <c r="BZ310" s="82">
        <v>266587.73</v>
      </c>
      <c r="CA310" s="77">
        <f t="shared" si="1824"/>
        <v>0.31823334546837834</v>
      </c>
      <c r="CB310" s="76">
        <f t="shared" si="1825"/>
        <v>6532.411908845871</v>
      </c>
      <c r="CC310" s="82">
        <v>21532.519999999997</v>
      </c>
      <c r="CD310" s="77">
        <f t="shared" si="1826"/>
        <v>2.5703980734465032E-2</v>
      </c>
      <c r="CE310" s="76">
        <f t="shared" si="1827"/>
        <v>527.62852242097529</v>
      </c>
      <c r="CF310" s="84">
        <v>85926.3</v>
      </c>
      <c r="CG310" s="77">
        <f t="shared" si="1828"/>
        <v>0.10257266496368578</v>
      </c>
      <c r="CH310" s="85">
        <f t="shared" si="1829"/>
        <v>2105.5207057093853</v>
      </c>
    </row>
    <row r="311" spans="1:86" x14ac:dyDescent="0.2">
      <c r="A311" s="79"/>
      <c r="B311" s="70" t="s">
        <v>503</v>
      </c>
      <c r="C311" s="70" t="s">
        <v>504</v>
      </c>
      <c r="D311" s="80">
        <f t="shared" si="1752"/>
        <v>6669.04</v>
      </c>
      <c r="E311" s="80">
        <f t="shared" si="1753"/>
        <v>73536979.069999993</v>
      </c>
      <c r="F311" s="76">
        <f t="shared" si="1754"/>
        <v>38841300.399999991</v>
      </c>
      <c r="G311" s="76">
        <f t="shared" si="1755"/>
        <v>4660971.9099999992</v>
      </c>
      <c r="H311" s="76">
        <f t="shared" si="1756"/>
        <v>0</v>
      </c>
      <c r="I311" s="76">
        <f t="shared" si="1757"/>
        <v>43502272.309999987</v>
      </c>
      <c r="J311" s="77">
        <f t="shared" si="1758"/>
        <v>0.59157002177897589</v>
      </c>
      <c r="K311" s="81">
        <f t="shared" si="1759"/>
        <v>6523.0186518599357</v>
      </c>
      <c r="L311" s="82">
        <f t="shared" si="1760"/>
        <v>0</v>
      </c>
      <c r="M311" s="82">
        <f t="shared" si="1761"/>
        <v>0</v>
      </c>
      <c r="N311" s="82">
        <f t="shared" si="1762"/>
        <v>0</v>
      </c>
      <c r="O311" s="82">
        <f t="shared" si="1763"/>
        <v>0</v>
      </c>
      <c r="P311" s="82">
        <f t="shared" si="1764"/>
        <v>0</v>
      </c>
      <c r="Q311" s="82">
        <f t="shared" si="1765"/>
        <v>0</v>
      </c>
      <c r="R311" s="76"/>
      <c r="S311" s="77">
        <f t="shared" si="1766"/>
        <v>0</v>
      </c>
      <c r="T311" s="96">
        <f t="shared" si="1767"/>
        <v>0</v>
      </c>
      <c r="U311" s="82">
        <f t="shared" si="1768"/>
        <v>6972813.5599999996</v>
      </c>
      <c r="V311" s="82">
        <f t="shared" si="1769"/>
        <v>175742.9</v>
      </c>
      <c r="W311" s="82">
        <f t="shared" si="1770"/>
        <v>1218184.08</v>
      </c>
      <c r="X311" s="82">
        <f t="shared" si="1771"/>
        <v>0</v>
      </c>
      <c r="Y311" s="82">
        <f t="shared" si="1772"/>
        <v>0</v>
      </c>
      <c r="Z311" s="82">
        <f t="shared" si="1773"/>
        <v>0</v>
      </c>
      <c r="AA311" s="76">
        <f t="shared" si="1774"/>
        <v>8366740.54</v>
      </c>
      <c r="AB311" s="77">
        <f t="shared" si="1775"/>
        <v>0.11377596205081641</v>
      </c>
      <c r="AC311" s="76">
        <f t="shared" si="1776"/>
        <v>1254.564456053645</v>
      </c>
      <c r="AD311" s="82">
        <f t="shared" si="1777"/>
        <v>2595942.1599999997</v>
      </c>
      <c r="AE311" s="82">
        <f t="shared" si="1778"/>
        <v>266833.40000000002</v>
      </c>
      <c r="AF311" s="82">
        <f t="shared" si="1779"/>
        <v>21138.119999999995</v>
      </c>
      <c r="AG311" s="82">
        <f t="shared" si="1780"/>
        <v>0</v>
      </c>
      <c r="AH311" s="76">
        <f t="shared" si="1781"/>
        <v>2883913.6799999997</v>
      </c>
      <c r="AI311" s="77">
        <f t="shared" si="1782"/>
        <v>3.9217189997086996E-2</v>
      </c>
      <c r="AJ311" s="76">
        <f t="shared" si="1783"/>
        <v>432.43310581433008</v>
      </c>
      <c r="AK311" s="82">
        <f t="shared" si="1784"/>
        <v>0</v>
      </c>
      <c r="AL311" s="82">
        <f t="shared" si="1785"/>
        <v>0</v>
      </c>
      <c r="AM311" s="76"/>
      <c r="AN311" s="77">
        <f t="shared" si="1786"/>
        <v>0</v>
      </c>
      <c r="AO311" s="76">
        <f t="shared" si="1787"/>
        <v>0</v>
      </c>
      <c r="AP311" s="82">
        <f t="shared" si="1788"/>
        <v>523660.50000000006</v>
      </c>
      <c r="AQ311" s="82">
        <f t="shared" si="1789"/>
        <v>159618.73000000001</v>
      </c>
      <c r="AR311" s="82">
        <f t="shared" si="1790"/>
        <v>0</v>
      </c>
      <c r="AS311" s="82">
        <f t="shared" si="1791"/>
        <v>0</v>
      </c>
      <c r="AT311" s="82">
        <f t="shared" si="1792"/>
        <v>880469.64000000013</v>
      </c>
      <c r="AU311" s="82">
        <f t="shared" si="1793"/>
        <v>3568.18</v>
      </c>
      <c r="AV311" s="82">
        <f t="shared" si="1794"/>
        <v>0</v>
      </c>
      <c r="AW311" s="82">
        <f t="shared" si="1795"/>
        <v>355993.32</v>
      </c>
      <c r="AX311" s="82">
        <f t="shared" si="1796"/>
        <v>0</v>
      </c>
      <c r="AY311" s="82">
        <f t="shared" si="1797"/>
        <v>0</v>
      </c>
      <c r="AZ311" s="82">
        <f t="shared" si="1798"/>
        <v>0</v>
      </c>
      <c r="BA311" s="82">
        <f t="shared" si="1799"/>
        <v>69426.490000000005</v>
      </c>
      <c r="BB311" s="82">
        <f t="shared" si="1800"/>
        <v>578569.71</v>
      </c>
      <c r="BC311" s="82">
        <f t="shared" si="1801"/>
        <v>0</v>
      </c>
      <c r="BD311" s="82">
        <f t="shared" si="1802"/>
        <v>18412.34</v>
      </c>
      <c r="BE311" s="82">
        <f t="shared" si="1803"/>
        <v>0</v>
      </c>
      <c r="BF311" s="76">
        <f t="shared" si="1804"/>
        <v>2589718.91</v>
      </c>
      <c r="BG311" s="77">
        <f t="shared" si="1805"/>
        <v>3.5216552852067005E-2</v>
      </c>
      <c r="BH311" s="76">
        <f t="shared" si="1806"/>
        <v>388.3195947242782</v>
      </c>
      <c r="BI311" s="82">
        <f t="shared" si="1807"/>
        <v>0</v>
      </c>
      <c r="BJ311" s="82">
        <f t="shared" si="1808"/>
        <v>28314.07</v>
      </c>
      <c r="BK311" s="82">
        <f t="shared" si="1809"/>
        <v>65066.15</v>
      </c>
      <c r="BL311" s="82">
        <f t="shared" si="1810"/>
        <v>0</v>
      </c>
      <c r="BM311" s="82">
        <f t="shared" si="1811"/>
        <v>81734.329999999987</v>
      </c>
      <c r="BN311" s="82">
        <f t="shared" si="1812"/>
        <v>0</v>
      </c>
      <c r="BO311" s="82">
        <f t="shared" si="1813"/>
        <v>212844.44000000003</v>
      </c>
      <c r="BP311" s="76">
        <f t="shared" si="1814"/>
        <v>387958.99</v>
      </c>
      <c r="BQ311" s="77">
        <f t="shared" si="1815"/>
        <v>5.2756993135481007E-3</v>
      </c>
      <c r="BR311" s="76">
        <f t="shared" si="1816"/>
        <v>58.173138862564926</v>
      </c>
      <c r="BS311" s="82">
        <f t="shared" si="1817"/>
        <v>0</v>
      </c>
      <c r="BT311" s="82">
        <f t="shared" si="1818"/>
        <v>26515.31</v>
      </c>
      <c r="BU311" s="82">
        <f t="shared" si="1819"/>
        <v>0</v>
      </c>
      <c r="BV311" s="82">
        <f t="shared" si="1820"/>
        <v>123611.09000000001</v>
      </c>
      <c r="BW311" s="76">
        <f t="shared" si="1821"/>
        <v>150126.40000000002</v>
      </c>
      <c r="BX311" s="77">
        <f t="shared" si="1822"/>
        <v>2.0415089373890978E-3</v>
      </c>
      <c r="BY311" s="76">
        <f t="shared" si="1823"/>
        <v>22.510946103187269</v>
      </c>
      <c r="BZ311" s="82">
        <v>10746285.490000004</v>
      </c>
      <c r="CA311" s="77">
        <f t="shared" si="1824"/>
        <v>0.14613444318634022</v>
      </c>
      <c r="CB311" s="76">
        <f t="shared" si="1825"/>
        <v>1611.3691760733186</v>
      </c>
      <c r="CC311" s="82">
        <v>1467189.95</v>
      </c>
      <c r="CD311" s="77">
        <f t="shared" si="1826"/>
        <v>1.995172998068603E-2</v>
      </c>
      <c r="CE311" s="76">
        <f t="shared" si="1827"/>
        <v>220.00017243861186</v>
      </c>
      <c r="CF311" s="84">
        <v>3442772.8000000003</v>
      </c>
      <c r="CG311" s="77">
        <f t="shared" si="1828"/>
        <v>4.6816891903090255E-2</v>
      </c>
      <c r="CH311" s="85">
        <f t="shared" si="1829"/>
        <v>516.23214135767671</v>
      </c>
    </row>
    <row r="312" spans="1:86" x14ac:dyDescent="0.2">
      <c r="A312" s="79"/>
      <c r="B312" s="70" t="s">
        <v>505</v>
      </c>
      <c r="C312" s="70" t="s">
        <v>506</v>
      </c>
      <c r="D312" s="80">
        <f t="shared" si="1752"/>
        <v>9901.41</v>
      </c>
      <c r="E312" s="80">
        <f t="shared" si="1753"/>
        <v>113665393.94</v>
      </c>
      <c r="F312" s="76">
        <f t="shared" si="1754"/>
        <v>62006444.29999999</v>
      </c>
      <c r="G312" s="76">
        <f t="shared" si="1755"/>
        <v>1593831.1199999999</v>
      </c>
      <c r="H312" s="76">
        <f t="shared" si="1756"/>
        <v>0</v>
      </c>
      <c r="I312" s="76">
        <f t="shared" si="1757"/>
        <v>63600275.419999987</v>
      </c>
      <c r="J312" s="77">
        <f t="shared" si="1758"/>
        <v>0.55953948000718989</v>
      </c>
      <c r="K312" s="81">
        <f t="shared" si="1759"/>
        <v>6423.3554029173611</v>
      </c>
      <c r="L312" s="82">
        <f t="shared" si="1760"/>
        <v>0</v>
      </c>
      <c r="M312" s="82">
        <f t="shared" si="1761"/>
        <v>0</v>
      </c>
      <c r="N312" s="82">
        <f t="shared" si="1762"/>
        <v>0</v>
      </c>
      <c r="O312" s="82">
        <f t="shared" si="1763"/>
        <v>0</v>
      </c>
      <c r="P312" s="82">
        <f t="shared" si="1764"/>
        <v>0</v>
      </c>
      <c r="Q312" s="82">
        <f t="shared" si="1765"/>
        <v>0</v>
      </c>
      <c r="R312" s="76"/>
      <c r="S312" s="77">
        <f t="shared" si="1766"/>
        <v>0</v>
      </c>
      <c r="T312" s="96">
        <f t="shared" si="1767"/>
        <v>0</v>
      </c>
      <c r="U312" s="82">
        <f t="shared" si="1768"/>
        <v>15103357.270000001</v>
      </c>
      <c r="V312" s="82">
        <f t="shared" si="1769"/>
        <v>252283.48</v>
      </c>
      <c r="W312" s="82">
        <f t="shared" si="1770"/>
        <v>1812943.9999999998</v>
      </c>
      <c r="X312" s="82">
        <f t="shared" si="1771"/>
        <v>0</v>
      </c>
      <c r="Y312" s="82">
        <f t="shared" si="1772"/>
        <v>0</v>
      </c>
      <c r="Z312" s="82">
        <f t="shared" si="1773"/>
        <v>0</v>
      </c>
      <c r="AA312" s="76">
        <f t="shared" si="1774"/>
        <v>17168584.75</v>
      </c>
      <c r="AB312" s="77">
        <f t="shared" si="1775"/>
        <v>0.15104495884704097</v>
      </c>
      <c r="AC312" s="76">
        <f t="shared" si="1776"/>
        <v>1733.9535227810989</v>
      </c>
      <c r="AD312" s="82">
        <f t="shared" si="1777"/>
        <v>3011145.6500000004</v>
      </c>
      <c r="AE312" s="82">
        <f t="shared" si="1778"/>
        <v>642285.44999999995</v>
      </c>
      <c r="AF312" s="82">
        <f t="shared" si="1779"/>
        <v>36699.99</v>
      </c>
      <c r="AG312" s="82">
        <f t="shared" si="1780"/>
        <v>0</v>
      </c>
      <c r="AH312" s="76">
        <f t="shared" si="1781"/>
        <v>3690131.0900000008</v>
      </c>
      <c r="AI312" s="77">
        <f t="shared" si="1782"/>
        <v>3.2464859902283823E-2</v>
      </c>
      <c r="AJ312" s="76">
        <f t="shared" si="1783"/>
        <v>372.68743441590652</v>
      </c>
      <c r="AK312" s="82">
        <f t="shared" si="1784"/>
        <v>0</v>
      </c>
      <c r="AL312" s="82">
        <f t="shared" si="1785"/>
        <v>0</v>
      </c>
      <c r="AM312" s="76"/>
      <c r="AN312" s="77">
        <f t="shared" si="1786"/>
        <v>0</v>
      </c>
      <c r="AO312" s="76">
        <f t="shared" si="1787"/>
        <v>0</v>
      </c>
      <c r="AP312" s="82">
        <f t="shared" si="1788"/>
        <v>534442.79999999993</v>
      </c>
      <c r="AQ312" s="82">
        <f t="shared" si="1789"/>
        <v>147469.99000000002</v>
      </c>
      <c r="AR312" s="82">
        <f t="shared" si="1790"/>
        <v>0</v>
      </c>
      <c r="AS312" s="82">
        <f t="shared" si="1791"/>
        <v>0</v>
      </c>
      <c r="AT312" s="82">
        <f t="shared" si="1792"/>
        <v>972067.19000000006</v>
      </c>
      <c r="AU312" s="82">
        <f t="shared" si="1793"/>
        <v>797.41</v>
      </c>
      <c r="AV312" s="82">
        <f t="shared" si="1794"/>
        <v>0</v>
      </c>
      <c r="AW312" s="82">
        <f t="shared" si="1795"/>
        <v>284993.37000000005</v>
      </c>
      <c r="AX312" s="82">
        <f t="shared" si="1796"/>
        <v>0</v>
      </c>
      <c r="AY312" s="82">
        <f t="shared" si="1797"/>
        <v>0</v>
      </c>
      <c r="AZ312" s="82">
        <f t="shared" si="1798"/>
        <v>0</v>
      </c>
      <c r="BA312" s="82">
        <f t="shared" si="1799"/>
        <v>55973.239999999991</v>
      </c>
      <c r="BB312" s="82">
        <f t="shared" si="1800"/>
        <v>471123.34</v>
      </c>
      <c r="BC312" s="82">
        <f t="shared" si="1801"/>
        <v>0</v>
      </c>
      <c r="BD312" s="82">
        <f t="shared" si="1802"/>
        <v>0</v>
      </c>
      <c r="BE312" s="82">
        <f t="shared" si="1803"/>
        <v>0</v>
      </c>
      <c r="BF312" s="76">
        <f t="shared" si="1804"/>
        <v>2466867.34</v>
      </c>
      <c r="BG312" s="77">
        <f t="shared" si="1805"/>
        <v>2.1702888227371764E-2</v>
      </c>
      <c r="BH312" s="76">
        <f t="shared" si="1806"/>
        <v>249.14303518387783</v>
      </c>
      <c r="BI312" s="82">
        <f t="shared" si="1807"/>
        <v>0</v>
      </c>
      <c r="BJ312" s="82">
        <f t="shared" si="1808"/>
        <v>116656.64000000001</v>
      </c>
      <c r="BK312" s="82">
        <f t="shared" si="1809"/>
        <v>134597.32999999999</v>
      </c>
      <c r="BL312" s="82">
        <f t="shared" si="1810"/>
        <v>0</v>
      </c>
      <c r="BM312" s="82">
        <f t="shared" si="1811"/>
        <v>0</v>
      </c>
      <c r="BN312" s="82">
        <f t="shared" si="1812"/>
        <v>0</v>
      </c>
      <c r="BO312" s="82">
        <f t="shared" si="1813"/>
        <v>1031092.27</v>
      </c>
      <c r="BP312" s="76">
        <f t="shared" si="1814"/>
        <v>1282346.24</v>
      </c>
      <c r="BQ312" s="77">
        <f t="shared" si="1815"/>
        <v>1.1281764797093001E-2</v>
      </c>
      <c r="BR312" s="76">
        <f t="shared" si="1816"/>
        <v>129.51147765823251</v>
      </c>
      <c r="BS312" s="82">
        <f t="shared" si="1817"/>
        <v>0</v>
      </c>
      <c r="BT312" s="82">
        <f t="shared" si="1818"/>
        <v>6291.58</v>
      </c>
      <c r="BU312" s="82">
        <f t="shared" si="1819"/>
        <v>0</v>
      </c>
      <c r="BV312" s="82">
        <f t="shared" si="1820"/>
        <v>2073566.8800000001</v>
      </c>
      <c r="BW312" s="76">
        <f t="shared" si="1821"/>
        <v>2079858.4600000002</v>
      </c>
      <c r="BX312" s="77">
        <f t="shared" si="1822"/>
        <v>1.8298079898424361E-2</v>
      </c>
      <c r="BY312" s="76">
        <f t="shared" si="1823"/>
        <v>210.05679595128373</v>
      </c>
      <c r="BZ312" s="82">
        <v>16399421.240000002</v>
      </c>
      <c r="CA312" s="77">
        <f t="shared" si="1824"/>
        <v>0.14427804867906133</v>
      </c>
      <c r="CB312" s="76">
        <f t="shared" si="1825"/>
        <v>1656.2713027740497</v>
      </c>
      <c r="CC312" s="82">
        <v>2348823.77</v>
      </c>
      <c r="CD312" s="77">
        <f t="shared" si="1826"/>
        <v>2.0664370118136943E-2</v>
      </c>
      <c r="CE312" s="76">
        <f t="shared" si="1827"/>
        <v>237.22114022144322</v>
      </c>
      <c r="CF312" s="84">
        <v>4629085.629999999</v>
      </c>
      <c r="CG312" s="77">
        <f t="shared" si="1828"/>
        <v>4.072554952339788E-2</v>
      </c>
      <c r="CH312" s="85">
        <f t="shared" si="1829"/>
        <v>467.51782119920284</v>
      </c>
    </row>
    <row r="313" spans="1:86" x14ac:dyDescent="0.2">
      <c r="A313" s="79"/>
      <c r="B313" s="70" t="s">
        <v>507</v>
      </c>
      <c r="C313" s="70" t="s">
        <v>508</v>
      </c>
      <c r="D313" s="80">
        <f t="shared" si="1752"/>
        <v>2294.2399999999998</v>
      </c>
      <c r="E313" s="80">
        <f t="shared" si="1753"/>
        <v>24323335.460000001</v>
      </c>
      <c r="F313" s="76">
        <f t="shared" si="1754"/>
        <v>13652896.210000001</v>
      </c>
      <c r="G313" s="76">
        <f t="shared" si="1755"/>
        <v>0</v>
      </c>
      <c r="H313" s="76">
        <f t="shared" si="1756"/>
        <v>6453.79</v>
      </c>
      <c r="I313" s="76">
        <f t="shared" si="1757"/>
        <v>13659350</v>
      </c>
      <c r="J313" s="77">
        <f t="shared" si="1758"/>
        <v>0.56157388539343034</v>
      </c>
      <c r="K313" s="81">
        <f t="shared" si="1759"/>
        <v>5953.7581072599214</v>
      </c>
      <c r="L313" s="82">
        <f t="shared" si="1760"/>
        <v>0</v>
      </c>
      <c r="M313" s="82">
        <f t="shared" si="1761"/>
        <v>0</v>
      </c>
      <c r="N313" s="82">
        <f t="shared" si="1762"/>
        <v>0</v>
      </c>
      <c r="O313" s="82">
        <f t="shared" si="1763"/>
        <v>0</v>
      </c>
      <c r="P313" s="82">
        <f t="shared" si="1764"/>
        <v>0</v>
      </c>
      <c r="Q313" s="82">
        <f t="shared" si="1765"/>
        <v>0</v>
      </c>
      <c r="R313" s="76"/>
      <c r="S313" s="77">
        <f t="shared" si="1766"/>
        <v>0</v>
      </c>
      <c r="T313" s="96">
        <f t="shared" si="1767"/>
        <v>0</v>
      </c>
      <c r="U313" s="82">
        <f t="shared" si="1768"/>
        <v>2706446.22</v>
      </c>
      <c r="V313" s="82">
        <f t="shared" si="1769"/>
        <v>69645.710000000006</v>
      </c>
      <c r="W313" s="82">
        <f t="shared" si="1770"/>
        <v>423023.46000000008</v>
      </c>
      <c r="X313" s="82">
        <f t="shared" si="1771"/>
        <v>0</v>
      </c>
      <c r="Y313" s="82">
        <f t="shared" si="1772"/>
        <v>0</v>
      </c>
      <c r="Z313" s="82">
        <f t="shared" si="1773"/>
        <v>0</v>
      </c>
      <c r="AA313" s="76">
        <f t="shared" si="1774"/>
        <v>3199115.39</v>
      </c>
      <c r="AB313" s="77">
        <f t="shared" si="1775"/>
        <v>0.13152453516340229</v>
      </c>
      <c r="AC313" s="76">
        <f t="shared" si="1776"/>
        <v>1394.411827010252</v>
      </c>
      <c r="AD313" s="82">
        <f t="shared" si="1777"/>
        <v>561056.82999999996</v>
      </c>
      <c r="AE313" s="82">
        <f t="shared" si="1778"/>
        <v>0</v>
      </c>
      <c r="AF313" s="82">
        <f t="shared" si="1779"/>
        <v>5588.93</v>
      </c>
      <c r="AG313" s="82">
        <f t="shared" si="1780"/>
        <v>0</v>
      </c>
      <c r="AH313" s="76">
        <f t="shared" si="1781"/>
        <v>566645.76000000001</v>
      </c>
      <c r="AI313" s="77">
        <f t="shared" si="1782"/>
        <v>2.3296383875141439E-2</v>
      </c>
      <c r="AJ313" s="76">
        <f t="shared" si="1783"/>
        <v>246.98626124555412</v>
      </c>
      <c r="AK313" s="82">
        <f t="shared" si="1784"/>
        <v>0</v>
      </c>
      <c r="AL313" s="82">
        <f t="shared" si="1785"/>
        <v>0</v>
      </c>
      <c r="AM313" s="76"/>
      <c r="AN313" s="77">
        <f t="shared" si="1786"/>
        <v>0</v>
      </c>
      <c r="AO313" s="76">
        <f t="shared" si="1787"/>
        <v>0</v>
      </c>
      <c r="AP313" s="82">
        <f t="shared" si="1788"/>
        <v>212274.89</v>
      </c>
      <c r="AQ313" s="82">
        <f t="shared" si="1789"/>
        <v>20624.439999999999</v>
      </c>
      <c r="AR313" s="82">
        <f t="shared" si="1790"/>
        <v>0</v>
      </c>
      <c r="AS313" s="82">
        <f t="shared" si="1791"/>
        <v>0</v>
      </c>
      <c r="AT313" s="82">
        <f t="shared" si="1792"/>
        <v>376103.7</v>
      </c>
      <c r="AU313" s="82">
        <f t="shared" si="1793"/>
        <v>0</v>
      </c>
      <c r="AV313" s="82">
        <f t="shared" si="1794"/>
        <v>0</v>
      </c>
      <c r="AW313" s="82">
        <f t="shared" si="1795"/>
        <v>82837.52</v>
      </c>
      <c r="AX313" s="82">
        <f t="shared" si="1796"/>
        <v>0</v>
      </c>
      <c r="AY313" s="82">
        <f t="shared" si="1797"/>
        <v>0</v>
      </c>
      <c r="AZ313" s="82">
        <f t="shared" si="1798"/>
        <v>0</v>
      </c>
      <c r="BA313" s="82">
        <f t="shared" si="1799"/>
        <v>14495.88</v>
      </c>
      <c r="BB313" s="82">
        <f t="shared" si="1800"/>
        <v>98971.73000000001</v>
      </c>
      <c r="BC313" s="82">
        <f t="shared" si="1801"/>
        <v>0</v>
      </c>
      <c r="BD313" s="82">
        <f t="shared" si="1802"/>
        <v>0</v>
      </c>
      <c r="BE313" s="82">
        <f t="shared" si="1803"/>
        <v>0</v>
      </c>
      <c r="BF313" s="76">
        <f t="shared" si="1804"/>
        <v>805308.16</v>
      </c>
      <c r="BG313" s="77">
        <f t="shared" si="1805"/>
        <v>3.3108459212937237E-2</v>
      </c>
      <c r="BH313" s="76">
        <f t="shared" si="1806"/>
        <v>351.0130413557431</v>
      </c>
      <c r="BI313" s="82">
        <f t="shared" si="1807"/>
        <v>0</v>
      </c>
      <c r="BJ313" s="82">
        <f t="shared" si="1808"/>
        <v>0</v>
      </c>
      <c r="BK313" s="82">
        <f t="shared" si="1809"/>
        <v>9282.7200000000012</v>
      </c>
      <c r="BL313" s="82">
        <f t="shared" si="1810"/>
        <v>0</v>
      </c>
      <c r="BM313" s="82">
        <f t="shared" si="1811"/>
        <v>0</v>
      </c>
      <c r="BN313" s="82">
        <f t="shared" si="1812"/>
        <v>0</v>
      </c>
      <c r="BO313" s="82">
        <f t="shared" si="1813"/>
        <v>188997.14000000004</v>
      </c>
      <c r="BP313" s="76">
        <f t="shared" si="1814"/>
        <v>198279.86000000004</v>
      </c>
      <c r="BQ313" s="77">
        <f t="shared" si="1815"/>
        <v>8.1518367547112735E-3</v>
      </c>
      <c r="BR313" s="76">
        <f t="shared" si="1816"/>
        <v>86.42507322686383</v>
      </c>
      <c r="BS313" s="82">
        <f t="shared" si="1817"/>
        <v>0</v>
      </c>
      <c r="BT313" s="82">
        <f t="shared" si="1818"/>
        <v>0</v>
      </c>
      <c r="BU313" s="82">
        <f t="shared" si="1819"/>
        <v>0</v>
      </c>
      <c r="BV313" s="82">
        <f t="shared" si="1820"/>
        <v>18331.71</v>
      </c>
      <c r="BW313" s="76">
        <f t="shared" si="1821"/>
        <v>18331.71</v>
      </c>
      <c r="BX313" s="77">
        <f t="shared" si="1822"/>
        <v>7.5366760575031749E-4</v>
      </c>
      <c r="BY313" s="76">
        <f t="shared" si="1823"/>
        <v>7.9903192342562246</v>
      </c>
      <c r="BZ313" s="82">
        <v>3749066.0100000002</v>
      </c>
      <c r="CA313" s="77">
        <f t="shared" si="1824"/>
        <v>0.15413453537921976</v>
      </c>
      <c r="CB313" s="76">
        <f t="shared" si="1825"/>
        <v>1634.1211076434899</v>
      </c>
      <c r="CC313" s="82">
        <v>680106.4</v>
      </c>
      <c r="CD313" s="77">
        <f t="shared" si="1826"/>
        <v>2.79610664877127E-2</v>
      </c>
      <c r="CE313" s="76">
        <f t="shared" si="1827"/>
        <v>296.4408257200642</v>
      </c>
      <c r="CF313" s="84">
        <v>1447132.17</v>
      </c>
      <c r="CG313" s="77">
        <f t="shared" si="1828"/>
        <v>5.9495630127694661E-2</v>
      </c>
      <c r="CH313" s="85">
        <f t="shared" si="1829"/>
        <v>630.76756137108589</v>
      </c>
    </row>
    <row r="314" spans="1:86" x14ac:dyDescent="0.2">
      <c r="A314" s="79"/>
      <c r="B314" s="70" t="s">
        <v>509</v>
      </c>
      <c r="C314" s="70" t="s">
        <v>510</v>
      </c>
      <c r="D314" s="80">
        <f t="shared" si="1752"/>
        <v>2003.2699999999998</v>
      </c>
      <c r="E314" s="80">
        <f t="shared" si="1753"/>
        <v>22584010.809999999</v>
      </c>
      <c r="F314" s="76">
        <f t="shared" si="1754"/>
        <v>11943560.860000001</v>
      </c>
      <c r="G314" s="76">
        <f t="shared" si="1755"/>
        <v>529263.56999999995</v>
      </c>
      <c r="H314" s="76">
        <f t="shared" si="1756"/>
        <v>15386.5</v>
      </c>
      <c r="I314" s="76">
        <f t="shared" si="1757"/>
        <v>12488210.930000002</v>
      </c>
      <c r="J314" s="77">
        <f t="shared" si="1758"/>
        <v>0.55296692137918801</v>
      </c>
      <c r="K314" s="81">
        <f t="shared" si="1759"/>
        <v>6233.9130172168516</v>
      </c>
      <c r="L314" s="82">
        <f t="shared" si="1760"/>
        <v>0</v>
      </c>
      <c r="M314" s="82">
        <f t="shared" si="1761"/>
        <v>0</v>
      </c>
      <c r="N314" s="82">
        <f t="shared" si="1762"/>
        <v>0</v>
      </c>
      <c r="O314" s="82">
        <f t="shared" si="1763"/>
        <v>0</v>
      </c>
      <c r="P314" s="82">
        <f t="shared" si="1764"/>
        <v>0</v>
      </c>
      <c r="Q314" s="82">
        <f t="shared" si="1765"/>
        <v>0</v>
      </c>
      <c r="R314" s="76"/>
      <c r="S314" s="77">
        <f t="shared" si="1766"/>
        <v>0</v>
      </c>
      <c r="T314" s="96">
        <f t="shared" si="1767"/>
        <v>0</v>
      </c>
      <c r="U314" s="82">
        <f t="shared" si="1768"/>
        <v>2666680.84</v>
      </c>
      <c r="V314" s="82">
        <f t="shared" si="1769"/>
        <v>59164.87</v>
      </c>
      <c r="W314" s="82">
        <f t="shared" si="1770"/>
        <v>431715.28</v>
      </c>
      <c r="X314" s="82">
        <f t="shared" si="1771"/>
        <v>0</v>
      </c>
      <c r="Y314" s="82">
        <f t="shared" si="1772"/>
        <v>0</v>
      </c>
      <c r="Z314" s="82">
        <f t="shared" si="1773"/>
        <v>0</v>
      </c>
      <c r="AA314" s="76">
        <f t="shared" si="1774"/>
        <v>3157560.99</v>
      </c>
      <c r="AB314" s="77">
        <f t="shared" si="1775"/>
        <v>0.13981400454350917</v>
      </c>
      <c r="AC314" s="76">
        <f t="shared" si="1776"/>
        <v>1576.2034024370157</v>
      </c>
      <c r="AD314" s="82">
        <f t="shared" si="1777"/>
        <v>644058.9</v>
      </c>
      <c r="AE314" s="82">
        <f t="shared" si="1778"/>
        <v>206672.06</v>
      </c>
      <c r="AF314" s="82">
        <f t="shared" si="1779"/>
        <v>10425.659999999998</v>
      </c>
      <c r="AG314" s="82">
        <f t="shared" si="1780"/>
        <v>0</v>
      </c>
      <c r="AH314" s="76">
        <f t="shared" si="1781"/>
        <v>861156.62</v>
      </c>
      <c r="AI314" s="77">
        <f t="shared" si="1782"/>
        <v>3.8131252559385403E-2</v>
      </c>
      <c r="AJ314" s="76">
        <f t="shared" si="1783"/>
        <v>429.87546361698628</v>
      </c>
      <c r="AK314" s="82">
        <f t="shared" si="1784"/>
        <v>0</v>
      </c>
      <c r="AL314" s="82">
        <f t="shared" si="1785"/>
        <v>0</v>
      </c>
      <c r="AM314" s="76"/>
      <c r="AN314" s="77">
        <f t="shared" si="1786"/>
        <v>0</v>
      </c>
      <c r="AO314" s="76">
        <f t="shared" si="1787"/>
        <v>0</v>
      </c>
      <c r="AP314" s="82">
        <f t="shared" si="1788"/>
        <v>276235.68999999994</v>
      </c>
      <c r="AQ314" s="82">
        <f t="shared" si="1789"/>
        <v>98981.040000000008</v>
      </c>
      <c r="AR314" s="82">
        <f t="shared" si="1790"/>
        <v>0</v>
      </c>
      <c r="AS314" s="82">
        <f t="shared" si="1791"/>
        <v>0</v>
      </c>
      <c r="AT314" s="82">
        <f t="shared" si="1792"/>
        <v>390057.38</v>
      </c>
      <c r="AU314" s="82">
        <f t="shared" si="1793"/>
        <v>0</v>
      </c>
      <c r="AV314" s="82">
        <f t="shared" si="1794"/>
        <v>0</v>
      </c>
      <c r="AW314" s="82">
        <f t="shared" si="1795"/>
        <v>103867.24999999999</v>
      </c>
      <c r="AX314" s="82">
        <f t="shared" si="1796"/>
        <v>0</v>
      </c>
      <c r="AY314" s="82">
        <f t="shared" si="1797"/>
        <v>0</v>
      </c>
      <c r="AZ314" s="82">
        <f t="shared" si="1798"/>
        <v>0</v>
      </c>
      <c r="BA314" s="82">
        <f t="shared" si="1799"/>
        <v>10131.19</v>
      </c>
      <c r="BB314" s="82">
        <f t="shared" si="1800"/>
        <v>167384.59999999998</v>
      </c>
      <c r="BC314" s="82">
        <f t="shared" si="1801"/>
        <v>0</v>
      </c>
      <c r="BD314" s="82">
        <f t="shared" si="1802"/>
        <v>0</v>
      </c>
      <c r="BE314" s="82">
        <f t="shared" si="1803"/>
        <v>0</v>
      </c>
      <c r="BF314" s="76">
        <f t="shared" si="1804"/>
        <v>1046657.1499999999</v>
      </c>
      <c r="BG314" s="77">
        <f t="shared" si="1805"/>
        <v>4.6345051762751964E-2</v>
      </c>
      <c r="BH314" s="76">
        <f t="shared" si="1806"/>
        <v>522.47432947131438</v>
      </c>
      <c r="BI314" s="82">
        <f t="shared" si="1807"/>
        <v>0</v>
      </c>
      <c r="BJ314" s="82">
        <f t="shared" si="1808"/>
        <v>0</v>
      </c>
      <c r="BK314" s="82">
        <f t="shared" si="1809"/>
        <v>19464.010000000002</v>
      </c>
      <c r="BL314" s="82">
        <f t="shared" si="1810"/>
        <v>0</v>
      </c>
      <c r="BM314" s="82">
        <f t="shared" si="1811"/>
        <v>0</v>
      </c>
      <c r="BN314" s="82">
        <f t="shared" si="1812"/>
        <v>0</v>
      </c>
      <c r="BO314" s="82">
        <f t="shared" si="1813"/>
        <v>6429.91</v>
      </c>
      <c r="BP314" s="76">
        <f t="shared" si="1814"/>
        <v>25893.920000000002</v>
      </c>
      <c r="BQ314" s="77">
        <f t="shared" si="1815"/>
        <v>1.1465598479316352E-3</v>
      </c>
      <c r="BR314" s="76">
        <f t="shared" si="1816"/>
        <v>12.925826274041944</v>
      </c>
      <c r="BS314" s="82">
        <f t="shared" si="1817"/>
        <v>0</v>
      </c>
      <c r="BT314" s="82">
        <f t="shared" si="1818"/>
        <v>0</v>
      </c>
      <c r="BU314" s="82">
        <f t="shared" si="1819"/>
        <v>0</v>
      </c>
      <c r="BV314" s="82">
        <f t="shared" si="1820"/>
        <v>10781.71</v>
      </c>
      <c r="BW314" s="76">
        <f t="shared" si="1821"/>
        <v>10781.71</v>
      </c>
      <c r="BX314" s="77">
        <f t="shared" si="1822"/>
        <v>4.7740457134504887E-4</v>
      </c>
      <c r="BY314" s="76">
        <f t="shared" si="1823"/>
        <v>5.3820553395198854</v>
      </c>
      <c r="BZ314" s="82">
        <v>3060136.9600000004</v>
      </c>
      <c r="CA314" s="77">
        <f t="shared" si="1824"/>
        <v>0.13550015476635352</v>
      </c>
      <c r="CB314" s="76">
        <f t="shared" si="1825"/>
        <v>1527.5709015759237</v>
      </c>
      <c r="CC314" s="82">
        <v>839328.08</v>
      </c>
      <c r="CD314" s="77">
        <f t="shared" si="1826"/>
        <v>3.7164704137865226E-2</v>
      </c>
      <c r="CE314" s="76">
        <f t="shared" si="1827"/>
        <v>418.97900931976221</v>
      </c>
      <c r="CF314" s="84">
        <v>1094284.45</v>
      </c>
      <c r="CG314" s="77">
        <f t="shared" si="1828"/>
        <v>4.845394643167017E-2</v>
      </c>
      <c r="CH314" s="85">
        <f t="shared" si="1829"/>
        <v>546.24910770889596</v>
      </c>
    </row>
    <row r="315" spans="1:86" x14ac:dyDescent="0.2">
      <c r="A315" s="79"/>
      <c r="B315" s="70" t="s">
        <v>511</v>
      </c>
      <c r="C315" s="70" t="s">
        <v>512</v>
      </c>
      <c r="D315" s="80">
        <f t="shared" si="1752"/>
        <v>414.89000000000004</v>
      </c>
      <c r="E315" s="80">
        <f t="shared" si="1753"/>
        <v>6122167.5599999996</v>
      </c>
      <c r="F315" s="76">
        <f t="shared" si="1754"/>
        <v>3083439.58</v>
      </c>
      <c r="G315" s="76">
        <f t="shared" si="1755"/>
        <v>27136.889999999996</v>
      </c>
      <c r="H315" s="76">
        <f t="shared" si="1756"/>
        <v>0</v>
      </c>
      <c r="I315" s="76">
        <f t="shared" si="1757"/>
        <v>3110576.47</v>
      </c>
      <c r="J315" s="77">
        <f t="shared" si="1758"/>
        <v>0.50808417762417468</v>
      </c>
      <c r="K315" s="81">
        <f t="shared" si="1759"/>
        <v>7497.3522379425867</v>
      </c>
      <c r="L315" s="82">
        <f t="shared" si="1760"/>
        <v>0</v>
      </c>
      <c r="M315" s="82">
        <f t="shared" si="1761"/>
        <v>0</v>
      </c>
      <c r="N315" s="82">
        <f t="shared" si="1762"/>
        <v>0</v>
      </c>
      <c r="O315" s="82">
        <f t="shared" si="1763"/>
        <v>0</v>
      </c>
      <c r="P315" s="82">
        <f t="shared" si="1764"/>
        <v>0</v>
      </c>
      <c r="Q315" s="82">
        <f t="shared" si="1765"/>
        <v>0</v>
      </c>
      <c r="R315" s="76"/>
      <c r="S315" s="77">
        <f t="shared" si="1766"/>
        <v>0</v>
      </c>
      <c r="T315" s="96">
        <f t="shared" si="1767"/>
        <v>0</v>
      </c>
      <c r="U315" s="82">
        <f t="shared" si="1768"/>
        <v>549920.22</v>
      </c>
      <c r="V315" s="82">
        <f t="shared" si="1769"/>
        <v>7747.4</v>
      </c>
      <c r="W315" s="82">
        <f t="shared" si="1770"/>
        <v>101457.99999999999</v>
      </c>
      <c r="X315" s="82">
        <f t="shared" si="1771"/>
        <v>0</v>
      </c>
      <c r="Y315" s="82">
        <f t="shared" si="1772"/>
        <v>0</v>
      </c>
      <c r="Z315" s="82">
        <f t="shared" si="1773"/>
        <v>0</v>
      </c>
      <c r="AA315" s="76">
        <f t="shared" si="1774"/>
        <v>659125.62</v>
      </c>
      <c r="AB315" s="77">
        <f t="shared" si="1775"/>
        <v>0.10766213331149009</v>
      </c>
      <c r="AC315" s="76">
        <f t="shared" si="1776"/>
        <v>1588.6756007616475</v>
      </c>
      <c r="AD315" s="82">
        <f t="shared" si="1777"/>
        <v>142324.41000000003</v>
      </c>
      <c r="AE315" s="82">
        <f t="shared" si="1778"/>
        <v>0</v>
      </c>
      <c r="AF315" s="82">
        <f t="shared" si="1779"/>
        <v>2765.71</v>
      </c>
      <c r="AG315" s="82">
        <f t="shared" si="1780"/>
        <v>0</v>
      </c>
      <c r="AH315" s="76">
        <f t="shared" si="1781"/>
        <v>145090.12000000002</v>
      </c>
      <c r="AI315" s="77">
        <f t="shared" si="1782"/>
        <v>2.3699142269147568E-2</v>
      </c>
      <c r="AJ315" s="76">
        <f t="shared" si="1783"/>
        <v>349.70744052640464</v>
      </c>
      <c r="AK315" s="82">
        <f t="shared" si="1784"/>
        <v>0</v>
      </c>
      <c r="AL315" s="82">
        <f t="shared" si="1785"/>
        <v>0</v>
      </c>
      <c r="AM315" s="76"/>
      <c r="AN315" s="77">
        <f t="shared" si="1786"/>
        <v>0</v>
      </c>
      <c r="AO315" s="76">
        <f t="shared" si="1787"/>
        <v>0</v>
      </c>
      <c r="AP315" s="82">
        <f t="shared" si="1788"/>
        <v>254135.89</v>
      </c>
      <c r="AQ315" s="82">
        <f t="shared" si="1789"/>
        <v>53880.579999999994</v>
      </c>
      <c r="AR315" s="82">
        <f t="shared" si="1790"/>
        <v>0</v>
      </c>
      <c r="AS315" s="82">
        <f t="shared" si="1791"/>
        <v>0</v>
      </c>
      <c r="AT315" s="82">
        <f t="shared" si="1792"/>
        <v>114338.68</v>
      </c>
      <c r="AU315" s="82">
        <f t="shared" si="1793"/>
        <v>0</v>
      </c>
      <c r="AV315" s="82">
        <f t="shared" si="1794"/>
        <v>0</v>
      </c>
      <c r="AW315" s="82">
        <f t="shared" si="1795"/>
        <v>64807.850000000006</v>
      </c>
      <c r="AX315" s="82">
        <f t="shared" si="1796"/>
        <v>0</v>
      </c>
      <c r="AY315" s="82">
        <f t="shared" si="1797"/>
        <v>0</v>
      </c>
      <c r="AZ315" s="82">
        <f t="shared" si="1798"/>
        <v>0</v>
      </c>
      <c r="BA315" s="82">
        <f t="shared" si="1799"/>
        <v>0</v>
      </c>
      <c r="BB315" s="82">
        <f t="shared" si="1800"/>
        <v>4585.62</v>
      </c>
      <c r="BC315" s="82">
        <f t="shared" si="1801"/>
        <v>0</v>
      </c>
      <c r="BD315" s="82">
        <f t="shared" si="1802"/>
        <v>0</v>
      </c>
      <c r="BE315" s="82">
        <f t="shared" si="1803"/>
        <v>7668.2999999999993</v>
      </c>
      <c r="BF315" s="76">
        <f t="shared" si="1804"/>
        <v>499416.92</v>
      </c>
      <c r="BG315" s="77">
        <f t="shared" si="1805"/>
        <v>8.1575179886125171E-2</v>
      </c>
      <c r="BH315" s="76">
        <f t="shared" si="1806"/>
        <v>1203.7333269059268</v>
      </c>
      <c r="BI315" s="82">
        <f t="shared" si="1807"/>
        <v>10003.51</v>
      </c>
      <c r="BJ315" s="82">
        <f t="shared" si="1808"/>
        <v>690.37</v>
      </c>
      <c r="BK315" s="82">
        <f t="shared" si="1809"/>
        <v>26582.119999999995</v>
      </c>
      <c r="BL315" s="82">
        <f t="shared" si="1810"/>
        <v>0</v>
      </c>
      <c r="BM315" s="82">
        <f t="shared" si="1811"/>
        <v>0</v>
      </c>
      <c r="BN315" s="82">
        <f t="shared" si="1812"/>
        <v>0</v>
      </c>
      <c r="BO315" s="82">
        <f t="shared" si="1813"/>
        <v>209635.94999999998</v>
      </c>
      <c r="BP315" s="76">
        <f t="shared" si="1814"/>
        <v>246911.94999999998</v>
      </c>
      <c r="BQ315" s="77">
        <f t="shared" si="1815"/>
        <v>4.0330805646881053E-2</v>
      </c>
      <c r="BR315" s="76">
        <f t="shared" si="1816"/>
        <v>595.12629853696149</v>
      </c>
      <c r="BS315" s="82">
        <f t="shared" si="1817"/>
        <v>0</v>
      </c>
      <c r="BT315" s="82">
        <f t="shared" si="1818"/>
        <v>0</v>
      </c>
      <c r="BU315" s="82">
        <f t="shared" si="1819"/>
        <v>0</v>
      </c>
      <c r="BV315" s="82">
        <f t="shared" si="1820"/>
        <v>4227.91</v>
      </c>
      <c r="BW315" s="76">
        <f t="shared" si="1821"/>
        <v>4227.91</v>
      </c>
      <c r="BX315" s="77">
        <f t="shared" si="1822"/>
        <v>6.9059037645810529E-4</v>
      </c>
      <c r="BY315" s="76">
        <f t="shared" si="1823"/>
        <v>10.190436019185807</v>
      </c>
      <c r="BZ315" s="82">
        <v>1071398.9000000004</v>
      </c>
      <c r="CA315" s="77">
        <f t="shared" si="1824"/>
        <v>0.17500319772365075</v>
      </c>
      <c r="CB315" s="76">
        <f t="shared" si="1825"/>
        <v>2582.3685796235154</v>
      </c>
      <c r="CC315" s="82">
        <v>184803.00000000003</v>
      </c>
      <c r="CD315" s="77">
        <f t="shared" si="1826"/>
        <v>3.0185877499896464E-2</v>
      </c>
      <c r="CE315" s="76">
        <f t="shared" si="1827"/>
        <v>445.42649858998772</v>
      </c>
      <c r="CF315" s="84">
        <v>200616.66999999998</v>
      </c>
      <c r="CG315" s="77">
        <f t="shared" si="1828"/>
        <v>3.2768895662176223E-2</v>
      </c>
      <c r="CH315" s="85">
        <f t="shared" si="1829"/>
        <v>483.54183036467487</v>
      </c>
    </row>
    <row r="316" spans="1:86" x14ac:dyDescent="0.2">
      <c r="A316" s="79"/>
      <c r="B316" s="70" t="s">
        <v>513</v>
      </c>
      <c r="C316" s="70" t="s">
        <v>514</v>
      </c>
      <c r="D316" s="80">
        <f t="shared" si="1752"/>
        <v>2086.2799999999997</v>
      </c>
      <c r="E316" s="80">
        <f t="shared" si="1753"/>
        <v>23989765.32</v>
      </c>
      <c r="F316" s="76">
        <f t="shared" si="1754"/>
        <v>11143758.210000003</v>
      </c>
      <c r="G316" s="76">
        <f t="shared" si="1755"/>
        <v>1147781.3799999999</v>
      </c>
      <c r="H316" s="76">
        <f t="shared" si="1756"/>
        <v>232592.05</v>
      </c>
      <c r="I316" s="76">
        <f t="shared" si="1757"/>
        <v>12524131.640000004</v>
      </c>
      <c r="J316" s="77">
        <f t="shared" si="1758"/>
        <v>0.52206144882787886</v>
      </c>
      <c r="K316" s="81">
        <f t="shared" si="1759"/>
        <v>6003.0924132906448</v>
      </c>
      <c r="L316" s="82">
        <f t="shared" si="1760"/>
        <v>0</v>
      </c>
      <c r="M316" s="82">
        <f t="shared" si="1761"/>
        <v>0</v>
      </c>
      <c r="N316" s="82">
        <f t="shared" si="1762"/>
        <v>0</v>
      </c>
      <c r="O316" s="82">
        <f t="shared" si="1763"/>
        <v>0</v>
      </c>
      <c r="P316" s="82">
        <f t="shared" si="1764"/>
        <v>0</v>
      </c>
      <c r="Q316" s="82">
        <f t="shared" si="1765"/>
        <v>0</v>
      </c>
      <c r="R316" s="76"/>
      <c r="S316" s="77">
        <f t="shared" si="1766"/>
        <v>0</v>
      </c>
      <c r="T316" s="96">
        <f t="shared" si="1767"/>
        <v>0</v>
      </c>
      <c r="U316" s="82">
        <f t="shared" si="1768"/>
        <v>3662783.1500000004</v>
      </c>
      <c r="V316" s="82">
        <f t="shared" si="1769"/>
        <v>95843.09</v>
      </c>
      <c r="W316" s="82">
        <f t="shared" si="1770"/>
        <v>461376.76</v>
      </c>
      <c r="X316" s="82">
        <f t="shared" si="1771"/>
        <v>0</v>
      </c>
      <c r="Y316" s="82">
        <f t="shared" si="1772"/>
        <v>0</v>
      </c>
      <c r="Z316" s="82">
        <f t="shared" si="1773"/>
        <v>0</v>
      </c>
      <c r="AA316" s="76">
        <f t="shared" si="1774"/>
        <v>4220003</v>
      </c>
      <c r="AB316" s="77">
        <f t="shared" si="1775"/>
        <v>0.17590847362236722</v>
      </c>
      <c r="AC316" s="76">
        <f t="shared" si="1776"/>
        <v>2022.7404758709283</v>
      </c>
      <c r="AD316" s="82">
        <f t="shared" si="1777"/>
        <v>735762.71999999986</v>
      </c>
      <c r="AE316" s="82">
        <f t="shared" si="1778"/>
        <v>115545.25</v>
      </c>
      <c r="AF316" s="82">
        <f t="shared" si="1779"/>
        <v>10074.700000000001</v>
      </c>
      <c r="AG316" s="82">
        <f t="shared" si="1780"/>
        <v>0</v>
      </c>
      <c r="AH316" s="76">
        <f t="shared" si="1781"/>
        <v>861382.66999999981</v>
      </c>
      <c r="AI316" s="77">
        <f t="shared" si="1782"/>
        <v>3.5906256626940601E-2</v>
      </c>
      <c r="AJ316" s="76">
        <f t="shared" si="1783"/>
        <v>412.87970454589026</v>
      </c>
      <c r="AK316" s="82">
        <f t="shared" si="1784"/>
        <v>0</v>
      </c>
      <c r="AL316" s="82">
        <f t="shared" si="1785"/>
        <v>0</v>
      </c>
      <c r="AM316" s="76"/>
      <c r="AN316" s="77">
        <f t="shared" si="1786"/>
        <v>0</v>
      </c>
      <c r="AO316" s="76">
        <f t="shared" si="1787"/>
        <v>0</v>
      </c>
      <c r="AP316" s="82">
        <f t="shared" si="1788"/>
        <v>182202.44999999998</v>
      </c>
      <c r="AQ316" s="82">
        <f t="shared" si="1789"/>
        <v>55266.64</v>
      </c>
      <c r="AR316" s="82">
        <f t="shared" si="1790"/>
        <v>0</v>
      </c>
      <c r="AS316" s="82">
        <f t="shared" si="1791"/>
        <v>0</v>
      </c>
      <c r="AT316" s="82">
        <f t="shared" si="1792"/>
        <v>377144.54</v>
      </c>
      <c r="AU316" s="82">
        <f t="shared" si="1793"/>
        <v>0</v>
      </c>
      <c r="AV316" s="82">
        <f t="shared" si="1794"/>
        <v>0</v>
      </c>
      <c r="AW316" s="82">
        <f t="shared" si="1795"/>
        <v>142062.03999999998</v>
      </c>
      <c r="AX316" s="82">
        <f t="shared" si="1796"/>
        <v>0</v>
      </c>
      <c r="AY316" s="82">
        <f t="shared" si="1797"/>
        <v>0</v>
      </c>
      <c r="AZ316" s="82">
        <f t="shared" si="1798"/>
        <v>0</v>
      </c>
      <c r="BA316" s="82">
        <f t="shared" si="1799"/>
        <v>0</v>
      </c>
      <c r="BB316" s="82">
        <f t="shared" si="1800"/>
        <v>25575.79</v>
      </c>
      <c r="BC316" s="82">
        <f t="shared" si="1801"/>
        <v>0</v>
      </c>
      <c r="BD316" s="82">
        <f t="shared" si="1802"/>
        <v>0</v>
      </c>
      <c r="BE316" s="82">
        <f t="shared" si="1803"/>
        <v>0</v>
      </c>
      <c r="BF316" s="76">
        <f t="shared" si="1804"/>
        <v>782251.46</v>
      </c>
      <c r="BG316" s="77">
        <f t="shared" si="1805"/>
        <v>3.2607716230881406E-2</v>
      </c>
      <c r="BH316" s="76">
        <f t="shared" si="1806"/>
        <v>374.95037099526434</v>
      </c>
      <c r="BI316" s="82">
        <f t="shared" si="1807"/>
        <v>34040</v>
      </c>
      <c r="BJ316" s="82">
        <f t="shared" si="1808"/>
        <v>0</v>
      </c>
      <c r="BK316" s="82">
        <f t="shared" si="1809"/>
        <v>14099.730000000001</v>
      </c>
      <c r="BL316" s="82">
        <f t="shared" si="1810"/>
        <v>0</v>
      </c>
      <c r="BM316" s="82">
        <f t="shared" si="1811"/>
        <v>0</v>
      </c>
      <c r="BN316" s="82">
        <f t="shared" si="1812"/>
        <v>0</v>
      </c>
      <c r="BO316" s="82">
        <f t="shared" si="1813"/>
        <v>336260.89</v>
      </c>
      <c r="BP316" s="76">
        <f t="shared" si="1814"/>
        <v>384400.62</v>
      </c>
      <c r="BQ316" s="77">
        <f t="shared" si="1815"/>
        <v>1.6023525652396835E-2</v>
      </c>
      <c r="BR316" s="76">
        <f t="shared" si="1816"/>
        <v>184.25169200682558</v>
      </c>
      <c r="BS316" s="82">
        <f t="shared" si="1817"/>
        <v>0</v>
      </c>
      <c r="BT316" s="82">
        <f t="shared" si="1818"/>
        <v>0</v>
      </c>
      <c r="BU316" s="82">
        <f t="shared" si="1819"/>
        <v>0</v>
      </c>
      <c r="BV316" s="82">
        <f t="shared" si="1820"/>
        <v>166.01999999999998</v>
      </c>
      <c r="BW316" s="76">
        <f t="shared" si="1821"/>
        <v>166.01999999999998</v>
      </c>
      <c r="BX316" s="77">
        <f t="shared" si="1822"/>
        <v>6.9204511918084901E-6</v>
      </c>
      <c r="BY316" s="76">
        <f t="shared" si="1823"/>
        <v>7.957704622581821E-2</v>
      </c>
      <c r="BZ316" s="82">
        <v>3388735.3499999996</v>
      </c>
      <c r="CA316" s="77">
        <f t="shared" si="1824"/>
        <v>0.14125754482370231</v>
      </c>
      <c r="CB316" s="76">
        <f t="shared" si="1825"/>
        <v>1624.295564353778</v>
      </c>
      <c r="CC316" s="82">
        <v>756967.41000000015</v>
      </c>
      <c r="CD316" s="77">
        <f t="shared" si="1826"/>
        <v>3.1553764695185442E-2</v>
      </c>
      <c r="CE316" s="76">
        <f t="shared" si="1827"/>
        <v>362.83116839542163</v>
      </c>
      <c r="CF316" s="84">
        <v>1071727.1500000001</v>
      </c>
      <c r="CG316" s="77">
        <f t="shared" si="1828"/>
        <v>4.4674349069455596E-2</v>
      </c>
      <c r="CH316" s="85">
        <f t="shared" si="1829"/>
        <v>513.70245125294798</v>
      </c>
    </row>
    <row r="317" spans="1:86" x14ac:dyDescent="0.2">
      <c r="A317" s="79"/>
      <c r="B317" s="70" t="s">
        <v>515</v>
      </c>
      <c r="C317" s="70" t="s">
        <v>516</v>
      </c>
      <c r="D317" s="80">
        <f t="shared" si="1752"/>
        <v>4402.88</v>
      </c>
      <c r="E317" s="80">
        <f t="shared" si="1753"/>
        <v>49346221.25</v>
      </c>
      <c r="F317" s="76">
        <f t="shared" si="1754"/>
        <v>25980946.810000002</v>
      </c>
      <c r="G317" s="76">
        <f t="shared" si="1755"/>
        <v>459538.55999999994</v>
      </c>
      <c r="H317" s="76">
        <f t="shared" si="1756"/>
        <v>0</v>
      </c>
      <c r="I317" s="76">
        <f t="shared" si="1757"/>
        <v>26440485.370000001</v>
      </c>
      <c r="J317" s="77">
        <f t="shared" si="1758"/>
        <v>0.53581580717287447</v>
      </c>
      <c r="K317" s="81">
        <f t="shared" si="1759"/>
        <v>6005.270497946799</v>
      </c>
      <c r="L317" s="82">
        <f t="shared" si="1760"/>
        <v>0</v>
      </c>
      <c r="M317" s="82">
        <f t="shared" si="1761"/>
        <v>0</v>
      </c>
      <c r="N317" s="82">
        <f t="shared" si="1762"/>
        <v>0</v>
      </c>
      <c r="O317" s="82">
        <f t="shared" si="1763"/>
        <v>0</v>
      </c>
      <c r="P317" s="82">
        <f t="shared" si="1764"/>
        <v>0</v>
      </c>
      <c r="Q317" s="82">
        <f t="shared" si="1765"/>
        <v>0</v>
      </c>
      <c r="R317" s="76"/>
      <c r="S317" s="77">
        <f t="shared" si="1766"/>
        <v>0</v>
      </c>
      <c r="T317" s="96">
        <f t="shared" si="1767"/>
        <v>0</v>
      </c>
      <c r="U317" s="82">
        <f t="shared" si="1768"/>
        <v>6867644.0100000007</v>
      </c>
      <c r="V317" s="82">
        <f t="shared" si="1769"/>
        <v>134635.04999999999</v>
      </c>
      <c r="W317" s="82">
        <f t="shared" si="1770"/>
        <v>875780.63</v>
      </c>
      <c r="X317" s="82">
        <f t="shared" si="1771"/>
        <v>0</v>
      </c>
      <c r="Y317" s="82">
        <f t="shared" si="1772"/>
        <v>0</v>
      </c>
      <c r="Z317" s="82">
        <f t="shared" si="1773"/>
        <v>0</v>
      </c>
      <c r="AA317" s="76">
        <f t="shared" si="1774"/>
        <v>7878059.6900000004</v>
      </c>
      <c r="AB317" s="77">
        <f t="shared" si="1775"/>
        <v>0.15964869224915576</v>
      </c>
      <c r="AC317" s="76">
        <f t="shared" si="1776"/>
        <v>1789.2969351878771</v>
      </c>
      <c r="AD317" s="82">
        <f t="shared" si="1777"/>
        <v>2507991.0299999998</v>
      </c>
      <c r="AE317" s="82">
        <f t="shared" si="1778"/>
        <v>130697.86000000002</v>
      </c>
      <c r="AF317" s="82">
        <f t="shared" si="1779"/>
        <v>33476.51</v>
      </c>
      <c r="AG317" s="82">
        <f t="shared" si="1780"/>
        <v>0</v>
      </c>
      <c r="AH317" s="76">
        <f t="shared" si="1781"/>
        <v>2672165.3999999994</v>
      </c>
      <c r="AI317" s="77">
        <f t="shared" si="1782"/>
        <v>5.4151368277261948E-2</v>
      </c>
      <c r="AJ317" s="76">
        <f t="shared" si="1783"/>
        <v>606.91306599316795</v>
      </c>
      <c r="AK317" s="82">
        <f t="shared" si="1784"/>
        <v>0</v>
      </c>
      <c r="AL317" s="82">
        <f t="shared" si="1785"/>
        <v>0</v>
      </c>
      <c r="AM317" s="76"/>
      <c r="AN317" s="77">
        <f t="shared" si="1786"/>
        <v>0</v>
      </c>
      <c r="AO317" s="76">
        <f t="shared" si="1787"/>
        <v>0</v>
      </c>
      <c r="AP317" s="82">
        <f t="shared" si="1788"/>
        <v>438426.43999999994</v>
      </c>
      <c r="AQ317" s="82">
        <f t="shared" si="1789"/>
        <v>141416</v>
      </c>
      <c r="AR317" s="82">
        <f t="shared" si="1790"/>
        <v>0</v>
      </c>
      <c r="AS317" s="82">
        <f t="shared" si="1791"/>
        <v>0</v>
      </c>
      <c r="AT317" s="82">
        <f t="shared" si="1792"/>
        <v>530802.48</v>
      </c>
      <c r="AU317" s="82">
        <f t="shared" si="1793"/>
        <v>0</v>
      </c>
      <c r="AV317" s="82">
        <f t="shared" si="1794"/>
        <v>0</v>
      </c>
      <c r="AW317" s="82">
        <f t="shared" si="1795"/>
        <v>134135.91</v>
      </c>
      <c r="AX317" s="82">
        <f t="shared" si="1796"/>
        <v>0</v>
      </c>
      <c r="AY317" s="82">
        <f t="shared" si="1797"/>
        <v>0</v>
      </c>
      <c r="AZ317" s="82">
        <f t="shared" si="1798"/>
        <v>0</v>
      </c>
      <c r="BA317" s="82">
        <f t="shared" si="1799"/>
        <v>20939.2</v>
      </c>
      <c r="BB317" s="82">
        <f t="shared" si="1800"/>
        <v>124586.80000000002</v>
      </c>
      <c r="BC317" s="82">
        <f t="shared" si="1801"/>
        <v>0</v>
      </c>
      <c r="BD317" s="82">
        <f t="shared" si="1802"/>
        <v>0</v>
      </c>
      <c r="BE317" s="82">
        <f t="shared" si="1803"/>
        <v>0</v>
      </c>
      <c r="BF317" s="76">
        <f t="shared" si="1804"/>
        <v>1390306.8299999998</v>
      </c>
      <c r="BG317" s="77">
        <f t="shared" si="1805"/>
        <v>2.8174534843435451E-2</v>
      </c>
      <c r="BH317" s="76">
        <f t="shared" si="1806"/>
        <v>315.7721377825423</v>
      </c>
      <c r="BI317" s="82">
        <f t="shared" si="1807"/>
        <v>91353.589999999982</v>
      </c>
      <c r="BJ317" s="82">
        <f t="shared" si="1808"/>
        <v>0</v>
      </c>
      <c r="BK317" s="82">
        <f t="shared" si="1809"/>
        <v>265308.65000000002</v>
      </c>
      <c r="BL317" s="82">
        <f t="shared" si="1810"/>
        <v>0</v>
      </c>
      <c r="BM317" s="82">
        <f t="shared" si="1811"/>
        <v>0</v>
      </c>
      <c r="BN317" s="82">
        <f t="shared" si="1812"/>
        <v>0</v>
      </c>
      <c r="BO317" s="82">
        <f t="shared" si="1813"/>
        <v>56126.37</v>
      </c>
      <c r="BP317" s="76">
        <f t="shared" si="1814"/>
        <v>412788.61</v>
      </c>
      <c r="BQ317" s="77">
        <f t="shared" si="1815"/>
        <v>8.3651513640469483E-3</v>
      </c>
      <c r="BR317" s="76">
        <f t="shared" si="1816"/>
        <v>93.754226778835672</v>
      </c>
      <c r="BS317" s="82">
        <f t="shared" si="1817"/>
        <v>0</v>
      </c>
      <c r="BT317" s="82">
        <f t="shared" si="1818"/>
        <v>0</v>
      </c>
      <c r="BU317" s="82">
        <f t="shared" si="1819"/>
        <v>0</v>
      </c>
      <c r="BV317" s="82">
        <f t="shared" si="1820"/>
        <v>74624.72</v>
      </c>
      <c r="BW317" s="76">
        <f t="shared" si="1821"/>
        <v>74624.72</v>
      </c>
      <c r="BX317" s="77">
        <f t="shared" si="1822"/>
        <v>1.5122681759548104E-3</v>
      </c>
      <c r="BY317" s="76">
        <f t="shared" si="1823"/>
        <v>16.949069699832837</v>
      </c>
      <c r="BZ317" s="82">
        <v>6188163.3999999985</v>
      </c>
      <c r="CA317" s="77">
        <f t="shared" si="1824"/>
        <v>0.12540298412413897</v>
      </c>
      <c r="CB317" s="76">
        <f t="shared" si="1825"/>
        <v>1405.4808216440144</v>
      </c>
      <c r="CC317" s="82">
        <v>1607643.9000000001</v>
      </c>
      <c r="CD317" s="77">
        <f t="shared" si="1826"/>
        <v>3.2578865397925483E-2</v>
      </c>
      <c r="CE317" s="76">
        <f t="shared" si="1827"/>
        <v>365.13461643288031</v>
      </c>
      <c r="CF317" s="84">
        <v>2681983.3300000005</v>
      </c>
      <c r="CG317" s="77">
        <f t="shared" si="1828"/>
        <v>5.4350328395206156E-2</v>
      </c>
      <c r="CH317" s="85">
        <f t="shared" si="1829"/>
        <v>609.14295415727895</v>
      </c>
    </row>
    <row r="318" spans="1:86" x14ac:dyDescent="0.2">
      <c r="A318" s="79"/>
      <c r="B318" s="70"/>
      <c r="C318" s="74" t="s">
        <v>56</v>
      </c>
      <c r="D318" s="97">
        <f t="shared" ref="D318:I318" si="1831">SUM(D304:D317)</f>
        <v>108350.13</v>
      </c>
      <c r="E318" s="74">
        <f t="shared" si="1831"/>
        <v>1243773218.8099999</v>
      </c>
      <c r="F318" s="74">
        <f t="shared" si="1831"/>
        <v>681781095.92000008</v>
      </c>
      <c r="G318" s="74">
        <f t="shared" si="1831"/>
        <v>17267037.079999998</v>
      </c>
      <c r="H318" s="74">
        <f t="shared" si="1831"/>
        <v>1837054.7900000003</v>
      </c>
      <c r="I318" s="74">
        <f t="shared" si="1831"/>
        <v>700885187.78999984</v>
      </c>
      <c r="J318" s="90">
        <f t="shared" si="1758"/>
        <v>0.56351525920503664</v>
      </c>
      <c r="K318" s="91">
        <f t="shared" si="1759"/>
        <v>6468.7064776941179</v>
      </c>
      <c r="L318" s="74">
        <f t="shared" ref="L318:R318" si="1832">SUM(L304:L317)</f>
        <v>0</v>
      </c>
      <c r="M318" s="74">
        <f t="shared" si="1832"/>
        <v>0</v>
      </c>
      <c r="N318" s="74">
        <f t="shared" si="1832"/>
        <v>0</v>
      </c>
      <c r="O318" s="74">
        <f t="shared" si="1832"/>
        <v>0</v>
      </c>
      <c r="P318" s="74">
        <f t="shared" si="1832"/>
        <v>0</v>
      </c>
      <c r="Q318" s="74">
        <f t="shared" si="1832"/>
        <v>0</v>
      </c>
      <c r="R318" s="74">
        <f t="shared" si="1832"/>
        <v>0</v>
      </c>
      <c r="S318" s="90">
        <f t="shared" si="1766"/>
        <v>0</v>
      </c>
      <c r="T318" s="66">
        <f t="shared" si="1767"/>
        <v>0</v>
      </c>
      <c r="U318" s="74">
        <f t="shared" ref="U318:AA318" si="1833">SUM(U304:U317)</f>
        <v>146767829.43000001</v>
      </c>
      <c r="V318" s="74">
        <f t="shared" si="1833"/>
        <v>4922591.2</v>
      </c>
      <c r="W318" s="74">
        <f t="shared" si="1833"/>
        <v>21147665.370000001</v>
      </c>
      <c r="X318" s="74">
        <f t="shared" si="1833"/>
        <v>0</v>
      </c>
      <c r="Y318" s="74">
        <f t="shared" si="1833"/>
        <v>0</v>
      </c>
      <c r="Z318" s="74">
        <f t="shared" si="1833"/>
        <v>142277.76000000001</v>
      </c>
      <c r="AA318" s="74">
        <f t="shared" si="1833"/>
        <v>172980363.76000002</v>
      </c>
      <c r="AB318" s="90">
        <f t="shared" si="1775"/>
        <v>0.13907709310986915</v>
      </c>
      <c r="AC318" s="63">
        <f t="shared" si="1776"/>
        <v>1596.4942890239265</v>
      </c>
      <c r="AD318" s="74">
        <f>SUM(AD304:AD317)</f>
        <v>34652980.539999992</v>
      </c>
      <c r="AE318" s="74">
        <f>SUM(AE304:AE317)</f>
        <v>6984312.4400000004</v>
      </c>
      <c r="AF318" s="74">
        <f>SUM(AF304:AF317)</f>
        <v>535679.99</v>
      </c>
      <c r="AG318" s="74">
        <f>SUM(AG304:AG317)</f>
        <v>0</v>
      </c>
      <c r="AH318" s="74">
        <f>SUM(AH304:AH317)</f>
        <v>42172972.969999999</v>
      </c>
      <c r="AI318" s="90">
        <f t="shared" si="1782"/>
        <v>3.3907284971411163E-2</v>
      </c>
      <c r="AJ318" s="63">
        <f t="shared" si="1783"/>
        <v>389.22863285904685</v>
      </c>
      <c r="AK318" s="74">
        <f t="shared" ref="AK318" si="1834">SUM(AK304:AK317)</f>
        <v>3615907.5999999996</v>
      </c>
      <c r="AL318" s="74">
        <f>SUM(AL304:AL317)</f>
        <v>52385</v>
      </c>
      <c r="AM318" s="74">
        <f>SUM(AM304:AM317)</f>
        <v>3668292.5999999996</v>
      </c>
      <c r="AN318" s="90">
        <f t="shared" si="1786"/>
        <v>2.949325925758152E-3</v>
      </c>
      <c r="AO318" s="63">
        <f t="shared" si="1787"/>
        <v>33.85591323240682</v>
      </c>
      <c r="AP318" s="74">
        <f t="shared" ref="AP318:AW318" si="1835">SUM(AP304:AP317)</f>
        <v>14254258.890000001</v>
      </c>
      <c r="AQ318" s="74">
        <f t="shared" si="1835"/>
        <v>2780311.9500000007</v>
      </c>
      <c r="AR318" s="74">
        <f t="shared" si="1835"/>
        <v>0</v>
      </c>
      <c r="AS318" s="74">
        <f t="shared" si="1835"/>
        <v>0</v>
      </c>
      <c r="AT318" s="74">
        <f t="shared" si="1835"/>
        <v>19634003.940000001</v>
      </c>
      <c r="AU318" s="74">
        <f t="shared" si="1835"/>
        <v>116928.80999999998</v>
      </c>
      <c r="AV318" s="74">
        <f t="shared" si="1835"/>
        <v>0</v>
      </c>
      <c r="AW318" s="74">
        <f t="shared" si="1835"/>
        <v>6749307.8600000003</v>
      </c>
      <c r="AX318" s="74">
        <f>SUM(AX304:AX317)</f>
        <v>0</v>
      </c>
      <c r="AY318" s="74">
        <f>SUM(AY304:AY317)</f>
        <v>0</v>
      </c>
      <c r="AZ318" s="74">
        <f t="shared" ref="AZ318:BF318" si="1836">SUM(AZ304:AZ317)</f>
        <v>197204.92</v>
      </c>
      <c r="BA318" s="74">
        <f t="shared" si="1836"/>
        <v>1485213.14</v>
      </c>
      <c r="BB318" s="74">
        <f t="shared" si="1836"/>
        <v>11211498.449999999</v>
      </c>
      <c r="BC318" s="74">
        <f t="shared" si="1836"/>
        <v>70515.490000000005</v>
      </c>
      <c r="BD318" s="74">
        <f t="shared" si="1836"/>
        <v>262043.13999999998</v>
      </c>
      <c r="BE318" s="74">
        <f t="shared" si="1836"/>
        <v>109475.53000000001</v>
      </c>
      <c r="BF318" s="74">
        <f t="shared" si="1836"/>
        <v>56870762.120000005</v>
      </c>
      <c r="BG318" s="90">
        <f t="shared" si="1805"/>
        <v>4.5724382274778375E-2</v>
      </c>
      <c r="BH318" s="63">
        <f t="shared" si="1806"/>
        <v>524.87950055989779</v>
      </c>
      <c r="BI318" s="74">
        <f t="shared" ref="BI318:BN318" si="1837">SUM(BI304:BI317)</f>
        <v>296454.03999999998</v>
      </c>
      <c r="BJ318" s="74">
        <f t="shared" si="1837"/>
        <v>807624.18999999983</v>
      </c>
      <c r="BK318" s="74">
        <f t="shared" si="1837"/>
        <v>1523445.9299999997</v>
      </c>
      <c r="BL318" s="74">
        <f t="shared" si="1837"/>
        <v>0</v>
      </c>
      <c r="BM318" s="74">
        <f t="shared" si="1837"/>
        <v>81734.329999999987</v>
      </c>
      <c r="BN318" s="74">
        <f t="shared" si="1837"/>
        <v>87203.450000000012</v>
      </c>
      <c r="BO318" s="74">
        <f>SUM(BO304:BO317)</f>
        <v>14640847.010000002</v>
      </c>
      <c r="BP318" s="74">
        <f t="shared" ref="BP318" si="1838">SUM(BP304:BP317)</f>
        <v>17437308.949999999</v>
      </c>
      <c r="BQ318" s="90">
        <f t="shared" si="1815"/>
        <v>1.4019685169522645E-2</v>
      </c>
      <c r="BR318" s="63">
        <f t="shared" si="1816"/>
        <v>160.93482259781319</v>
      </c>
      <c r="BS318" s="74">
        <f>SUM(BS304:BS317)</f>
        <v>0</v>
      </c>
      <c r="BT318" s="74">
        <f>SUM(BT304:BT317)</f>
        <v>405337.98</v>
      </c>
      <c r="BU318" s="74">
        <f>SUM(BU304:BU317)</f>
        <v>0</v>
      </c>
      <c r="BV318" s="74">
        <f>SUM(BV304:BV317)</f>
        <v>4520777.2299999995</v>
      </c>
      <c r="BW318" s="74">
        <f>SUM(BW304:BW317)</f>
        <v>4926115.21</v>
      </c>
      <c r="BX318" s="90">
        <f t="shared" si="1822"/>
        <v>3.9606217078006715E-3</v>
      </c>
      <c r="BY318" s="63">
        <f t="shared" si="1823"/>
        <v>45.464783567864657</v>
      </c>
      <c r="BZ318" s="74">
        <f>SUM(BZ304:BZ317)</f>
        <v>156662968.83000001</v>
      </c>
      <c r="CA318" s="90">
        <f t="shared" si="1824"/>
        <v>0.12595782451393336</v>
      </c>
      <c r="CB318" s="63">
        <f t="shared" si="1825"/>
        <v>1445.8955317358641</v>
      </c>
      <c r="CC318" s="74">
        <f>SUM(CC304:CC317)</f>
        <v>33653532.209999993</v>
      </c>
      <c r="CD318" s="90">
        <f t="shared" si="1826"/>
        <v>2.7057611227711231E-2</v>
      </c>
      <c r="CE318" s="63">
        <f t="shared" si="1827"/>
        <v>310.59983232138245</v>
      </c>
      <c r="CF318" s="98">
        <f>SUM(CF304:CF317)</f>
        <v>54515714.369999997</v>
      </c>
      <c r="CG318" s="90">
        <f t="shared" si="1828"/>
        <v>4.3830911894178572E-2</v>
      </c>
      <c r="CH318" s="93">
        <f t="shared" si="1829"/>
        <v>503.14396826288993</v>
      </c>
    </row>
    <row r="319" spans="1:86" s="59" customFormat="1" ht="4.5" customHeight="1" x14ac:dyDescent="0.2">
      <c r="A319" s="20"/>
      <c r="B319" s="19"/>
      <c r="C319" s="57"/>
      <c r="D319" s="19"/>
      <c r="E319" s="19"/>
      <c r="F319" s="76"/>
      <c r="G319" s="76"/>
      <c r="H319" s="76"/>
      <c r="I319" s="76"/>
      <c r="J319" s="19"/>
      <c r="K319" s="76"/>
      <c r="L319" s="76"/>
      <c r="M319" s="76"/>
      <c r="N319" s="76"/>
      <c r="O319" s="76"/>
      <c r="P319" s="76"/>
      <c r="Q319" s="76"/>
      <c r="R319" s="76"/>
      <c r="S319" s="19"/>
      <c r="T319" s="76"/>
      <c r="U319" s="76"/>
      <c r="V319" s="76"/>
      <c r="W319" s="76"/>
      <c r="X319" s="76"/>
      <c r="Y319" s="76"/>
      <c r="Z319" s="76"/>
      <c r="AA319" s="76"/>
      <c r="AB319" s="19"/>
      <c r="AC319" s="76"/>
      <c r="AD319" s="76"/>
      <c r="AE319" s="76"/>
      <c r="AF319" s="76"/>
      <c r="AG319" s="76"/>
      <c r="AH319" s="76"/>
      <c r="AI319" s="19"/>
      <c r="AJ319" s="76"/>
      <c r="AK319" s="76"/>
      <c r="AL319" s="76"/>
      <c r="AM319" s="76"/>
      <c r="AN319" s="19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19"/>
      <c r="BH319" s="76"/>
      <c r="BI319" s="76"/>
      <c r="BJ319" s="76"/>
      <c r="BK319" s="76"/>
      <c r="BL319" s="76"/>
      <c r="BM319" s="76"/>
      <c r="BN319" s="76"/>
      <c r="BO319" s="76"/>
      <c r="BP319" s="76"/>
      <c r="BQ319" s="19"/>
      <c r="BR319" s="76"/>
      <c r="BS319" s="76"/>
      <c r="BT319" s="76"/>
      <c r="BU319" s="76"/>
      <c r="BV319" s="76"/>
      <c r="BW319" s="76"/>
      <c r="BX319" s="19"/>
      <c r="BY319" s="76"/>
      <c r="BZ319" s="76"/>
      <c r="CA319" s="19"/>
      <c r="CB319" s="76"/>
      <c r="CC319" s="76"/>
      <c r="CD319" s="19"/>
      <c r="CE319" s="76"/>
      <c r="CF319" s="78"/>
      <c r="CG319" s="19"/>
      <c r="CH319" s="19"/>
    </row>
    <row r="320" spans="1:86" x14ac:dyDescent="0.2">
      <c r="A320" s="94" t="s">
        <v>517</v>
      </c>
      <c r="B320" s="70"/>
      <c r="C320" s="74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1"/>
    </row>
    <row r="321" spans="1:86" x14ac:dyDescent="0.2">
      <c r="A321" s="79"/>
      <c r="B321" s="70" t="s">
        <v>518</v>
      </c>
      <c r="C321" s="70" t="s">
        <v>519</v>
      </c>
      <c r="D321" s="80">
        <f t="shared" ref="D321:D334" si="1839">VLOOKUP($B321,enroll1516,3,FALSE)</f>
        <v>30357.620000000003</v>
      </c>
      <c r="E321" s="80">
        <f t="shared" ref="E321:E334" si="1840">VLOOKUP($B321,enroll1516,4,FALSE)</f>
        <v>360926735.48000002</v>
      </c>
      <c r="F321" s="76">
        <f t="shared" ref="F321:F334" si="1841">VLOOKUP($B321,program1516,2,FALSE)</f>
        <v>183536574.32999989</v>
      </c>
      <c r="G321" s="76">
        <f t="shared" ref="G321:G334" si="1842">VLOOKUP($B321,program1516,3,FALSE)</f>
        <v>7182354.1199999992</v>
      </c>
      <c r="H321" s="76">
        <f t="shared" ref="H321:H334" si="1843">VLOOKUP($B321,program1516,4,FALSE)</f>
        <v>849634.51</v>
      </c>
      <c r="I321" s="76">
        <f t="shared" ref="I321:I334" si="1844">SUM(F321:H321)</f>
        <v>191568562.95999989</v>
      </c>
      <c r="J321" s="77">
        <f t="shared" ref="J321:J335" si="1845">I321/E321</f>
        <v>0.53076855807101953</v>
      </c>
      <c r="K321" s="81">
        <f t="shared" ref="K321:K335" si="1846">I321/D321</f>
        <v>6310.3946541263731</v>
      </c>
      <c r="L321" s="82">
        <f t="shared" ref="L321:L334" si="1847">VLOOKUP($B321,program1516,5,FALSE)</f>
        <v>0</v>
      </c>
      <c r="M321" s="82">
        <f t="shared" ref="M321:M334" si="1848">VLOOKUP($B321,program1516,6,FALSE)</f>
        <v>0</v>
      </c>
      <c r="N321" s="82">
        <f t="shared" ref="N321:N334" si="1849">VLOOKUP($B321,program1516,7,FALSE)</f>
        <v>0</v>
      </c>
      <c r="O321" s="82">
        <f t="shared" ref="O321:O334" si="1850">VLOOKUP($B321,program1516,8,FALSE)</f>
        <v>0</v>
      </c>
      <c r="P321" s="82">
        <f t="shared" ref="P321:P334" si="1851">VLOOKUP($B321,program1516,9,FALSE)</f>
        <v>0</v>
      </c>
      <c r="Q321" s="82">
        <f t="shared" ref="Q321:Q334" si="1852">VLOOKUP($B321,program1516,10,FALSE)</f>
        <v>0</v>
      </c>
      <c r="R321" s="76"/>
      <c r="S321" s="77">
        <f t="shared" ref="S321:S335" si="1853">R321/E321</f>
        <v>0</v>
      </c>
      <c r="T321" s="96">
        <f t="shared" ref="T321:T335" si="1854">R321/D321</f>
        <v>0</v>
      </c>
      <c r="U321" s="82">
        <f t="shared" ref="U321:U334" si="1855">VLOOKUP($B321,program1516,11,FALSE)</f>
        <v>36658006.639999993</v>
      </c>
      <c r="V321" s="82">
        <f t="shared" ref="V321:V334" si="1856">VLOOKUP($B321,program1516,12,FALSE)</f>
        <v>2177241.79</v>
      </c>
      <c r="W321" s="82">
        <f t="shared" ref="W321:W334" si="1857">VLOOKUP($B321,program1516,13,FALSE)</f>
        <v>6018147.0699999994</v>
      </c>
      <c r="X321" s="82">
        <f t="shared" ref="X321:X334" si="1858">VLOOKUP($B321,program1516,14,FALSE)</f>
        <v>0</v>
      </c>
      <c r="Y321" s="82">
        <f t="shared" ref="Y321:Y334" si="1859">VLOOKUP($B321,program1516,15,FALSE)</f>
        <v>0</v>
      </c>
      <c r="Z321" s="82">
        <f t="shared" ref="Z321:Z334" si="1860">VLOOKUP($B321,program1516,16,FALSE)</f>
        <v>0</v>
      </c>
      <c r="AA321" s="76">
        <f t="shared" ref="AA321:AA334" si="1861">SUM(U321:Z321)</f>
        <v>44853395.499999993</v>
      </c>
      <c r="AB321" s="77">
        <f t="shared" ref="AB321:AB335" si="1862">AA321/E321</f>
        <v>0.12427285399168067</v>
      </c>
      <c r="AC321" s="76">
        <f t="shared" ref="AC321:AC335" si="1863">AA321/D321</f>
        <v>1477.5003936408714</v>
      </c>
      <c r="AD321" s="82">
        <f t="shared" ref="AD321:AD334" si="1864">VLOOKUP($B321,program1516,17,FALSE)</f>
        <v>8999645.5999999978</v>
      </c>
      <c r="AE321" s="82">
        <f t="shared" ref="AE321:AE334" si="1865">VLOOKUP($B321,program1516,18,FALSE)</f>
        <v>2367448.91</v>
      </c>
      <c r="AF321" s="82">
        <f t="shared" ref="AF321:AF334" si="1866">VLOOKUP($B321,program1516,19,FALSE)</f>
        <v>235144.43</v>
      </c>
      <c r="AG321" s="82">
        <f t="shared" ref="AG321:AG334" si="1867">VLOOKUP($B321,program1516,20,FALSE)</f>
        <v>549.19000000000005</v>
      </c>
      <c r="AH321" s="76">
        <f t="shared" ref="AH321:AH334" si="1868">SUM(AD321:AG321)</f>
        <v>11602788.129999997</v>
      </c>
      <c r="AI321" s="77">
        <f>AH321/E321</f>
        <v>3.2147211579018481E-2</v>
      </c>
      <c r="AJ321" s="76">
        <f>AH321/D321</f>
        <v>382.20348400171014</v>
      </c>
      <c r="AK321" s="82">
        <f t="shared" ref="AK321:AK334" si="1869">VLOOKUP($B321,program1516,21,FALSE)</f>
        <v>3264940.02</v>
      </c>
      <c r="AL321" s="82">
        <f t="shared" ref="AL321:AL334" si="1870">VLOOKUP($B321,program1516,22,FALSE)</f>
        <v>56429.23</v>
      </c>
      <c r="AM321" s="76">
        <f t="shared" ref="AM321:AM327" si="1871">SUM(AK321:AL321)</f>
        <v>3321369.25</v>
      </c>
      <c r="AN321" s="77">
        <f t="shared" ref="AN321:AN335" si="1872">AM321/E321</f>
        <v>9.2023364397843185E-3</v>
      </c>
      <c r="AO321" s="76">
        <f t="shared" ref="AO321:AO335" si="1873">AM321/D321</f>
        <v>109.40809095047635</v>
      </c>
      <c r="AP321" s="82">
        <f t="shared" ref="AP321:AP334" si="1874">VLOOKUP($B321,program1516,23,FALSE)</f>
        <v>10012916.979999999</v>
      </c>
      <c r="AQ321" s="82">
        <f t="shared" ref="AQ321:AQ334" si="1875">VLOOKUP($B321,program1516,24,FALSE)</f>
        <v>1227733.97</v>
      </c>
      <c r="AR321" s="82">
        <f t="shared" ref="AR321:AR334" si="1876">VLOOKUP($B321,program1516,25,FALSE)</f>
        <v>0</v>
      </c>
      <c r="AS321" s="82">
        <f t="shared" ref="AS321:AS334" si="1877">VLOOKUP($B321,program1516,26,FALSE)</f>
        <v>0</v>
      </c>
      <c r="AT321" s="82">
        <f t="shared" ref="AT321:AT334" si="1878">VLOOKUP($B321,program1516,27,FALSE)</f>
        <v>8421810.6399999987</v>
      </c>
      <c r="AU321" s="82">
        <f t="shared" ref="AU321:AU334" si="1879">VLOOKUP($B321,program1516,28,FALSE)</f>
        <v>0</v>
      </c>
      <c r="AV321" s="82">
        <f t="shared" ref="AV321:AV334" si="1880">VLOOKUP($B321,program1516,29,FALSE)</f>
        <v>0</v>
      </c>
      <c r="AW321" s="82">
        <f t="shared" ref="AW321:AW334" si="1881">VLOOKUP($B321,program1516,30,FALSE)</f>
        <v>3894522.2300000009</v>
      </c>
      <c r="AX321" s="82">
        <f t="shared" ref="AX321:AX334" si="1882">VLOOKUP($B321,program1516,31,FALSE)</f>
        <v>0</v>
      </c>
      <c r="AY321" s="82">
        <f t="shared" ref="AY321:AY334" si="1883">VLOOKUP($B321,program1516,32,FALSE)</f>
        <v>0</v>
      </c>
      <c r="AZ321" s="82">
        <f t="shared" ref="AZ321:AZ334" si="1884">VLOOKUP($B321,program1516,33,FALSE)</f>
        <v>0</v>
      </c>
      <c r="BA321" s="82">
        <f t="shared" ref="BA321:BA334" si="1885">VLOOKUP($B321,program1516,34,FALSE)</f>
        <v>189973.47999999995</v>
      </c>
      <c r="BB321" s="82">
        <f t="shared" ref="BB321:BB334" si="1886">VLOOKUP($B321,program1516,35,FALSE)</f>
        <v>4430672.2300000014</v>
      </c>
      <c r="BC321" s="82">
        <f t="shared" ref="BC321:BC334" si="1887">VLOOKUP($B321,program1516,36,FALSE)</f>
        <v>0</v>
      </c>
      <c r="BD321" s="82">
        <f t="shared" ref="BD321:BD334" si="1888">VLOOKUP($B321,program1516,37,FALSE)</f>
        <v>201672.83</v>
      </c>
      <c r="BE321" s="82">
        <f t="shared" ref="BE321:BE334" si="1889">VLOOKUP($B321,program1516,38,FALSE)</f>
        <v>340965.65999999986</v>
      </c>
      <c r="BF321" s="76">
        <f t="shared" ref="BF321:BF334" si="1890">SUM(AP321:BE321)</f>
        <v>28720268.019999996</v>
      </c>
      <c r="BG321" s="77">
        <f t="shared" ref="BG321:BG335" si="1891">BF321/E321</f>
        <v>7.9573678524547733E-2</v>
      </c>
      <c r="BH321" s="76">
        <f t="shared" ref="BH321:BH335" si="1892">BF321/D321</f>
        <v>946.06454722076342</v>
      </c>
      <c r="BI321" s="82">
        <f t="shared" ref="BI321:BI334" si="1893">VLOOKUP($B321,program1516,39,FALSE)</f>
        <v>0</v>
      </c>
      <c r="BJ321" s="82">
        <f t="shared" ref="BJ321:BJ334" si="1894">VLOOKUP($B321,program1516,40,FALSE)</f>
        <v>379655.04000000004</v>
      </c>
      <c r="BK321" s="82">
        <f t="shared" ref="BK321:BK334" si="1895">VLOOKUP($B321,program1516,41,FALSE)</f>
        <v>1303006.5699999998</v>
      </c>
      <c r="BL321" s="82">
        <f t="shared" ref="BL321:BL334" si="1896">VLOOKUP($B321,program1516,42,FALSE)</f>
        <v>0</v>
      </c>
      <c r="BM321" s="82">
        <f t="shared" ref="BM321:BM334" si="1897">VLOOKUP($B321,program1516,43,FALSE)</f>
        <v>0</v>
      </c>
      <c r="BN321" s="82">
        <f t="shared" ref="BN321:BN334" si="1898">VLOOKUP($B321,program1516,44,FALSE)</f>
        <v>0</v>
      </c>
      <c r="BO321" s="82">
        <f t="shared" ref="BO321:BO334" si="1899">VLOOKUP($B321,program1516,45,FALSE)</f>
        <v>2068341.96</v>
      </c>
      <c r="BP321" s="76">
        <f t="shared" ref="BP321:BP334" si="1900">SUM(BI321:BO321)</f>
        <v>3751003.57</v>
      </c>
      <c r="BQ321" s="77">
        <f>BP321/E321</f>
        <v>1.0392700792894999E-2</v>
      </c>
      <c r="BR321" s="76">
        <f>BP321/D321</f>
        <v>123.56052846039971</v>
      </c>
      <c r="BS321" s="82">
        <f t="shared" ref="BS321:BS334" si="1901">VLOOKUP($B321,program1516,46,FALSE)</f>
        <v>0</v>
      </c>
      <c r="BT321" s="82">
        <f t="shared" ref="BT321:BT334" si="1902">VLOOKUP($B321,program1516,47,FALSE)</f>
        <v>2603.0700000000002</v>
      </c>
      <c r="BU321" s="82">
        <f t="shared" ref="BU321:BU334" si="1903">VLOOKUP($B321,program1516,48,FALSE)</f>
        <v>2302675.3600000003</v>
      </c>
      <c r="BV321" s="82">
        <f t="shared" ref="BV321:BV334" si="1904">VLOOKUP($B321,program1516,49,FALSE)</f>
        <v>4593849.1199999992</v>
      </c>
      <c r="BW321" s="76">
        <f t="shared" ref="BW321:BW334" si="1905">SUM(BS321:BV321)</f>
        <v>6899127.5499999989</v>
      </c>
      <c r="BX321" s="77">
        <f t="shared" ref="BX321:BX335" si="1906">BW321/E321</f>
        <v>1.9115036021991504E-2</v>
      </c>
      <c r="BY321" s="76">
        <f t="shared" ref="BY321:BY335" si="1907">BW321/D321</f>
        <v>227.26180609678883</v>
      </c>
      <c r="BZ321" s="82">
        <v>46270857.090000004</v>
      </c>
      <c r="CA321" s="77">
        <f t="shared" ref="CA321:CA335" si="1908">BZ321/E321</f>
        <v>0.12820013742806816</v>
      </c>
      <c r="CB321" s="76">
        <f t="shared" ref="CB321:CB335" si="1909">BZ321/D321</f>
        <v>1524.1925121271036</v>
      </c>
      <c r="CC321" s="82">
        <v>13773575.389999999</v>
      </c>
      <c r="CD321" s="77">
        <f t="shared" ref="CD321:CD335" si="1910">CC321/E321</f>
        <v>3.8161693318956781E-2</v>
      </c>
      <c r="CE321" s="76">
        <f t="shared" ref="CE321:CE335" si="1911">CC321/D321</f>
        <v>453.71064628913587</v>
      </c>
      <c r="CF321" s="84">
        <v>10165788.019999998</v>
      </c>
      <c r="CG321" s="77">
        <f t="shared" ref="CG321:CG335" si="1912">CF321/E321</f>
        <v>2.8165793832037451E-2</v>
      </c>
      <c r="CH321" s="85">
        <f t="shared" ref="CH321:CH335" si="1913">CF321/D321</f>
        <v>334.86775379624612</v>
      </c>
    </row>
    <row r="322" spans="1:86" x14ac:dyDescent="0.2">
      <c r="A322" s="79"/>
      <c r="B322" s="70" t="s">
        <v>520</v>
      </c>
      <c r="C322" s="70" t="s">
        <v>521</v>
      </c>
      <c r="D322" s="80">
        <f t="shared" si="1839"/>
        <v>75.400000000000006</v>
      </c>
      <c r="E322" s="80">
        <f t="shared" si="1840"/>
        <v>854206.56</v>
      </c>
      <c r="F322" s="76">
        <f t="shared" si="1841"/>
        <v>509864.56</v>
      </c>
      <c r="G322" s="76">
        <f t="shared" si="1842"/>
        <v>0</v>
      </c>
      <c r="H322" s="76">
        <f t="shared" si="1843"/>
        <v>0</v>
      </c>
      <c r="I322" s="76">
        <f t="shared" si="1844"/>
        <v>509864.56</v>
      </c>
      <c r="J322" s="77">
        <f t="shared" si="1845"/>
        <v>0.59688672959851763</v>
      </c>
      <c r="K322" s="81">
        <f t="shared" si="1846"/>
        <v>6762.1294429708214</v>
      </c>
      <c r="L322" s="82">
        <f t="shared" si="1847"/>
        <v>0</v>
      </c>
      <c r="M322" s="82">
        <f t="shared" si="1848"/>
        <v>0</v>
      </c>
      <c r="N322" s="82">
        <f t="shared" si="1849"/>
        <v>0</v>
      </c>
      <c r="O322" s="82">
        <f t="shared" si="1850"/>
        <v>0</v>
      </c>
      <c r="P322" s="82">
        <f t="shared" si="1851"/>
        <v>0</v>
      </c>
      <c r="Q322" s="82">
        <f t="shared" si="1852"/>
        <v>0</v>
      </c>
      <c r="R322" s="76"/>
      <c r="S322" s="77">
        <f t="shared" si="1853"/>
        <v>0</v>
      </c>
      <c r="T322" s="96">
        <f t="shared" si="1854"/>
        <v>0</v>
      </c>
      <c r="U322" s="82">
        <f t="shared" si="1855"/>
        <v>67559.399999999994</v>
      </c>
      <c r="V322" s="82">
        <f t="shared" si="1856"/>
        <v>0</v>
      </c>
      <c r="W322" s="82">
        <f t="shared" si="1857"/>
        <v>48881.87</v>
      </c>
      <c r="X322" s="82">
        <f t="shared" si="1858"/>
        <v>0</v>
      </c>
      <c r="Y322" s="82">
        <f t="shared" si="1859"/>
        <v>0</v>
      </c>
      <c r="Z322" s="82">
        <f t="shared" si="1860"/>
        <v>0</v>
      </c>
      <c r="AA322" s="76">
        <f t="shared" si="1861"/>
        <v>116441.26999999999</v>
      </c>
      <c r="AB322" s="77">
        <f t="shared" si="1862"/>
        <v>0.13631512031469295</v>
      </c>
      <c r="AC322" s="76">
        <f t="shared" si="1863"/>
        <v>1544.3139257294426</v>
      </c>
      <c r="AD322" s="82">
        <f t="shared" si="1864"/>
        <v>0</v>
      </c>
      <c r="AE322" s="82">
        <f t="shared" si="1865"/>
        <v>0</v>
      </c>
      <c r="AF322" s="82">
        <f t="shared" si="1866"/>
        <v>0</v>
      </c>
      <c r="AG322" s="82">
        <f t="shared" si="1867"/>
        <v>0</v>
      </c>
      <c r="AH322" s="76"/>
      <c r="AJ322" s="76"/>
      <c r="AK322" s="82">
        <f t="shared" si="1869"/>
        <v>0</v>
      </c>
      <c r="AL322" s="82">
        <f t="shared" si="1870"/>
        <v>0</v>
      </c>
      <c r="AM322" s="76"/>
      <c r="AN322" s="77">
        <f t="shared" si="1872"/>
        <v>0</v>
      </c>
      <c r="AO322" s="76">
        <f t="shared" si="1873"/>
        <v>0</v>
      </c>
      <c r="AP322" s="82">
        <f t="shared" si="1874"/>
        <v>30464.67</v>
      </c>
      <c r="AQ322" s="82">
        <f t="shared" si="1875"/>
        <v>40539.64</v>
      </c>
      <c r="AR322" s="82">
        <f t="shared" si="1876"/>
        <v>0</v>
      </c>
      <c r="AS322" s="82">
        <f t="shared" si="1877"/>
        <v>0</v>
      </c>
      <c r="AT322" s="82">
        <f t="shared" si="1878"/>
        <v>7708.7599999999993</v>
      </c>
      <c r="AU322" s="82">
        <f t="shared" si="1879"/>
        <v>0</v>
      </c>
      <c r="AV322" s="82">
        <f t="shared" si="1880"/>
        <v>0</v>
      </c>
      <c r="AW322" s="82">
        <f t="shared" si="1881"/>
        <v>0</v>
      </c>
      <c r="AX322" s="82">
        <f t="shared" si="1882"/>
        <v>0</v>
      </c>
      <c r="AY322" s="82">
        <f t="shared" si="1883"/>
        <v>0</v>
      </c>
      <c r="AZ322" s="82">
        <f t="shared" si="1884"/>
        <v>0</v>
      </c>
      <c r="BA322" s="82">
        <f t="shared" si="1885"/>
        <v>0</v>
      </c>
      <c r="BB322" s="82">
        <f t="shared" si="1886"/>
        <v>0</v>
      </c>
      <c r="BC322" s="82">
        <f t="shared" si="1887"/>
        <v>0</v>
      </c>
      <c r="BD322" s="82">
        <f t="shared" si="1888"/>
        <v>0</v>
      </c>
      <c r="BE322" s="82">
        <f t="shared" si="1889"/>
        <v>0</v>
      </c>
      <c r="BF322" s="76">
        <f t="shared" si="1890"/>
        <v>78713.069999999992</v>
      </c>
      <c r="BG322" s="77">
        <f t="shared" si="1891"/>
        <v>9.2147583132585614E-2</v>
      </c>
      <c r="BH322" s="76">
        <f t="shared" si="1892"/>
        <v>1043.939920424403</v>
      </c>
      <c r="BI322" s="82">
        <f t="shared" si="1893"/>
        <v>0</v>
      </c>
      <c r="BJ322" s="82">
        <f t="shared" si="1894"/>
        <v>0</v>
      </c>
      <c r="BK322" s="82">
        <f t="shared" si="1895"/>
        <v>0</v>
      </c>
      <c r="BL322" s="82">
        <f t="shared" si="1896"/>
        <v>0</v>
      </c>
      <c r="BM322" s="82">
        <f t="shared" si="1897"/>
        <v>0</v>
      </c>
      <c r="BN322" s="82">
        <f t="shared" si="1898"/>
        <v>0</v>
      </c>
      <c r="BO322" s="82">
        <f t="shared" si="1899"/>
        <v>0</v>
      </c>
      <c r="BP322" s="76"/>
      <c r="BR322" s="76"/>
      <c r="BS322" s="82">
        <f t="shared" si="1901"/>
        <v>0</v>
      </c>
      <c r="BT322" s="82">
        <f t="shared" si="1902"/>
        <v>0</v>
      </c>
      <c r="BU322" s="82">
        <f t="shared" si="1903"/>
        <v>0</v>
      </c>
      <c r="BV322" s="82">
        <f t="shared" si="1904"/>
        <v>0</v>
      </c>
      <c r="BW322" s="76"/>
      <c r="BX322" s="77">
        <f t="shared" si="1906"/>
        <v>0</v>
      </c>
      <c r="BY322" s="76">
        <f t="shared" si="1907"/>
        <v>0</v>
      </c>
      <c r="BZ322" s="82">
        <v>128145.14999999998</v>
      </c>
      <c r="CA322" s="77">
        <f t="shared" si="1908"/>
        <v>0.15001658381082905</v>
      </c>
      <c r="CB322" s="76">
        <f t="shared" si="1909"/>
        <v>1699.5377984084876</v>
      </c>
      <c r="CC322" s="82">
        <v>1546.46</v>
      </c>
      <c r="CD322" s="77">
        <f t="shared" si="1910"/>
        <v>1.8104052022264966E-3</v>
      </c>
      <c r="CE322" s="76">
        <f t="shared" si="1911"/>
        <v>20.510079575596816</v>
      </c>
      <c r="CF322" s="84">
        <v>19496.050000000003</v>
      </c>
      <c r="CG322" s="77">
        <f t="shared" si="1912"/>
        <v>2.2823577941148102E-2</v>
      </c>
      <c r="CH322" s="85">
        <f t="shared" si="1913"/>
        <v>258.56830238726792</v>
      </c>
    </row>
    <row r="323" spans="1:86" x14ac:dyDescent="0.2">
      <c r="A323" s="79"/>
      <c r="B323" s="70" t="s">
        <v>522</v>
      </c>
      <c r="C323" s="70" t="s">
        <v>523</v>
      </c>
      <c r="D323" s="80">
        <f t="shared" si="1839"/>
        <v>42.089999999999996</v>
      </c>
      <c r="E323" s="80">
        <f t="shared" si="1840"/>
        <v>631298.56000000006</v>
      </c>
      <c r="F323" s="76">
        <f t="shared" si="1841"/>
        <v>299541.81999999995</v>
      </c>
      <c r="G323" s="76">
        <f t="shared" si="1842"/>
        <v>0</v>
      </c>
      <c r="H323" s="76">
        <f t="shared" si="1843"/>
        <v>0</v>
      </c>
      <c r="I323" s="76">
        <f t="shared" si="1844"/>
        <v>299541.81999999995</v>
      </c>
      <c r="J323" s="77">
        <f t="shared" si="1845"/>
        <v>0.47448519445379367</v>
      </c>
      <c r="K323" s="81">
        <f t="shared" si="1846"/>
        <v>7116.6980280351618</v>
      </c>
      <c r="L323" s="82">
        <f t="shared" si="1847"/>
        <v>0</v>
      </c>
      <c r="M323" s="82">
        <f t="shared" si="1848"/>
        <v>0</v>
      </c>
      <c r="N323" s="82">
        <f t="shared" si="1849"/>
        <v>0</v>
      </c>
      <c r="O323" s="82">
        <f t="shared" si="1850"/>
        <v>0</v>
      </c>
      <c r="P323" s="82">
        <f t="shared" si="1851"/>
        <v>0</v>
      </c>
      <c r="Q323" s="82">
        <f t="shared" si="1852"/>
        <v>0</v>
      </c>
      <c r="R323" s="76"/>
      <c r="S323" s="77">
        <f t="shared" si="1853"/>
        <v>0</v>
      </c>
      <c r="T323" s="96">
        <f t="shared" si="1854"/>
        <v>0</v>
      </c>
      <c r="U323" s="82">
        <f t="shared" si="1855"/>
        <v>62792.07</v>
      </c>
      <c r="V323" s="82">
        <f t="shared" si="1856"/>
        <v>1693.41</v>
      </c>
      <c r="W323" s="82">
        <f t="shared" si="1857"/>
        <v>11139.15</v>
      </c>
      <c r="X323" s="82">
        <f t="shared" si="1858"/>
        <v>0</v>
      </c>
      <c r="Y323" s="82">
        <f t="shared" si="1859"/>
        <v>0</v>
      </c>
      <c r="Z323" s="82">
        <f t="shared" si="1860"/>
        <v>0</v>
      </c>
      <c r="AA323" s="76">
        <f t="shared" si="1861"/>
        <v>75624.63</v>
      </c>
      <c r="AB323" s="77">
        <f t="shared" si="1862"/>
        <v>0.11979217883848808</v>
      </c>
      <c r="AC323" s="76">
        <f t="shared" si="1863"/>
        <v>1796.7362794012831</v>
      </c>
      <c r="AD323" s="82">
        <f t="shared" si="1864"/>
        <v>0</v>
      </c>
      <c r="AE323" s="82">
        <f t="shared" si="1865"/>
        <v>0</v>
      </c>
      <c r="AF323" s="82">
        <f t="shared" si="1866"/>
        <v>0</v>
      </c>
      <c r="AG323" s="82">
        <f t="shared" si="1867"/>
        <v>0</v>
      </c>
      <c r="AH323" s="76"/>
      <c r="AJ323" s="76"/>
      <c r="AK323" s="82">
        <f t="shared" si="1869"/>
        <v>0</v>
      </c>
      <c r="AL323" s="82">
        <f t="shared" si="1870"/>
        <v>0</v>
      </c>
      <c r="AM323" s="76"/>
      <c r="AN323" s="77">
        <f t="shared" si="1872"/>
        <v>0</v>
      </c>
      <c r="AO323" s="76">
        <f t="shared" si="1873"/>
        <v>0</v>
      </c>
      <c r="AP323" s="82">
        <f t="shared" si="1874"/>
        <v>25850.199999999997</v>
      </c>
      <c r="AQ323" s="82">
        <f t="shared" si="1875"/>
        <v>35982.009999999995</v>
      </c>
      <c r="AR323" s="82">
        <f t="shared" si="1876"/>
        <v>0</v>
      </c>
      <c r="AS323" s="82">
        <f t="shared" si="1877"/>
        <v>0</v>
      </c>
      <c r="AT323" s="82">
        <f t="shared" si="1878"/>
        <v>332.38</v>
      </c>
      <c r="AU323" s="82">
        <f t="shared" si="1879"/>
        <v>0</v>
      </c>
      <c r="AV323" s="82">
        <f t="shared" si="1880"/>
        <v>0</v>
      </c>
      <c r="AW323" s="82">
        <f t="shared" si="1881"/>
        <v>0</v>
      </c>
      <c r="AX323" s="82">
        <f t="shared" si="1882"/>
        <v>0</v>
      </c>
      <c r="AY323" s="82">
        <f t="shared" si="1883"/>
        <v>0</v>
      </c>
      <c r="AZ323" s="82">
        <f t="shared" si="1884"/>
        <v>0</v>
      </c>
      <c r="BA323" s="82">
        <f t="shared" si="1885"/>
        <v>0</v>
      </c>
      <c r="BB323" s="82">
        <f t="shared" si="1886"/>
        <v>0</v>
      </c>
      <c r="BC323" s="82">
        <f t="shared" si="1887"/>
        <v>0</v>
      </c>
      <c r="BD323" s="82">
        <f t="shared" si="1888"/>
        <v>0</v>
      </c>
      <c r="BE323" s="82">
        <f t="shared" si="1889"/>
        <v>0</v>
      </c>
      <c r="BF323" s="76">
        <f t="shared" si="1890"/>
        <v>62164.589999999989</v>
      </c>
      <c r="BG323" s="77">
        <f t="shared" si="1891"/>
        <v>9.847098336482818E-2</v>
      </c>
      <c r="BH323" s="76">
        <f t="shared" si="1892"/>
        <v>1476.9444048467569</v>
      </c>
      <c r="BI323" s="82">
        <f t="shared" si="1893"/>
        <v>0</v>
      </c>
      <c r="BJ323" s="82">
        <f t="shared" si="1894"/>
        <v>0</v>
      </c>
      <c r="BK323" s="82">
        <f t="shared" si="1895"/>
        <v>122.61</v>
      </c>
      <c r="BL323" s="82">
        <f t="shared" si="1896"/>
        <v>0</v>
      </c>
      <c r="BM323" s="82">
        <f t="shared" si="1897"/>
        <v>0</v>
      </c>
      <c r="BN323" s="82">
        <f t="shared" si="1898"/>
        <v>0</v>
      </c>
      <c r="BO323" s="82">
        <f t="shared" si="1899"/>
        <v>0</v>
      </c>
      <c r="BP323" s="76">
        <f t="shared" si="1900"/>
        <v>122.61</v>
      </c>
      <c r="BR323" s="76"/>
      <c r="BS323" s="82">
        <f t="shared" si="1901"/>
        <v>0</v>
      </c>
      <c r="BT323" s="82">
        <f t="shared" si="1902"/>
        <v>0</v>
      </c>
      <c r="BU323" s="82">
        <f t="shared" si="1903"/>
        <v>0</v>
      </c>
      <c r="BV323" s="82">
        <f t="shared" si="1904"/>
        <v>0</v>
      </c>
      <c r="BW323" s="76"/>
      <c r="BX323" s="77">
        <f t="shared" si="1906"/>
        <v>0</v>
      </c>
      <c r="BY323" s="76">
        <f t="shared" si="1907"/>
        <v>0</v>
      </c>
      <c r="BZ323" s="82">
        <v>113779.31999999999</v>
      </c>
      <c r="CA323" s="77">
        <f t="shared" si="1908"/>
        <v>0.1802306027753334</v>
      </c>
      <c r="CB323" s="76">
        <f t="shared" si="1909"/>
        <v>2703.2387740555951</v>
      </c>
      <c r="CC323" s="82"/>
      <c r="CD323" s="77">
        <f t="shared" si="1910"/>
        <v>0</v>
      </c>
      <c r="CE323" s="76">
        <f t="shared" si="1911"/>
        <v>0</v>
      </c>
      <c r="CF323" s="84">
        <v>80065.590000000026</v>
      </c>
      <c r="CG323" s="77">
        <f t="shared" si="1912"/>
        <v>0.12682682184480196</v>
      </c>
      <c r="CH323" s="85">
        <f t="shared" si="1913"/>
        <v>1902.2473271560948</v>
      </c>
    </row>
    <row r="324" spans="1:86" x14ac:dyDescent="0.2">
      <c r="A324" s="79"/>
      <c r="B324" s="70" t="s">
        <v>524</v>
      </c>
      <c r="C324" s="70" t="s">
        <v>525</v>
      </c>
      <c r="D324" s="80">
        <f t="shared" si="1839"/>
        <v>1439.66</v>
      </c>
      <c r="E324" s="80">
        <f t="shared" si="1840"/>
        <v>15937707.82</v>
      </c>
      <c r="F324" s="76">
        <f t="shared" si="1841"/>
        <v>8864153.4399999995</v>
      </c>
      <c r="G324" s="76">
        <f t="shared" si="1842"/>
        <v>10086.49</v>
      </c>
      <c r="H324" s="76">
        <f t="shared" si="1843"/>
        <v>10548.14</v>
      </c>
      <c r="I324" s="76">
        <f t="shared" si="1844"/>
        <v>8884788.0700000003</v>
      </c>
      <c r="J324" s="77">
        <f t="shared" si="1845"/>
        <v>0.55746962928073052</v>
      </c>
      <c r="K324" s="81">
        <f t="shared" si="1846"/>
        <v>6171.4488629259686</v>
      </c>
      <c r="L324" s="82">
        <f t="shared" si="1847"/>
        <v>0</v>
      </c>
      <c r="M324" s="82">
        <f t="shared" si="1848"/>
        <v>0</v>
      </c>
      <c r="N324" s="82">
        <f t="shared" si="1849"/>
        <v>0</v>
      </c>
      <c r="O324" s="82">
        <f t="shared" si="1850"/>
        <v>0</v>
      </c>
      <c r="P324" s="82">
        <f t="shared" si="1851"/>
        <v>0</v>
      </c>
      <c r="Q324" s="82">
        <f t="shared" si="1852"/>
        <v>0</v>
      </c>
      <c r="R324" s="76"/>
      <c r="S324" s="77">
        <f t="shared" si="1853"/>
        <v>0</v>
      </c>
      <c r="T324" s="96">
        <f t="shared" si="1854"/>
        <v>0</v>
      </c>
      <c r="U324" s="82">
        <f t="shared" si="1855"/>
        <v>1430150.9900000002</v>
      </c>
      <c r="V324" s="82">
        <f t="shared" si="1856"/>
        <v>50043.85</v>
      </c>
      <c r="W324" s="82">
        <f t="shared" si="1857"/>
        <v>291850.77</v>
      </c>
      <c r="X324" s="82">
        <f t="shared" si="1858"/>
        <v>0</v>
      </c>
      <c r="Y324" s="82">
        <f t="shared" si="1859"/>
        <v>0</v>
      </c>
      <c r="Z324" s="82">
        <f t="shared" si="1860"/>
        <v>0</v>
      </c>
      <c r="AA324" s="76">
        <f t="shared" si="1861"/>
        <v>1772045.6100000003</v>
      </c>
      <c r="AB324" s="77">
        <f t="shared" si="1862"/>
        <v>0.11118572570243042</v>
      </c>
      <c r="AC324" s="76">
        <f t="shared" si="1863"/>
        <v>1230.8778531042053</v>
      </c>
      <c r="AD324" s="82">
        <f t="shared" si="1864"/>
        <v>618185.73</v>
      </c>
      <c r="AE324" s="82">
        <f t="shared" si="1865"/>
        <v>0</v>
      </c>
      <c r="AF324" s="82">
        <f t="shared" si="1866"/>
        <v>7583.81</v>
      </c>
      <c r="AG324" s="82">
        <f t="shared" si="1867"/>
        <v>0</v>
      </c>
      <c r="AH324" s="76">
        <f t="shared" si="1868"/>
        <v>625769.54</v>
      </c>
      <c r="AI324" s="77">
        <f t="shared" ref="AI324:AI335" si="1914">AH324/E324</f>
        <v>3.9263459154065483E-2</v>
      </c>
      <c r="AJ324" s="76">
        <f t="shared" ref="AJ324:AJ335" si="1915">AH324/D324</f>
        <v>434.66480974674579</v>
      </c>
      <c r="AK324" s="82">
        <f t="shared" si="1869"/>
        <v>0</v>
      </c>
      <c r="AL324" s="82">
        <f t="shared" si="1870"/>
        <v>0</v>
      </c>
      <c r="AM324" s="76"/>
      <c r="AN324" s="77">
        <f t="shared" si="1872"/>
        <v>0</v>
      </c>
      <c r="AO324" s="76">
        <f t="shared" si="1873"/>
        <v>0</v>
      </c>
      <c r="AP324" s="82">
        <f t="shared" si="1874"/>
        <v>197083.25999999998</v>
      </c>
      <c r="AQ324" s="82">
        <f t="shared" si="1875"/>
        <v>49505.970000000008</v>
      </c>
      <c r="AR324" s="82">
        <f t="shared" si="1876"/>
        <v>0</v>
      </c>
      <c r="AS324" s="82">
        <f t="shared" si="1877"/>
        <v>0</v>
      </c>
      <c r="AT324" s="82">
        <f t="shared" si="1878"/>
        <v>208482.53</v>
      </c>
      <c r="AU324" s="82">
        <f t="shared" si="1879"/>
        <v>0</v>
      </c>
      <c r="AV324" s="82">
        <f t="shared" si="1880"/>
        <v>0</v>
      </c>
      <c r="AW324" s="82">
        <f t="shared" si="1881"/>
        <v>133581.25</v>
      </c>
      <c r="AX324" s="82">
        <f t="shared" si="1882"/>
        <v>0</v>
      </c>
      <c r="AY324" s="82">
        <f t="shared" si="1883"/>
        <v>0</v>
      </c>
      <c r="AZ324" s="82">
        <f t="shared" si="1884"/>
        <v>0</v>
      </c>
      <c r="BA324" s="82">
        <f t="shared" si="1885"/>
        <v>0</v>
      </c>
      <c r="BB324" s="82">
        <f t="shared" si="1886"/>
        <v>0</v>
      </c>
      <c r="BC324" s="82">
        <f t="shared" si="1887"/>
        <v>0</v>
      </c>
      <c r="BD324" s="82">
        <f t="shared" si="1888"/>
        <v>0</v>
      </c>
      <c r="BE324" s="82">
        <f t="shared" si="1889"/>
        <v>0</v>
      </c>
      <c r="BF324" s="76">
        <f t="shared" si="1890"/>
        <v>588653.01</v>
      </c>
      <c r="BG324" s="77">
        <f t="shared" si="1891"/>
        <v>3.693460920781267E-2</v>
      </c>
      <c r="BH324" s="76">
        <f t="shared" si="1892"/>
        <v>408.88335440312295</v>
      </c>
      <c r="BI324" s="82">
        <f t="shared" si="1893"/>
        <v>0</v>
      </c>
      <c r="BJ324" s="82">
        <f t="shared" si="1894"/>
        <v>0</v>
      </c>
      <c r="BK324" s="82">
        <f t="shared" si="1895"/>
        <v>23959.499999999996</v>
      </c>
      <c r="BL324" s="82">
        <f t="shared" si="1896"/>
        <v>0</v>
      </c>
      <c r="BM324" s="82">
        <f t="shared" si="1897"/>
        <v>0</v>
      </c>
      <c r="BN324" s="82">
        <f t="shared" si="1898"/>
        <v>0</v>
      </c>
      <c r="BO324" s="82">
        <f t="shared" si="1899"/>
        <v>38572.799999999996</v>
      </c>
      <c r="BP324" s="76">
        <f t="shared" si="1900"/>
        <v>62532.299999999988</v>
      </c>
      <c r="BQ324" s="77">
        <f t="shared" ref="BQ324:BQ335" si="1916">BP324/E324</f>
        <v>3.9235441323330761E-3</v>
      </c>
      <c r="BR324" s="76">
        <f t="shared" ref="BR324:BR335" si="1917">BP324/D324</f>
        <v>43.435463928983225</v>
      </c>
      <c r="BS324" s="82">
        <f t="shared" si="1901"/>
        <v>0</v>
      </c>
      <c r="BT324" s="82">
        <f t="shared" si="1902"/>
        <v>0</v>
      </c>
      <c r="BU324" s="82">
        <f t="shared" si="1903"/>
        <v>0</v>
      </c>
      <c r="BV324" s="82">
        <f t="shared" si="1904"/>
        <v>0</v>
      </c>
      <c r="BW324" s="76"/>
      <c r="BX324" s="77">
        <f t="shared" si="1906"/>
        <v>0</v>
      </c>
      <c r="BY324" s="76">
        <f t="shared" si="1907"/>
        <v>0</v>
      </c>
      <c r="BZ324" s="82">
        <v>2620774.4899999998</v>
      </c>
      <c r="CA324" s="77">
        <f t="shared" si="1908"/>
        <v>0.16443860808586461</v>
      </c>
      <c r="CB324" s="76">
        <f t="shared" si="1909"/>
        <v>1820.4121042468357</v>
      </c>
      <c r="CC324" s="82">
        <v>562284.63</v>
      </c>
      <c r="CD324" s="77">
        <f t="shared" si="1910"/>
        <v>3.5280144193282119E-2</v>
      </c>
      <c r="CE324" s="76">
        <f t="shared" si="1911"/>
        <v>390.56765486295376</v>
      </c>
      <c r="CF324" s="84">
        <v>820860.16999999993</v>
      </c>
      <c r="CG324" s="77">
        <f t="shared" si="1912"/>
        <v>5.1504280243481082E-2</v>
      </c>
      <c r="CH324" s="85">
        <f t="shared" si="1913"/>
        <v>570.1764097078476</v>
      </c>
    </row>
    <row r="325" spans="1:86" x14ac:dyDescent="0.2">
      <c r="A325" s="79"/>
      <c r="B325" s="70" t="s">
        <v>526</v>
      </c>
      <c r="C325" s="70" t="s">
        <v>527</v>
      </c>
      <c r="D325" s="80">
        <f t="shared" si="1839"/>
        <v>1844.7799999999997</v>
      </c>
      <c r="E325" s="80">
        <f t="shared" si="1840"/>
        <v>19988822.710000001</v>
      </c>
      <c r="F325" s="76">
        <f t="shared" si="1841"/>
        <v>10755603.069999998</v>
      </c>
      <c r="G325" s="76">
        <f t="shared" si="1842"/>
        <v>230568.64</v>
      </c>
      <c r="H325" s="76">
        <f t="shared" si="1843"/>
        <v>0</v>
      </c>
      <c r="I325" s="76">
        <f t="shared" si="1844"/>
        <v>10986171.709999999</v>
      </c>
      <c r="J325" s="77">
        <f t="shared" si="1845"/>
        <v>0.54961574622920839</v>
      </c>
      <c r="K325" s="81">
        <f t="shared" si="1846"/>
        <v>5955.2747265256567</v>
      </c>
      <c r="L325" s="82">
        <f t="shared" si="1847"/>
        <v>0</v>
      </c>
      <c r="M325" s="82">
        <f t="shared" si="1848"/>
        <v>0</v>
      </c>
      <c r="N325" s="82">
        <f t="shared" si="1849"/>
        <v>0</v>
      </c>
      <c r="O325" s="82">
        <f t="shared" si="1850"/>
        <v>0</v>
      </c>
      <c r="P325" s="82">
        <f t="shared" si="1851"/>
        <v>0</v>
      </c>
      <c r="Q325" s="82">
        <f t="shared" si="1852"/>
        <v>0</v>
      </c>
      <c r="R325" s="76"/>
      <c r="S325" s="77">
        <f t="shared" si="1853"/>
        <v>0</v>
      </c>
      <c r="T325" s="96">
        <f t="shared" si="1854"/>
        <v>0</v>
      </c>
      <c r="U325" s="82">
        <f t="shared" si="1855"/>
        <v>1617901.5</v>
      </c>
      <c r="V325" s="82">
        <f t="shared" si="1856"/>
        <v>109407.78</v>
      </c>
      <c r="W325" s="82">
        <f t="shared" si="1857"/>
        <v>378944.79000000004</v>
      </c>
      <c r="X325" s="82">
        <f t="shared" si="1858"/>
        <v>0</v>
      </c>
      <c r="Y325" s="82">
        <f t="shared" si="1859"/>
        <v>0</v>
      </c>
      <c r="Z325" s="82">
        <f t="shared" si="1860"/>
        <v>78101.099999999991</v>
      </c>
      <c r="AA325" s="76">
        <f t="shared" si="1861"/>
        <v>2184355.1700000004</v>
      </c>
      <c r="AB325" s="77">
        <f t="shared" si="1862"/>
        <v>0.10927883055900095</v>
      </c>
      <c r="AC325" s="76">
        <f t="shared" si="1863"/>
        <v>1184.0735318032507</v>
      </c>
      <c r="AD325" s="82">
        <f t="shared" si="1864"/>
        <v>857658.95</v>
      </c>
      <c r="AE325" s="82">
        <f t="shared" si="1865"/>
        <v>35319.51</v>
      </c>
      <c r="AF325" s="82">
        <f t="shared" si="1866"/>
        <v>13128.85</v>
      </c>
      <c r="AG325" s="82">
        <f t="shared" si="1867"/>
        <v>0</v>
      </c>
      <c r="AH325" s="76">
        <f t="shared" si="1868"/>
        <v>906107.30999999994</v>
      </c>
      <c r="AI325" s="77">
        <f t="shared" si="1914"/>
        <v>4.533069921855342E-2</v>
      </c>
      <c r="AJ325" s="76">
        <f t="shared" si="1915"/>
        <v>491.1736413014018</v>
      </c>
      <c r="AK325" s="82">
        <f t="shared" si="1869"/>
        <v>0</v>
      </c>
      <c r="AL325" s="82">
        <f t="shared" si="1870"/>
        <v>0</v>
      </c>
      <c r="AM325" s="76"/>
      <c r="AN325" s="77">
        <f t="shared" si="1872"/>
        <v>0</v>
      </c>
      <c r="AO325" s="76">
        <f t="shared" si="1873"/>
        <v>0</v>
      </c>
      <c r="AP325" s="82">
        <f t="shared" si="1874"/>
        <v>157687.82</v>
      </c>
      <c r="AQ325" s="82">
        <f t="shared" si="1875"/>
        <v>77046.8</v>
      </c>
      <c r="AR325" s="82">
        <f t="shared" si="1876"/>
        <v>0</v>
      </c>
      <c r="AS325" s="82">
        <f t="shared" si="1877"/>
        <v>0</v>
      </c>
      <c r="AT325" s="82">
        <f t="shared" si="1878"/>
        <v>320058.25</v>
      </c>
      <c r="AU325" s="82">
        <f t="shared" si="1879"/>
        <v>0</v>
      </c>
      <c r="AV325" s="82">
        <f t="shared" si="1880"/>
        <v>0</v>
      </c>
      <c r="AW325" s="82">
        <f t="shared" si="1881"/>
        <v>117063.13000000002</v>
      </c>
      <c r="AX325" s="82">
        <f t="shared" si="1882"/>
        <v>0</v>
      </c>
      <c r="AY325" s="82">
        <f t="shared" si="1883"/>
        <v>0</v>
      </c>
      <c r="AZ325" s="82">
        <f t="shared" si="1884"/>
        <v>0</v>
      </c>
      <c r="BA325" s="82">
        <f t="shared" si="1885"/>
        <v>0</v>
      </c>
      <c r="BB325" s="82">
        <f t="shared" si="1886"/>
        <v>14774.599999999999</v>
      </c>
      <c r="BC325" s="82">
        <f t="shared" si="1887"/>
        <v>0</v>
      </c>
      <c r="BD325" s="82">
        <f t="shared" si="1888"/>
        <v>0</v>
      </c>
      <c r="BE325" s="82">
        <f t="shared" si="1889"/>
        <v>0</v>
      </c>
      <c r="BF325" s="76">
        <f t="shared" si="1890"/>
        <v>686630.6</v>
      </c>
      <c r="BG325" s="77">
        <f t="shared" si="1891"/>
        <v>3.4350727402094203E-2</v>
      </c>
      <c r="BH325" s="76">
        <f t="shared" si="1892"/>
        <v>372.2018885720791</v>
      </c>
      <c r="BI325" s="82">
        <f t="shared" si="1893"/>
        <v>0</v>
      </c>
      <c r="BJ325" s="82">
        <f t="shared" si="1894"/>
        <v>0</v>
      </c>
      <c r="BK325" s="82">
        <f t="shared" si="1895"/>
        <v>21109.200000000001</v>
      </c>
      <c r="BL325" s="82">
        <f t="shared" si="1896"/>
        <v>0</v>
      </c>
      <c r="BM325" s="82">
        <f t="shared" si="1897"/>
        <v>112902.6</v>
      </c>
      <c r="BN325" s="82">
        <f t="shared" si="1898"/>
        <v>0</v>
      </c>
      <c r="BO325" s="82">
        <f t="shared" si="1899"/>
        <v>0</v>
      </c>
      <c r="BP325" s="76">
        <f t="shared" si="1900"/>
        <v>134011.80000000002</v>
      </c>
      <c r="BQ325" s="77">
        <f t="shared" si="1916"/>
        <v>6.7043368158424179E-3</v>
      </c>
      <c r="BR325" s="76">
        <f t="shared" si="1917"/>
        <v>72.643784082654861</v>
      </c>
      <c r="BS325" s="82">
        <f t="shared" si="1901"/>
        <v>0</v>
      </c>
      <c r="BT325" s="82">
        <f t="shared" si="1902"/>
        <v>0</v>
      </c>
      <c r="BU325" s="82">
        <f t="shared" si="1903"/>
        <v>0</v>
      </c>
      <c r="BV325" s="82">
        <f t="shared" si="1904"/>
        <v>151183.98000000001</v>
      </c>
      <c r="BW325" s="76">
        <f t="shared" si="1905"/>
        <v>151183.98000000001</v>
      </c>
      <c r="BX325" s="77">
        <f t="shared" si="1906"/>
        <v>7.5634259302507969E-3</v>
      </c>
      <c r="BY325" s="76">
        <f t="shared" si="1907"/>
        <v>81.952308676373349</v>
      </c>
      <c r="BZ325" s="82">
        <v>3253510.36</v>
      </c>
      <c r="CA325" s="77">
        <f t="shared" si="1908"/>
        <v>0.16276648240880814</v>
      </c>
      <c r="CB325" s="76">
        <f t="shared" si="1909"/>
        <v>1763.6305467318598</v>
      </c>
      <c r="CC325" s="82">
        <v>746034.54000000015</v>
      </c>
      <c r="CD325" s="77">
        <f t="shared" si="1910"/>
        <v>3.732258526795449E-2</v>
      </c>
      <c r="CE325" s="76">
        <f t="shared" si="1911"/>
        <v>404.40298572187481</v>
      </c>
      <c r="CF325" s="84">
        <v>940817.24</v>
      </c>
      <c r="CG325" s="77">
        <f t="shared" si="1912"/>
        <v>4.7067166168287052E-2</v>
      </c>
      <c r="CH325" s="85">
        <f t="shared" si="1913"/>
        <v>509.98885503962538</v>
      </c>
    </row>
    <row r="326" spans="1:86" x14ac:dyDescent="0.2">
      <c r="A326" s="79"/>
      <c r="B326" s="70" t="s">
        <v>528</v>
      </c>
      <c r="C326" s="70" t="s">
        <v>529</v>
      </c>
      <c r="D326" s="80">
        <f t="shared" si="1839"/>
        <v>9677.5899999999983</v>
      </c>
      <c r="E326" s="80">
        <f t="shared" si="1840"/>
        <v>104651191.91</v>
      </c>
      <c r="F326" s="76">
        <f t="shared" si="1841"/>
        <v>58405697.859999992</v>
      </c>
      <c r="G326" s="76">
        <f t="shared" si="1842"/>
        <v>2424101.9700000002</v>
      </c>
      <c r="H326" s="76">
        <f t="shared" si="1843"/>
        <v>16781.240000000002</v>
      </c>
      <c r="I326" s="76">
        <f t="shared" si="1844"/>
        <v>60846581.069999993</v>
      </c>
      <c r="J326" s="77">
        <f t="shared" si="1845"/>
        <v>0.58142272399848094</v>
      </c>
      <c r="K326" s="81">
        <f t="shared" si="1846"/>
        <v>6287.3691766235188</v>
      </c>
      <c r="L326" s="82">
        <f t="shared" si="1847"/>
        <v>0</v>
      </c>
      <c r="M326" s="82">
        <f t="shared" si="1848"/>
        <v>0</v>
      </c>
      <c r="N326" s="82">
        <f t="shared" si="1849"/>
        <v>0</v>
      </c>
      <c r="O326" s="82">
        <f t="shared" si="1850"/>
        <v>0</v>
      </c>
      <c r="P326" s="82">
        <f t="shared" si="1851"/>
        <v>0</v>
      </c>
      <c r="Q326" s="82">
        <f t="shared" si="1852"/>
        <v>0</v>
      </c>
      <c r="R326" s="76"/>
      <c r="S326" s="77">
        <f t="shared" si="1853"/>
        <v>0</v>
      </c>
      <c r="T326" s="96">
        <f t="shared" si="1854"/>
        <v>0</v>
      </c>
      <c r="U326" s="82">
        <f t="shared" si="1855"/>
        <v>11214438.000000002</v>
      </c>
      <c r="V326" s="82">
        <f t="shared" si="1856"/>
        <v>434905.58999999997</v>
      </c>
      <c r="W326" s="82">
        <f t="shared" si="1857"/>
        <v>1557576.9999999995</v>
      </c>
      <c r="X326" s="82">
        <f t="shared" si="1858"/>
        <v>0</v>
      </c>
      <c r="Y326" s="82">
        <f t="shared" si="1859"/>
        <v>0</v>
      </c>
      <c r="Z326" s="82">
        <f t="shared" si="1860"/>
        <v>0</v>
      </c>
      <c r="AA326" s="76">
        <f t="shared" si="1861"/>
        <v>13206920.590000002</v>
      </c>
      <c r="AB326" s="77">
        <f t="shared" si="1862"/>
        <v>0.12619942830042444</v>
      </c>
      <c r="AC326" s="76">
        <f t="shared" si="1863"/>
        <v>1364.6910635809127</v>
      </c>
      <c r="AD326" s="82">
        <f t="shared" si="1864"/>
        <v>2537891.67</v>
      </c>
      <c r="AE326" s="82">
        <f t="shared" si="1865"/>
        <v>2085827.9100000001</v>
      </c>
      <c r="AF326" s="82">
        <f t="shared" si="1866"/>
        <v>38301</v>
      </c>
      <c r="AG326" s="82">
        <f t="shared" si="1867"/>
        <v>0</v>
      </c>
      <c r="AH326" s="76">
        <f t="shared" si="1868"/>
        <v>4662020.58</v>
      </c>
      <c r="AI326" s="77">
        <f t="shared" si="1914"/>
        <v>4.4548184257751568E-2</v>
      </c>
      <c r="AJ326" s="76">
        <f t="shared" si="1915"/>
        <v>481.73363203028862</v>
      </c>
      <c r="AK326" s="82">
        <f t="shared" si="1869"/>
        <v>0</v>
      </c>
      <c r="AL326" s="82">
        <f t="shared" si="1870"/>
        <v>0</v>
      </c>
      <c r="AM326" s="76"/>
      <c r="AN326" s="77">
        <f t="shared" si="1872"/>
        <v>0</v>
      </c>
      <c r="AO326" s="76">
        <f t="shared" si="1873"/>
        <v>0</v>
      </c>
      <c r="AP326" s="82">
        <f t="shared" si="1874"/>
        <v>770789.4</v>
      </c>
      <c r="AQ326" s="82">
        <f t="shared" si="1875"/>
        <v>414607.35999999999</v>
      </c>
      <c r="AR326" s="82">
        <f t="shared" si="1876"/>
        <v>0</v>
      </c>
      <c r="AS326" s="82">
        <f t="shared" si="1877"/>
        <v>0</v>
      </c>
      <c r="AT326" s="82">
        <f t="shared" si="1878"/>
        <v>1399057.3399999999</v>
      </c>
      <c r="AU326" s="82">
        <f t="shared" si="1879"/>
        <v>0</v>
      </c>
      <c r="AV326" s="82">
        <f t="shared" si="1880"/>
        <v>0</v>
      </c>
      <c r="AW326" s="82">
        <f t="shared" si="1881"/>
        <v>364107.20999999996</v>
      </c>
      <c r="AX326" s="82">
        <f t="shared" si="1882"/>
        <v>0</v>
      </c>
      <c r="AY326" s="82">
        <f t="shared" si="1883"/>
        <v>0</v>
      </c>
      <c r="AZ326" s="82">
        <f t="shared" si="1884"/>
        <v>0</v>
      </c>
      <c r="BA326" s="82">
        <f t="shared" si="1885"/>
        <v>34741.780000000006</v>
      </c>
      <c r="BB326" s="82">
        <f t="shared" si="1886"/>
        <v>769160.16</v>
      </c>
      <c r="BC326" s="82">
        <f t="shared" si="1887"/>
        <v>0</v>
      </c>
      <c r="BD326" s="82">
        <f t="shared" si="1888"/>
        <v>0</v>
      </c>
      <c r="BE326" s="82">
        <f t="shared" si="1889"/>
        <v>0</v>
      </c>
      <c r="BF326" s="76">
        <f t="shared" si="1890"/>
        <v>3752463.2499999995</v>
      </c>
      <c r="BG326" s="77">
        <f t="shared" si="1891"/>
        <v>3.585686107834412E-2</v>
      </c>
      <c r="BH326" s="76">
        <f t="shared" si="1892"/>
        <v>387.74769854891559</v>
      </c>
      <c r="BI326" s="82">
        <f t="shared" si="1893"/>
        <v>0</v>
      </c>
      <c r="BJ326" s="82">
        <f t="shared" si="1894"/>
        <v>45993.63</v>
      </c>
      <c r="BK326" s="82">
        <f t="shared" si="1895"/>
        <v>214188.40000000005</v>
      </c>
      <c r="BL326" s="82">
        <f t="shared" si="1896"/>
        <v>0</v>
      </c>
      <c r="BM326" s="82">
        <f t="shared" si="1897"/>
        <v>0</v>
      </c>
      <c r="BN326" s="82">
        <f t="shared" si="1898"/>
        <v>0</v>
      </c>
      <c r="BO326" s="82">
        <f t="shared" si="1899"/>
        <v>45511.810000000005</v>
      </c>
      <c r="BP326" s="76">
        <f t="shared" si="1900"/>
        <v>305693.84000000008</v>
      </c>
      <c r="BQ326" s="77">
        <f t="shared" si="1916"/>
        <v>2.9210736583191212E-3</v>
      </c>
      <c r="BR326" s="76">
        <f t="shared" si="1917"/>
        <v>31.587806468345956</v>
      </c>
      <c r="BS326" s="82">
        <f t="shared" si="1901"/>
        <v>0</v>
      </c>
      <c r="BT326" s="82">
        <f t="shared" si="1902"/>
        <v>0</v>
      </c>
      <c r="BU326" s="82">
        <f t="shared" si="1903"/>
        <v>0</v>
      </c>
      <c r="BV326" s="82">
        <f t="shared" si="1904"/>
        <v>53263.47</v>
      </c>
      <c r="BW326" s="76">
        <f t="shared" si="1905"/>
        <v>53263.47</v>
      </c>
      <c r="BX326" s="77">
        <f t="shared" si="1906"/>
        <v>5.0896190504745109E-4</v>
      </c>
      <c r="BY326" s="76">
        <f t="shared" si="1907"/>
        <v>5.5037948497508173</v>
      </c>
      <c r="BZ326" s="82">
        <v>14405444.5</v>
      </c>
      <c r="CA326" s="77">
        <f t="shared" si="1908"/>
        <v>0.13765198692040392</v>
      </c>
      <c r="CB326" s="76">
        <f t="shared" si="1909"/>
        <v>1488.536350475687</v>
      </c>
      <c r="CC326" s="82">
        <v>3177867.3699999996</v>
      </c>
      <c r="CD326" s="77">
        <f t="shared" si="1910"/>
        <v>3.036627975277114E-2</v>
      </c>
      <c r="CE326" s="76">
        <f t="shared" si="1911"/>
        <v>328.37383790799157</v>
      </c>
      <c r="CF326" s="84">
        <v>4240937.2399999993</v>
      </c>
      <c r="CG326" s="77">
        <f t="shared" si="1912"/>
        <v>4.052450012845725E-2</v>
      </c>
      <c r="CH326" s="85">
        <f t="shared" si="1913"/>
        <v>438.22245414405859</v>
      </c>
    </row>
    <row r="327" spans="1:86" x14ac:dyDescent="0.2">
      <c r="A327" s="79"/>
      <c r="B327" s="70" t="s">
        <v>530</v>
      </c>
      <c r="C327" s="70" t="s">
        <v>531</v>
      </c>
      <c r="D327" s="80">
        <f t="shared" si="1839"/>
        <v>13406.650000000001</v>
      </c>
      <c r="E327" s="80">
        <f t="shared" si="1840"/>
        <v>141916714.90000001</v>
      </c>
      <c r="F327" s="76">
        <f t="shared" si="1841"/>
        <v>78123622.409999996</v>
      </c>
      <c r="G327" s="76">
        <f t="shared" si="1842"/>
        <v>1012266.2500000001</v>
      </c>
      <c r="H327" s="76">
        <f t="shared" si="1843"/>
        <v>139748.54999999999</v>
      </c>
      <c r="I327" s="76">
        <f t="shared" si="1844"/>
        <v>79275637.209999993</v>
      </c>
      <c r="J327" s="77">
        <f t="shared" si="1845"/>
        <v>0.55860676641127627</v>
      </c>
      <c r="K327" s="81">
        <f t="shared" si="1846"/>
        <v>5913.1578142190619</v>
      </c>
      <c r="L327" s="82">
        <f t="shared" si="1847"/>
        <v>0</v>
      </c>
      <c r="M327" s="82">
        <f t="shared" si="1848"/>
        <v>0</v>
      </c>
      <c r="N327" s="82">
        <f t="shared" si="1849"/>
        <v>0</v>
      </c>
      <c r="O327" s="82">
        <f t="shared" si="1850"/>
        <v>0</v>
      </c>
      <c r="P327" s="82">
        <f t="shared" si="1851"/>
        <v>0</v>
      </c>
      <c r="Q327" s="82">
        <f t="shared" si="1852"/>
        <v>0</v>
      </c>
      <c r="R327" s="76"/>
      <c r="S327" s="77">
        <f t="shared" si="1853"/>
        <v>0</v>
      </c>
      <c r="T327" s="96">
        <f t="shared" si="1854"/>
        <v>0</v>
      </c>
      <c r="U327" s="82">
        <f t="shared" si="1855"/>
        <v>18852870.859999996</v>
      </c>
      <c r="V327" s="82">
        <f t="shared" si="1856"/>
        <v>973090.57000000007</v>
      </c>
      <c r="W327" s="82">
        <f t="shared" si="1857"/>
        <v>2215350.7200000002</v>
      </c>
      <c r="X327" s="82">
        <f t="shared" si="1858"/>
        <v>0</v>
      </c>
      <c r="Y327" s="82">
        <f t="shared" si="1859"/>
        <v>0</v>
      </c>
      <c r="Z327" s="82">
        <f t="shared" si="1860"/>
        <v>0</v>
      </c>
      <c r="AA327" s="76">
        <f t="shared" si="1861"/>
        <v>22041312.149999995</v>
      </c>
      <c r="AB327" s="77">
        <f t="shared" si="1862"/>
        <v>0.15531160064923399</v>
      </c>
      <c r="AC327" s="76">
        <f t="shared" si="1863"/>
        <v>1644.05814651684</v>
      </c>
      <c r="AD327" s="82">
        <f t="shared" si="1864"/>
        <v>2577299.14</v>
      </c>
      <c r="AE327" s="82">
        <f t="shared" si="1865"/>
        <v>180240.52</v>
      </c>
      <c r="AF327" s="82">
        <f t="shared" si="1866"/>
        <v>62797.14</v>
      </c>
      <c r="AG327" s="82">
        <f t="shared" si="1867"/>
        <v>0</v>
      </c>
      <c r="AH327" s="76">
        <f t="shared" si="1868"/>
        <v>2820336.8000000003</v>
      </c>
      <c r="AI327" s="77">
        <f t="shared" si="1914"/>
        <v>1.9873182676102094E-2</v>
      </c>
      <c r="AJ327" s="76">
        <f t="shared" si="1915"/>
        <v>210.36849623134788</v>
      </c>
      <c r="AK327" s="82">
        <f t="shared" si="1869"/>
        <v>935644.87000000011</v>
      </c>
      <c r="AL327" s="82">
        <f t="shared" si="1870"/>
        <v>0</v>
      </c>
      <c r="AM327" s="76">
        <f t="shared" si="1871"/>
        <v>935644.87000000011</v>
      </c>
      <c r="AN327" s="77">
        <f t="shared" si="1872"/>
        <v>6.5929152225605815E-3</v>
      </c>
      <c r="AO327" s="76">
        <f t="shared" si="1873"/>
        <v>69.789609634024913</v>
      </c>
      <c r="AP327" s="82">
        <f t="shared" si="1874"/>
        <v>1854109.02</v>
      </c>
      <c r="AQ327" s="82">
        <f t="shared" si="1875"/>
        <v>287111.77999999997</v>
      </c>
      <c r="AR327" s="82">
        <f t="shared" si="1876"/>
        <v>0</v>
      </c>
      <c r="AS327" s="82">
        <f t="shared" si="1877"/>
        <v>0</v>
      </c>
      <c r="AT327" s="82">
        <f t="shared" si="1878"/>
        <v>2101622.0399999996</v>
      </c>
      <c r="AU327" s="82">
        <f t="shared" si="1879"/>
        <v>0</v>
      </c>
      <c r="AV327" s="82">
        <f t="shared" si="1880"/>
        <v>0</v>
      </c>
      <c r="AW327" s="82">
        <f t="shared" si="1881"/>
        <v>593047.7200000002</v>
      </c>
      <c r="AX327" s="82">
        <f t="shared" si="1882"/>
        <v>0</v>
      </c>
      <c r="AY327" s="82">
        <f t="shared" si="1883"/>
        <v>0</v>
      </c>
      <c r="AZ327" s="82">
        <f t="shared" si="1884"/>
        <v>0</v>
      </c>
      <c r="BA327" s="82">
        <f t="shared" si="1885"/>
        <v>41616.340000000004</v>
      </c>
      <c r="BB327" s="82">
        <f t="shared" si="1886"/>
        <v>432151.31</v>
      </c>
      <c r="BC327" s="82">
        <f t="shared" si="1887"/>
        <v>0</v>
      </c>
      <c r="BD327" s="82">
        <f t="shared" si="1888"/>
        <v>0</v>
      </c>
      <c r="BE327" s="82">
        <f t="shared" si="1889"/>
        <v>0</v>
      </c>
      <c r="BF327" s="76">
        <f t="shared" si="1890"/>
        <v>5309658.21</v>
      </c>
      <c r="BG327" s="77">
        <f t="shared" si="1891"/>
        <v>3.7413903032785037E-2</v>
      </c>
      <c r="BH327" s="76">
        <f t="shared" si="1892"/>
        <v>396.04660448359579</v>
      </c>
      <c r="BI327" s="82">
        <f t="shared" si="1893"/>
        <v>0</v>
      </c>
      <c r="BJ327" s="82">
        <f t="shared" si="1894"/>
        <v>4343.51</v>
      </c>
      <c r="BK327" s="82">
        <f t="shared" si="1895"/>
        <v>198626.32</v>
      </c>
      <c r="BL327" s="82">
        <f t="shared" si="1896"/>
        <v>0</v>
      </c>
      <c r="BM327" s="82">
        <f t="shared" si="1897"/>
        <v>0</v>
      </c>
      <c r="BN327" s="82">
        <f t="shared" si="1898"/>
        <v>0</v>
      </c>
      <c r="BO327" s="82">
        <f t="shared" si="1899"/>
        <v>72374.069999999992</v>
      </c>
      <c r="BP327" s="76">
        <f t="shared" si="1900"/>
        <v>275343.90000000002</v>
      </c>
      <c r="BQ327" s="77">
        <f t="shared" si="1916"/>
        <v>1.9401794932613679E-3</v>
      </c>
      <c r="BR327" s="76">
        <f t="shared" si="1917"/>
        <v>20.537859942640406</v>
      </c>
      <c r="BS327" s="82">
        <f t="shared" si="1901"/>
        <v>0</v>
      </c>
      <c r="BT327" s="82">
        <f t="shared" si="1902"/>
        <v>345086.36</v>
      </c>
      <c r="BU327" s="82">
        <f t="shared" si="1903"/>
        <v>2844873.7900000005</v>
      </c>
      <c r="BV327" s="82">
        <f t="shared" si="1904"/>
        <v>63578.020000000004</v>
      </c>
      <c r="BW327" s="76">
        <f t="shared" si="1905"/>
        <v>3253538.1700000004</v>
      </c>
      <c r="BX327" s="77">
        <f t="shared" si="1906"/>
        <v>2.2925686888204597E-2</v>
      </c>
      <c r="BY327" s="76">
        <f t="shared" si="1907"/>
        <v>242.68092103545629</v>
      </c>
      <c r="BZ327" s="82">
        <v>19031918.93</v>
      </c>
      <c r="CA327" s="77">
        <f t="shared" si="1908"/>
        <v>0.13410625339947183</v>
      </c>
      <c r="CB327" s="76">
        <f t="shared" si="1909"/>
        <v>1419.5879604524619</v>
      </c>
      <c r="CC327" s="82">
        <v>4921849.3</v>
      </c>
      <c r="CD327" s="77">
        <f t="shared" si="1910"/>
        <v>3.4681251630353231E-2</v>
      </c>
      <c r="CE327" s="76">
        <f t="shared" si="1911"/>
        <v>367.1199964196872</v>
      </c>
      <c r="CF327" s="84">
        <v>4051475.3599999985</v>
      </c>
      <c r="CG327" s="77">
        <f t="shared" si="1912"/>
        <v>2.854826059675088E-2</v>
      </c>
      <c r="CH327" s="85">
        <f t="shared" si="1913"/>
        <v>302.19893560285368</v>
      </c>
    </row>
    <row r="328" spans="1:86" x14ac:dyDescent="0.2">
      <c r="A328" s="79"/>
      <c r="B328" s="70" t="s">
        <v>532</v>
      </c>
      <c r="C328" s="70" t="s">
        <v>533</v>
      </c>
      <c r="D328" s="80">
        <f t="shared" si="1839"/>
        <v>871.08999999999992</v>
      </c>
      <c r="E328" s="80">
        <f t="shared" si="1840"/>
        <v>9788637.2599999998</v>
      </c>
      <c r="F328" s="76">
        <f t="shared" si="1841"/>
        <v>5428897.3499999996</v>
      </c>
      <c r="G328" s="76">
        <f t="shared" si="1842"/>
        <v>42581.54</v>
      </c>
      <c r="H328" s="76">
        <f t="shared" si="1843"/>
        <v>0</v>
      </c>
      <c r="I328" s="76">
        <f t="shared" si="1844"/>
        <v>5471478.8899999997</v>
      </c>
      <c r="J328" s="77">
        <f t="shared" si="1845"/>
        <v>0.55896226866619014</v>
      </c>
      <c r="K328" s="81">
        <f t="shared" si="1846"/>
        <v>6281.1866626869787</v>
      </c>
      <c r="L328" s="82">
        <f t="shared" si="1847"/>
        <v>0</v>
      </c>
      <c r="M328" s="82">
        <f t="shared" si="1848"/>
        <v>0</v>
      </c>
      <c r="N328" s="82">
        <f t="shared" si="1849"/>
        <v>0</v>
      </c>
      <c r="O328" s="82">
        <f t="shared" si="1850"/>
        <v>0</v>
      </c>
      <c r="P328" s="82">
        <f t="shared" si="1851"/>
        <v>0</v>
      </c>
      <c r="Q328" s="82">
        <f t="shared" si="1852"/>
        <v>0</v>
      </c>
      <c r="R328" s="76"/>
      <c r="S328" s="77">
        <f t="shared" si="1853"/>
        <v>0</v>
      </c>
      <c r="T328" s="96">
        <f t="shared" si="1854"/>
        <v>0</v>
      </c>
      <c r="U328" s="82">
        <f t="shared" si="1855"/>
        <v>830832.66</v>
      </c>
      <c r="V328" s="82">
        <f t="shared" si="1856"/>
        <v>0</v>
      </c>
      <c r="W328" s="82">
        <f t="shared" si="1857"/>
        <v>180957.15999999997</v>
      </c>
      <c r="X328" s="82">
        <f t="shared" si="1858"/>
        <v>0</v>
      </c>
      <c r="Y328" s="82">
        <f t="shared" si="1859"/>
        <v>0</v>
      </c>
      <c r="Z328" s="82">
        <f t="shared" si="1860"/>
        <v>0</v>
      </c>
      <c r="AA328" s="76">
        <f t="shared" si="1861"/>
        <v>1011789.8200000001</v>
      </c>
      <c r="AB328" s="77">
        <f t="shared" si="1862"/>
        <v>0.10336370560328641</v>
      </c>
      <c r="AC328" s="76">
        <f t="shared" si="1863"/>
        <v>1161.5215649358852</v>
      </c>
      <c r="AD328" s="82">
        <f t="shared" si="1864"/>
        <v>347745.47000000003</v>
      </c>
      <c r="AE328" s="82">
        <f t="shared" si="1865"/>
        <v>122813.9</v>
      </c>
      <c r="AF328" s="82">
        <f t="shared" si="1866"/>
        <v>0</v>
      </c>
      <c r="AG328" s="82">
        <f t="shared" si="1867"/>
        <v>0</v>
      </c>
      <c r="AH328" s="76">
        <f t="shared" si="1868"/>
        <v>470559.37</v>
      </c>
      <c r="AI328" s="77">
        <f t="shared" si="1914"/>
        <v>4.8071999962944791E-2</v>
      </c>
      <c r="AJ328" s="76">
        <f t="shared" si="1915"/>
        <v>540.19604174080757</v>
      </c>
      <c r="AK328" s="82">
        <f t="shared" si="1869"/>
        <v>0</v>
      </c>
      <c r="AL328" s="82">
        <f t="shared" si="1870"/>
        <v>0</v>
      </c>
      <c r="AM328" s="76"/>
      <c r="AN328" s="77">
        <f t="shared" si="1872"/>
        <v>0</v>
      </c>
      <c r="AO328" s="76">
        <f t="shared" si="1873"/>
        <v>0</v>
      </c>
      <c r="AP328" s="82">
        <f t="shared" si="1874"/>
        <v>43789.86</v>
      </c>
      <c r="AQ328" s="82">
        <f t="shared" si="1875"/>
        <v>23911.329999999998</v>
      </c>
      <c r="AR328" s="82">
        <f t="shared" si="1876"/>
        <v>0</v>
      </c>
      <c r="AS328" s="82">
        <f t="shared" si="1877"/>
        <v>0</v>
      </c>
      <c r="AT328" s="82">
        <f t="shared" si="1878"/>
        <v>124197.68000000001</v>
      </c>
      <c r="AU328" s="82">
        <f t="shared" si="1879"/>
        <v>0</v>
      </c>
      <c r="AV328" s="82">
        <f t="shared" si="1880"/>
        <v>0</v>
      </c>
      <c r="AW328" s="82">
        <f t="shared" si="1881"/>
        <v>7746.47</v>
      </c>
      <c r="AX328" s="82">
        <f t="shared" si="1882"/>
        <v>0</v>
      </c>
      <c r="AY328" s="82">
        <f t="shared" si="1883"/>
        <v>0</v>
      </c>
      <c r="AZ328" s="82">
        <f t="shared" si="1884"/>
        <v>0</v>
      </c>
      <c r="BA328" s="82">
        <f t="shared" si="1885"/>
        <v>0</v>
      </c>
      <c r="BB328" s="82">
        <f t="shared" si="1886"/>
        <v>0</v>
      </c>
      <c r="BC328" s="82">
        <f t="shared" si="1887"/>
        <v>0</v>
      </c>
      <c r="BD328" s="82">
        <f t="shared" si="1888"/>
        <v>0</v>
      </c>
      <c r="BE328" s="82">
        <f t="shared" si="1889"/>
        <v>0</v>
      </c>
      <c r="BF328" s="76">
        <f t="shared" si="1890"/>
        <v>199645.34</v>
      </c>
      <c r="BG328" s="77">
        <f t="shared" si="1891"/>
        <v>2.0395621443224262E-2</v>
      </c>
      <c r="BH328" s="76">
        <f t="shared" si="1892"/>
        <v>229.19025588630339</v>
      </c>
      <c r="BI328" s="82">
        <f t="shared" si="1893"/>
        <v>0</v>
      </c>
      <c r="BJ328" s="82">
        <f t="shared" si="1894"/>
        <v>0</v>
      </c>
      <c r="BK328" s="82">
        <f t="shared" si="1895"/>
        <v>10089.129999999999</v>
      </c>
      <c r="BL328" s="82">
        <f t="shared" si="1896"/>
        <v>0</v>
      </c>
      <c r="BM328" s="82">
        <f t="shared" si="1897"/>
        <v>0</v>
      </c>
      <c r="BN328" s="82">
        <f t="shared" si="1898"/>
        <v>0</v>
      </c>
      <c r="BO328" s="82">
        <f t="shared" si="1899"/>
        <v>3314.55</v>
      </c>
      <c r="BP328" s="76">
        <f t="shared" si="1900"/>
        <v>13403.68</v>
      </c>
      <c r="BQ328" s="77">
        <f t="shared" si="1916"/>
        <v>1.3693101137553032E-3</v>
      </c>
      <c r="BR328" s="76">
        <f t="shared" si="1917"/>
        <v>15.387250456324836</v>
      </c>
      <c r="BS328" s="82">
        <f t="shared" si="1901"/>
        <v>0</v>
      </c>
      <c r="BT328" s="82">
        <f t="shared" si="1902"/>
        <v>0</v>
      </c>
      <c r="BU328" s="82">
        <f t="shared" si="1903"/>
        <v>8034.9800000000005</v>
      </c>
      <c r="BV328" s="82">
        <f t="shared" si="1904"/>
        <v>0</v>
      </c>
      <c r="BW328" s="76">
        <f t="shared" si="1905"/>
        <v>8034.9800000000005</v>
      </c>
      <c r="BX328" s="77">
        <f t="shared" si="1906"/>
        <v>8.2084766107677794E-4</v>
      </c>
      <c r="BY328" s="76">
        <f t="shared" si="1907"/>
        <v>9.224052623724301</v>
      </c>
      <c r="BZ328" s="82">
        <v>1705576.94</v>
      </c>
      <c r="CA328" s="77">
        <f t="shared" si="1908"/>
        <v>0.17424048871129585</v>
      </c>
      <c r="CB328" s="76">
        <f t="shared" si="1909"/>
        <v>1957.9801627845575</v>
      </c>
      <c r="CC328" s="82">
        <v>341300.62</v>
      </c>
      <c r="CD328" s="77">
        <f t="shared" si="1910"/>
        <v>3.4867020907463887E-2</v>
      </c>
      <c r="CE328" s="76">
        <f t="shared" si="1911"/>
        <v>391.8086764857822</v>
      </c>
      <c r="CF328" s="84">
        <v>566847.62000000011</v>
      </c>
      <c r="CG328" s="77">
        <f t="shared" si="1912"/>
        <v>5.7908736930762525E-2</v>
      </c>
      <c r="CH328" s="85">
        <f t="shared" si="1913"/>
        <v>650.73370145449974</v>
      </c>
    </row>
    <row r="329" spans="1:86" x14ac:dyDescent="0.2">
      <c r="A329" s="79"/>
      <c r="B329" s="70" t="s">
        <v>534</v>
      </c>
      <c r="C329" s="70" t="s">
        <v>535</v>
      </c>
      <c r="D329" s="80">
        <f t="shared" si="1839"/>
        <v>4525.51</v>
      </c>
      <c r="E329" s="80">
        <f t="shared" si="1840"/>
        <v>48870136.530000001</v>
      </c>
      <c r="F329" s="76">
        <f t="shared" si="1841"/>
        <v>25678275.120000001</v>
      </c>
      <c r="G329" s="76">
        <f t="shared" si="1842"/>
        <v>497454.19000000006</v>
      </c>
      <c r="H329" s="76">
        <f t="shared" si="1843"/>
        <v>0</v>
      </c>
      <c r="I329" s="76">
        <f t="shared" si="1844"/>
        <v>26175729.310000002</v>
      </c>
      <c r="J329" s="77">
        <f t="shared" si="1845"/>
        <v>0.53561809253247039</v>
      </c>
      <c r="K329" s="81">
        <f t="shared" si="1846"/>
        <v>5784.0396574087781</v>
      </c>
      <c r="L329" s="82">
        <f t="shared" si="1847"/>
        <v>0</v>
      </c>
      <c r="M329" s="82">
        <f t="shared" si="1848"/>
        <v>0</v>
      </c>
      <c r="N329" s="82">
        <f t="shared" si="1849"/>
        <v>0</v>
      </c>
      <c r="O329" s="82">
        <f t="shared" si="1850"/>
        <v>0</v>
      </c>
      <c r="P329" s="82">
        <f t="shared" si="1851"/>
        <v>0</v>
      </c>
      <c r="Q329" s="82">
        <f t="shared" si="1852"/>
        <v>0</v>
      </c>
      <c r="R329" s="76"/>
      <c r="S329" s="77">
        <f t="shared" si="1853"/>
        <v>0</v>
      </c>
      <c r="T329" s="96">
        <f t="shared" si="1854"/>
        <v>0</v>
      </c>
      <c r="U329" s="82">
        <f t="shared" si="1855"/>
        <v>6536480.5899999999</v>
      </c>
      <c r="V329" s="82">
        <f t="shared" si="1856"/>
        <v>259169.18</v>
      </c>
      <c r="W329" s="82">
        <f t="shared" si="1857"/>
        <v>722642.27000000014</v>
      </c>
      <c r="X329" s="82">
        <f t="shared" si="1858"/>
        <v>0</v>
      </c>
      <c r="Y329" s="82">
        <f t="shared" si="1859"/>
        <v>0</v>
      </c>
      <c r="Z329" s="82">
        <f t="shared" si="1860"/>
        <v>0</v>
      </c>
      <c r="AA329" s="76">
        <f t="shared" si="1861"/>
        <v>7518292.04</v>
      </c>
      <c r="AB329" s="77">
        <f t="shared" si="1862"/>
        <v>0.15384225569709084</v>
      </c>
      <c r="AC329" s="76">
        <f t="shared" si="1863"/>
        <v>1661.3137613219283</v>
      </c>
      <c r="AD329" s="82">
        <f t="shared" si="1864"/>
        <v>889494.54</v>
      </c>
      <c r="AE329" s="82">
        <f t="shared" si="1865"/>
        <v>74241.47</v>
      </c>
      <c r="AF329" s="82">
        <f t="shared" si="1866"/>
        <v>38789.490000000005</v>
      </c>
      <c r="AG329" s="82">
        <f t="shared" si="1867"/>
        <v>0</v>
      </c>
      <c r="AH329" s="76">
        <f t="shared" si="1868"/>
        <v>1002525.5</v>
      </c>
      <c r="AI329" s="77">
        <f t="shared" si="1914"/>
        <v>2.0514072011740294E-2</v>
      </c>
      <c r="AJ329" s="76">
        <f t="shared" si="1915"/>
        <v>221.52762893022</v>
      </c>
      <c r="AK329" s="82">
        <f t="shared" si="1869"/>
        <v>0</v>
      </c>
      <c r="AL329" s="82">
        <f t="shared" si="1870"/>
        <v>0</v>
      </c>
      <c r="AM329" s="76"/>
      <c r="AN329" s="77">
        <f t="shared" si="1872"/>
        <v>0</v>
      </c>
      <c r="AO329" s="76">
        <f t="shared" si="1873"/>
        <v>0</v>
      </c>
      <c r="AP329" s="82">
        <f t="shared" si="1874"/>
        <v>919564.55</v>
      </c>
      <c r="AQ329" s="82">
        <f t="shared" si="1875"/>
        <v>577644.71</v>
      </c>
      <c r="AR329" s="82">
        <f t="shared" si="1876"/>
        <v>0</v>
      </c>
      <c r="AS329" s="82">
        <f t="shared" si="1877"/>
        <v>0</v>
      </c>
      <c r="AT329" s="82">
        <f t="shared" si="1878"/>
        <v>1080886.2200000002</v>
      </c>
      <c r="AU329" s="82">
        <f t="shared" si="1879"/>
        <v>0</v>
      </c>
      <c r="AV329" s="82">
        <f t="shared" si="1880"/>
        <v>0</v>
      </c>
      <c r="AW329" s="82">
        <f t="shared" si="1881"/>
        <v>239355.31</v>
      </c>
      <c r="AX329" s="82">
        <f t="shared" si="1882"/>
        <v>0</v>
      </c>
      <c r="AY329" s="82">
        <f t="shared" si="1883"/>
        <v>0</v>
      </c>
      <c r="AZ329" s="82">
        <f t="shared" si="1884"/>
        <v>0</v>
      </c>
      <c r="BA329" s="82">
        <f t="shared" si="1885"/>
        <v>14871.41</v>
      </c>
      <c r="BB329" s="82">
        <f t="shared" si="1886"/>
        <v>137316.53000000003</v>
      </c>
      <c r="BC329" s="82">
        <f t="shared" si="1887"/>
        <v>0</v>
      </c>
      <c r="BD329" s="82">
        <f t="shared" si="1888"/>
        <v>0</v>
      </c>
      <c r="BE329" s="82">
        <f t="shared" si="1889"/>
        <v>0</v>
      </c>
      <c r="BF329" s="76">
        <f t="shared" si="1890"/>
        <v>2969638.7300000004</v>
      </c>
      <c r="BG329" s="77">
        <f t="shared" si="1891"/>
        <v>6.0765918429080364E-2</v>
      </c>
      <c r="BH329" s="76">
        <f t="shared" si="1892"/>
        <v>656.19979405636059</v>
      </c>
      <c r="BI329" s="82">
        <f t="shared" si="1893"/>
        <v>0</v>
      </c>
      <c r="BJ329" s="82">
        <f t="shared" si="1894"/>
        <v>0</v>
      </c>
      <c r="BK329" s="82">
        <f t="shared" si="1895"/>
        <v>62954.419999999991</v>
      </c>
      <c r="BL329" s="82">
        <f t="shared" si="1896"/>
        <v>0</v>
      </c>
      <c r="BM329" s="82">
        <f t="shared" si="1897"/>
        <v>0</v>
      </c>
      <c r="BN329" s="82">
        <f t="shared" si="1898"/>
        <v>0</v>
      </c>
      <c r="BO329" s="82">
        <f t="shared" si="1899"/>
        <v>403148.3</v>
      </c>
      <c r="BP329" s="76">
        <f t="shared" si="1900"/>
        <v>466102.72</v>
      </c>
      <c r="BQ329" s="77">
        <f t="shared" si="1916"/>
        <v>9.5375776106922192E-3</v>
      </c>
      <c r="BR329" s="76">
        <f t="shared" si="1917"/>
        <v>102.99451774496133</v>
      </c>
      <c r="BS329" s="82">
        <f t="shared" si="1901"/>
        <v>0</v>
      </c>
      <c r="BT329" s="82">
        <f t="shared" si="1902"/>
        <v>0</v>
      </c>
      <c r="BU329" s="82">
        <f t="shared" si="1903"/>
        <v>0</v>
      </c>
      <c r="BV329" s="82">
        <f t="shared" si="1904"/>
        <v>59605.020000000004</v>
      </c>
      <c r="BW329" s="76">
        <f t="shared" si="1905"/>
        <v>59605.020000000004</v>
      </c>
      <c r="BX329" s="77">
        <f t="shared" si="1906"/>
        <v>1.2196614176309935E-3</v>
      </c>
      <c r="BY329" s="76">
        <f t="shared" si="1907"/>
        <v>13.170895655959217</v>
      </c>
      <c r="BZ329" s="82">
        <v>7127547.3299999991</v>
      </c>
      <c r="CA329" s="77">
        <f t="shared" si="1908"/>
        <v>0.14584668339579118</v>
      </c>
      <c r="CB329" s="76">
        <f t="shared" si="1909"/>
        <v>1574.9710706638587</v>
      </c>
      <c r="CC329" s="82">
        <v>1722279</v>
      </c>
      <c r="CD329" s="77">
        <f t="shared" si="1910"/>
        <v>3.5241951880833018E-2</v>
      </c>
      <c r="CE329" s="76">
        <f t="shared" si="1911"/>
        <v>380.57125053308908</v>
      </c>
      <c r="CF329" s="84">
        <v>1828416.8799999997</v>
      </c>
      <c r="CG329" s="77">
        <f t="shared" si="1912"/>
        <v>3.74137870246707E-2</v>
      </c>
      <c r="CH329" s="85">
        <f t="shared" si="1913"/>
        <v>404.02449226716982</v>
      </c>
    </row>
    <row r="330" spans="1:86" x14ac:dyDescent="0.2">
      <c r="A330" s="79"/>
      <c r="B330" s="70" t="s">
        <v>536</v>
      </c>
      <c r="C330" s="70" t="s">
        <v>537</v>
      </c>
      <c r="D330" s="80">
        <f t="shared" si="1839"/>
        <v>4267.37</v>
      </c>
      <c r="E330" s="80">
        <f t="shared" si="1840"/>
        <v>50070414.960000001</v>
      </c>
      <c r="F330" s="76">
        <f t="shared" si="1841"/>
        <v>24031249.639999997</v>
      </c>
      <c r="G330" s="76">
        <f t="shared" si="1842"/>
        <v>1768720.8699999999</v>
      </c>
      <c r="H330" s="76">
        <f t="shared" si="1843"/>
        <v>0</v>
      </c>
      <c r="I330" s="76">
        <f t="shared" si="1844"/>
        <v>25799970.509999998</v>
      </c>
      <c r="J330" s="77">
        <f t="shared" si="1845"/>
        <v>0.51527375058926406</v>
      </c>
      <c r="K330" s="81">
        <f t="shared" si="1846"/>
        <v>6045.8714641570796</v>
      </c>
      <c r="L330" s="82">
        <f t="shared" si="1847"/>
        <v>0</v>
      </c>
      <c r="M330" s="82">
        <f t="shared" si="1848"/>
        <v>0</v>
      </c>
      <c r="N330" s="82">
        <f t="shared" si="1849"/>
        <v>0</v>
      </c>
      <c r="O330" s="82">
        <f t="shared" si="1850"/>
        <v>0</v>
      </c>
      <c r="P330" s="82">
        <f t="shared" si="1851"/>
        <v>0</v>
      </c>
      <c r="Q330" s="82">
        <f t="shared" si="1852"/>
        <v>0</v>
      </c>
      <c r="R330" s="76"/>
      <c r="S330" s="77">
        <f t="shared" si="1853"/>
        <v>0</v>
      </c>
      <c r="T330" s="96">
        <f t="shared" si="1854"/>
        <v>0</v>
      </c>
      <c r="U330" s="82">
        <f t="shared" si="1855"/>
        <v>5197461.33</v>
      </c>
      <c r="V330" s="82">
        <f t="shared" si="1856"/>
        <v>248980.28</v>
      </c>
      <c r="W330" s="82">
        <f t="shared" si="1857"/>
        <v>843155.5</v>
      </c>
      <c r="X330" s="82">
        <f t="shared" si="1858"/>
        <v>0</v>
      </c>
      <c r="Y330" s="82">
        <f t="shared" si="1859"/>
        <v>0</v>
      </c>
      <c r="Z330" s="82">
        <f t="shared" si="1860"/>
        <v>0</v>
      </c>
      <c r="AA330" s="76">
        <f t="shared" si="1861"/>
        <v>6289597.1100000003</v>
      </c>
      <c r="AB330" s="77">
        <f t="shared" si="1862"/>
        <v>0.12561503864157311</v>
      </c>
      <c r="AC330" s="76">
        <f t="shared" si="1863"/>
        <v>1473.8813625253963</v>
      </c>
      <c r="AD330" s="82">
        <f t="shared" si="1864"/>
        <v>1374611.08</v>
      </c>
      <c r="AE330" s="82">
        <f t="shared" si="1865"/>
        <v>250774.12</v>
      </c>
      <c r="AF330" s="82">
        <f t="shared" si="1866"/>
        <v>29920.009999999995</v>
      </c>
      <c r="AG330" s="82">
        <f t="shared" si="1867"/>
        <v>0</v>
      </c>
      <c r="AH330" s="76">
        <f t="shared" si="1868"/>
        <v>1655305.2100000002</v>
      </c>
      <c r="AI330" s="77">
        <f t="shared" si="1914"/>
        <v>3.3059546467157939E-2</v>
      </c>
      <c r="AJ330" s="76">
        <f t="shared" si="1915"/>
        <v>387.89821599720676</v>
      </c>
      <c r="AK330" s="82">
        <f t="shared" si="1869"/>
        <v>0</v>
      </c>
      <c r="AL330" s="82">
        <f t="shared" si="1870"/>
        <v>0</v>
      </c>
      <c r="AM330" s="76"/>
      <c r="AN330" s="77">
        <f t="shared" si="1872"/>
        <v>0</v>
      </c>
      <c r="AO330" s="76">
        <f t="shared" si="1873"/>
        <v>0</v>
      </c>
      <c r="AP330" s="82">
        <f t="shared" si="1874"/>
        <v>953079.65000000014</v>
      </c>
      <c r="AQ330" s="82">
        <f t="shared" si="1875"/>
        <v>196696.72999999998</v>
      </c>
      <c r="AR330" s="82">
        <f t="shared" si="1876"/>
        <v>0</v>
      </c>
      <c r="AS330" s="82">
        <f t="shared" si="1877"/>
        <v>0</v>
      </c>
      <c r="AT330" s="82">
        <f t="shared" si="1878"/>
        <v>1012686.2400000001</v>
      </c>
      <c r="AU330" s="82">
        <f t="shared" si="1879"/>
        <v>0</v>
      </c>
      <c r="AV330" s="82">
        <f t="shared" si="1880"/>
        <v>0</v>
      </c>
      <c r="AW330" s="82">
        <f t="shared" si="1881"/>
        <v>288388.14</v>
      </c>
      <c r="AX330" s="82">
        <f t="shared" si="1882"/>
        <v>0</v>
      </c>
      <c r="AY330" s="82">
        <f t="shared" si="1883"/>
        <v>0</v>
      </c>
      <c r="AZ330" s="82">
        <f t="shared" si="1884"/>
        <v>0</v>
      </c>
      <c r="BA330" s="82">
        <f t="shared" si="1885"/>
        <v>11544.619999999999</v>
      </c>
      <c r="BB330" s="82">
        <f t="shared" si="1886"/>
        <v>170847.97999999998</v>
      </c>
      <c r="BC330" s="82">
        <f t="shared" si="1887"/>
        <v>0</v>
      </c>
      <c r="BD330" s="82">
        <f t="shared" si="1888"/>
        <v>0</v>
      </c>
      <c r="BE330" s="82">
        <f t="shared" si="1889"/>
        <v>994542.41</v>
      </c>
      <c r="BF330" s="76">
        <f t="shared" si="1890"/>
        <v>3627785.7700000005</v>
      </c>
      <c r="BG330" s="77">
        <f t="shared" si="1891"/>
        <v>7.2453678941909058E-2</v>
      </c>
      <c r="BH330" s="76">
        <f t="shared" si="1892"/>
        <v>850.12215252017063</v>
      </c>
      <c r="BI330" s="82">
        <f t="shared" si="1893"/>
        <v>0</v>
      </c>
      <c r="BJ330" s="82">
        <f t="shared" si="1894"/>
        <v>4722.1000000000004</v>
      </c>
      <c r="BK330" s="82">
        <f t="shared" si="1895"/>
        <v>206620.36</v>
      </c>
      <c r="BL330" s="82">
        <f t="shared" si="1896"/>
        <v>0</v>
      </c>
      <c r="BM330" s="82">
        <f t="shared" si="1897"/>
        <v>0</v>
      </c>
      <c r="BN330" s="82">
        <f t="shared" si="1898"/>
        <v>0</v>
      </c>
      <c r="BO330" s="82">
        <f t="shared" si="1899"/>
        <v>145262.36000000004</v>
      </c>
      <c r="BP330" s="76">
        <f t="shared" si="1900"/>
        <v>356604.82000000007</v>
      </c>
      <c r="BQ330" s="77">
        <f t="shared" si="1916"/>
        <v>7.1220663995871158E-3</v>
      </c>
      <c r="BR330" s="76">
        <f t="shared" si="1917"/>
        <v>83.565479440498493</v>
      </c>
      <c r="BS330" s="82">
        <f t="shared" si="1901"/>
        <v>0</v>
      </c>
      <c r="BT330" s="82">
        <f t="shared" si="1902"/>
        <v>0</v>
      </c>
      <c r="BU330" s="82">
        <f t="shared" si="1903"/>
        <v>0</v>
      </c>
      <c r="BV330" s="82">
        <f t="shared" si="1904"/>
        <v>41016.380000000005</v>
      </c>
      <c r="BW330" s="76">
        <f t="shared" si="1905"/>
        <v>41016.380000000005</v>
      </c>
      <c r="BX330" s="77">
        <f t="shared" si="1906"/>
        <v>8.1917395797032966E-4</v>
      </c>
      <c r="BY330" s="76">
        <f t="shared" si="1907"/>
        <v>9.6116296454256389</v>
      </c>
      <c r="BZ330" s="82">
        <v>8261994.8300000001</v>
      </c>
      <c r="CA330" s="77">
        <f t="shared" si="1908"/>
        <v>0.165007516646313</v>
      </c>
      <c r="CB330" s="76">
        <f t="shared" si="1909"/>
        <v>1936.0858866233771</v>
      </c>
      <c r="CC330" s="82">
        <v>1921267.27</v>
      </c>
      <c r="CD330" s="77">
        <f t="shared" si="1910"/>
        <v>3.8371307118881523E-2</v>
      </c>
      <c r="CE330" s="76">
        <f t="shared" si="1911"/>
        <v>450.22279999156393</v>
      </c>
      <c r="CF330" s="84">
        <v>2116873.06</v>
      </c>
      <c r="CG330" s="77">
        <f t="shared" si="1912"/>
        <v>4.2277921237343787E-2</v>
      </c>
      <c r="CH330" s="85">
        <f t="shared" si="1913"/>
        <v>496.06035098901668</v>
      </c>
    </row>
    <row r="331" spans="1:86" x14ac:dyDescent="0.2">
      <c r="A331" s="79"/>
      <c r="B331" s="70" t="s">
        <v>538</v>
      </c>
      <c r="C331" s="70" t="s">
        <v>539</v>
      </c>
      <c r="D331" s="80">
        <f t="shared" si="1839"/>
        <v>448.75000000000006</v>
      </c>
      <c r="E331" s="80">
        <f t="shared" si="1840"/>
        <v>5720302.1699999999</v>
      </c>
      <c r="F331" s="76">
        <f t="shared" si="1841"/>
        <v>2889907.27</v>
      </c>
      <c r="G331" s="76">
        <f t="shared" si="1842"/>
        <v>31200</v>
      </c>
      <c r="H331" s="76">
        <f t="shared" si="1843"/>
        <v>0</v>
      </c>
      <c r="I331" s="76">
        <f t="shared" si="1844"/>
        <v>2921107.27</v>
      </c>
      <c r="J331" s="77">
        <f t="shared" si="1845"/>
        <v>0.51065611276965117</v>
      </c>
      <c r="K331" s="81">
        <f t="shared" si="1846"/>
        <v>6509.4312423398324</v>
      </c>
      <c r="L331" s="82">
        <f t="shared" si="1847"/>
        <v>0</v>
      </c>
      <c r="M331" s="82">
        <f t="shared" si="1848"/>
        <v>0</v>
      </c>
      <c r="N331" s="82">
        <f t="shared" si="1849"/>
        <v>0</v>
      </c>
      <c r="O331" s="82">
        <f t="shared" si="1850"/>
        <v>0</v>
      </c>
      <c r="P331" s="82">
        <f t="shared" si="1851"/>
        <v>0</v>
      </c>
      <c r="Q331" s="82">
        <f t="shared" si="1852"/>
        <v>0</v>
      </c>
      <c r="R331" s="76"/>
      <c r="S331" s="77">
        <f t="shared" si="1853"/>
        <v>0</v>
      </c>
      <c r="T331" s="96">
        <f t="shared" si="1854"/>
        <v>0</v>
      </c>
      <c r="U331" s="82">
        <f t="shared" si="1855"/>
        <v>343998.92999999993</v>
      </c>
      <c r="V331" s="82">
        <f t="shared" si="1856"/>
        <v>8453.34</v>
      </c>
      <c r="W331" s="82">
        <f t="shared" si="1857"/>
        <v>123990.37</v>
      </c>
      <c r="X331" s="82">
        <f t="shared" si="1858"/>
        <v>0</v>
      </c>
      <c r="Y331" s="82">
        <f t="shared" si="1859"/>
        <v>0</v>
      </c>
      <c r="Z331" s="82">
        <f t="shared" si="1860"/>
        <v>0</v>
      </c>
      <c r="AA331" s="76">
        <f t="shared" si="1861"/>
        <v>476442.63999999996</v>
      </c>
      <c r="AB331" s="77">
        <f t="shared" si="1862"/>
        <v>8.3289767890006403E-2</v>
      </c>
      <c r="AC331" s="76">
        <f t="shared" si="1863"/>
        <v>1061.710618384401</v>
      </c>
      <c r="AD331" s="82">
        <f t="shared" si="1864"/>
        <v>268105.63999999996</v>
      </c>
      <c r="AE331" s="82">
        <f t="shared" si="1865"/>
        <v>0</v>
      </c>
      <c r="AF331" s="82">
        <f t="shared" si="1866"/>
        <v>3187</v>
      </c>
      <c r="AG331" s="82">
        <f t="shared" si="1867"/>
        <v>0</v>
      </c>
      <c r="AH331" s="76">
        <f t="shared" si="1868"/>
        <v>271292.63999999996</v>
      </c>
      <c r="AI331" s="77">
        <f t="shared" si="1914"/>
        <v>4.7426277832452332E-2</v>
      </c>
      <c r="AJ331" s="76">
        <f t="shared" si="1915"/>
        <v>604.55184401114184</v>
      </c>
      <c r="AK331" s="82">
        <f t="shared" si="1869"/>
        <v>0</v>
      </c>
      <c r="AL331" s="82">
        <f t="shared" si="1870"/>
        <v>0</v>
      </c>
      <c r="AM331" s="76"/>
      <c r="AN331" s="77">
        <f t="shared" si="1872"/>
        <v>0</v>
      </c>
      <c r="AO331" s="76">
        <f t="shared" si="1873"/>
        <v>0</v>
      </c>
      <c r="AP331" s="82">
        <f t="shared" si="1874"/>
        <v>79117.690000000017</v>
      </c>
      <c r="AQ331" s="82">
        <f t="shared" si="1875"/>
        <v>41986.700000000004</v>
      </c>
      <c r="AR331" s="82">
        <f t="shared" si="1876"/>
        <v>0</v>
      </c>
      <c r="AS331" s="82">
        <f t="shared" si="1877"/>
        <v>0</v>
      </c>
      <c r="AT331" s="82">
        <f t="shared" si="1878"/>
        <v>76486.19</v>
      </c>
      <c r="AU331" s="82">
        <f t="shared" si="1879"/>
        <v>0</v>
      </c>
      <c r="AV331" s="82">
        <f t="shared" si="1880"/>
        <v>0</v>
      </c>
      <c r="AW331" s="82">
        <f t="shared" si="1881"/>
        <v>24562.12</v>
      </c>
      <c r="AX331" s="82">
        <f t="shared" si="1882"/>
        <v>0</v>
      </c>
      <c r="AY331" s="82">
        <f t="shared" si="1883"/>
        <v>0</v>
      </c>
      <c r="AZ331" s="82">
        <f t="shared" si="1884"/>
        <v>0</v>
      </c>
      <c r="BA331" s="82">
        <f t="shared" si="1885"/>
        <v>0</v>
      </c>
      <c r="BB331" s="82">
        <f t="shared" si="1886"/>
        <v>0</v>
      </c>
      <c r="BC331" s="82">
        <f t="shared" si="1887"/>
        <v>0</v>
      </c>
      <c r="BD331" s="82">
        <f t="shared" si="1888"/>
        <v>0</v>
      </c>
      <c r="BE331" s="82">
        <f t="shared" si="1889"/>
        <v>0</v>
      </c>
      <c r="BF331" s="76">
        <f t="shared" si="1890"/>
        <v>222152.7</v>
      </c>
      <c r="BG331" s="77">
        <f t="shared" si="1891"/>
        <v>3.8835833037820101E-2</v>
      </c>
      <c r="BH331" s="76">
        <f t="shared" si="1892"/>
        <v>495.04779944289692</v>
      </c>
      <c r="BI331" s="82">
        <f t="shared" si="1893"/>
        <v>0</v>
      </c>
      <c r="BJ331" s="82">
        <f t="shared" si="1894"/>
        <v>0</v>
      </c>
      <c r="BK331" s="82">
        <f t="shared" si="1895"/>
        <v>3752.24</v>
      </c>
      <c r="BL331" s="82">
        <f t="shared" si="1896"/>
        <v>0</v>
      </c>
      <c r="BM331" s="82">
        <f t="shared" si="1897"/>
        <v>0</v>
      </c>
      <c r="BN331" s="82">
        <f t="shared" si="1898"/>
        <v>0</v>
      </c>
      <c r="BO331" s="82">
        <f t="shared" si="1899"/>
        <v>695.68000000000006</v>
      </c>
      <c r="BP331" s="76">
        <f t="shared" si="1900"/>
        <v>4447.92</v>
      </c>
      <c r="BQ331" s="77">
        <f t="shared" si="1916"/>
        <v>7.7756731511964864E-4</v>
      </c>
      <c r="BR331" s="76">
        <f t="shared" si="1917"/>
        <v>9.9117994428969354</v>
      </c>
      <c r="BS331" s="82">
        <f t="shared" si="1901"/>
        <v>0</v>
      </c>
      <c r="BT331" s="82">
        <f t="shared" si="1902"/>
        <v>0</v>
      </c>
      <c r="BU331" s="82">
        <f t="shared" si="1903"/>
        <v>0</v>
      </c>
      <c r="BV331" s="82">
        <f t="shared" si="1904"/>
        <v>0</v>
      </c>
      <c r="BW331" s="76"/>
      <c r="BX331" s="77">
        <f t="shared" si="1906"/>
        <v>0</v>
      </c>
      <c r="BY331" s="76">
        <f t="shared" si="1907"/>
        <v>0</v>
      </c>
      <c r="BZ331" s="82">
        <v>1149620.0100000002</v>
      </c>
      <c r="CA331" s="77">
        <f t="shared" si="1908"/>
        <v>0.20097190250353511</v>
      </c>
      <c r="CB331" s="76">
        <f t="shared" si="1909"/>
        <v>2561.8273203342619</v>
      </c>
      <c r="CC331" s="82">
        <v>218855.31000000003</v>
      </c>
      <c r="CD331" s="77">
        <f t="shared" si="1910"/>
        <v>3.8259396705961082E-2</v>
      </c>
      <c r="CE331" s="76">
        <f t="shared" si="1911"/>
        <v>487.69985515320332</v>
      </c>
      <c r="CF331" s="84">
        <v>456383.68000000011</v>
      </c>
      <c r="CG331" s="77">
        <f t="shared" si="1912"/>
        <v>7.9783141945454272E-2</v>
      </c>
      <c r="CH331" s="85">
        <f t="shared" si="1913"/>
        <v>1017.0109860724235</v>
      </c>
    </row>
    <row r="332" spans="1:86" x14ac:dyDescent="0.2">
      <c r="A332" s="79"/>
      <c r="B332" s="70" t="s">
        <v>540</v>
      </c>
      <c r="C332" s="70" t="s">
        <v>541</v>
      </c>
      <c r="D332" s="80">
        <f t="shared" si="1839"/>
        <v>3708.4700000000003</v>
      </c>
      <c r="E332" s="80">
        <f t="shared" si="1840"/>
        <v>41921355.240000002</v>
      </c>
      <c r="F332" s="76">
        <f t="shared" si="1841"/>
        <v>19329704.979999993</v>
      </c>
      <c r="G332" s="76">
        <f t="shared" si="1842"/>
        <v>2107594.23</v>
      </c>
      <c r="H332" s="76">
        <f t="shared" si="1843"/>
        <v>9379.2000000000007</v>
      </c>
      <c r="I332" s="76">
        <f t="shared" si="1844"/>
        <v>21446678.409999993</v>
      </c>
      <c r="J332" s="77">
        <f t="shared" si="1845"/>
        <v>0.51159315549837625</v>
      </c>
      <c r="K332" s="81">
        <f t="shared" si="1846"/>
        <v>5783.1608210394024</v>
      </c>
      <c r="L332" s="82">
        <f t="shared" si="1847"/>
        <v>0</v>
      </c>
      <c r="M332" s="82">
        <f t="shared" si="1848"/>
        <v>0</v>
      </c>
      <c r="N332" s="82">
        <f t="shared" si="1849"/>
        <v>0</v>
      </c>
      <c r="O332" s="82">
        <f t="shared" si="1850"/>
        <v>0</v>
      </c>
      <c r="P332" s="82">
        <f t="shared" si="1851"/>
        <v>0</v>
      </c>
      <c r="Q332" s="82">
        <f t="shared" si="1852"/>
        <v>0</v>
      </c>
      <c r="R332" s="76"/>
      <c r="S332" s="77">
        <f t="shared" si="1853"/>
        <v>0</v>
      </c>
      <c r="T332" s="96">
        <f t="shared" si="1854"/>
        <v>0</v>
      </c>
      <c r="U332" s="82">
        <f t="shared" si="1855"/>
        <v>4209713.82</v>
      </c>
      <c r="V332" s="82">
        <f t="shared" si="1856"/>
        <v>191478.16</v>
      </c>
      <c r="W332" s="82">
        <f t="shared" si="1857"/>
        <v>840272.95</v>
      </c>
      <c r="X332" s="82">
        <f t="shared" si="1858"/>
        <v>0</v>
      </c>
      <c r="Y332" s="82">
        <f t="shared" si="1859"/>
        <v>0</v>
      </c>
      <c r="Z332" s="82">
        <f t="shared" si="1860"/>
        <v>0</v>
      </c>
      <c r="AA332" s="76">
        <f t="shared" si="1861"/>
        <v>5241464.9300000006</v>
      </c>
      <c r="AB332" s="77">
        <f t="shared" si="1862"/>
        <v>0.12503090370033562</v>
      </c>
      <c r="AC332" s="76">
        <f t="shared" si="1863"/>
        <v>1413.376656680518</v>
      </c>
      <c r="AD332" s="82">
        <f t="shared" si="1864"/>
        <v>1474547.41</v>
      </c>
      <c r="AE332" s="82">
        <f t="shared" si="1865"/>
        <v>522898.68</v>
      </c>
      <c r="AF332" s="82">
        <f t="shared" si="1866"/>
        <v>20661.800000000003</v>
      </c>
      <c r="AG332" s="82">
        <f t="shared" si="1867"/>
        <v>0</v>
      </c>
      <c r="AH332" s="76">
        <f t="shared" si="1868"/>
        <v>2018107.89</v>
      </c>
      <c r="AI332" s="77">
        <f t="shared" si="1914"/>
        <v>4.814033035063682E-2</v>
      </c>
      <c r="AJ332" s="76">
        <f t="shared" si="1915"/>
        <v>544.18881371562929</v>
      </c>
      <c r="AK332" s="82">
        <f t="shared" si="1869"/>
        <v>0</v>
      </c>
      <c r="AL332" s="82">
        <f t="shared" si="1870"/>
        <v>0</v>
      </c>
      <c r="AM332" s="76"/>
      <c r="AN332" s="77">
        <f t="shared" si="1872"/>
        <v>0</v>
      </c>
      <c r="AO332" s="76">
        <f t="shared" si="1873"/>
        <v>0</v>
      </c>
      <c r="AP332" s="82">
        <f t="shared" si="1874"/>
        <v>586913.05999999994</v>
      </c>
      <c r="AQ332" s="82">
        <f t="shared" si="1875"/>
        <v>86326.590000000011</v>
      </c>
      <c r="AR332" s="82">
        <f t="shared" si="1876"/>
        <v>0</v>
      </c>
      <c r="AS332" s="82">
        <f t="shared" si="1877"/>
        <v>0</v>
      </c>
      <c r="AT332" s="82">
        <f t="shared" si="1878"/>
        <v>1091830.6000000001</v>
      </c>
      <c r="AU332" s="82">
        <f t="shared" si="1879"/>
        <v>0</v>
      </c>
      <c r="AV332" s="82">
        <f t="shared" si="1880"/>
        <v>0</v>
      </c>
      <c r="AW332" s="82">
        <f t="shared" si="1881"/>
        <v>786073.73</v>
      </c>
      <c r="AX332" s="82">
        <f t="shared" si="1882"/>
        <v>0</v>
      </c>
      <c r="AY332" s="82">
        <f t="shared" si="1883"/>
        <v>0</v>
      </c>
      <c r="AZ332" s="82">
        <f t="shared" si="1884"/>
        <v>0</v>
      </c>
      <c r="BA332" s="82">
        <f t="shared" si="1885"/>
        <v>9812.14</v>
      </c>
      <c r="BB332" s="82">
        <f t="shared" si="1886"/>
        <v>189927.03</v>
      </c>
      <c r="BC332" s="82">
        <f t="shared" si="1887"/>
        <v>0</v>
      </c>
      <c r="BD332" s="82">
        <f t="shared" si="1888"/>
        <v>0</v>
      </c>
      <c r="BE332" s="82">
        <f t="shared" si="1889"/>
        <v>0</v>
      </c>
      <c r="BF332" s="76">
        <f t="shared" si="1890"/>
        <v>2750883.15</v>
      </c>
      <c r="BG332" s="77">
        <f t="shared" si="1891"/>
        <v>6.5620091102760819E-2</v>
      </c>
      <c r="BH332" s="76">
        <f t="shared" si="1892"/>
        <v>741.78384886489573</v>
      </c>
      <c r="BI332" s="82">
        <f t="shared" si="1893"/>
        <v>0</v>
      </c>
      <c r="BJ332" s="82">
        <f t="shared" si="1894"/>
        <v>0</v>
      </c>
      <c r="BK332" s="82">
        <f t="shared" si="1895"/>
        <v>96958.969999999987</v>
      </c>
      <c r="BL332" s="82">
        <f t="shared" si="1896"/>
        <v>0</v>
      </c>
      <c r="BM332" s="82">
        <f t="shared" si="1897"/>
        <v>0</v>
      </c>
      <c r="BN332" s="82">
        <f t="shared" si="1898"/>
        <v>0</v>
      </c>
      <c r="BO332" s="82">
        <f t="shared" si="1899"/>
        <v>188381.59</v>
      </c>
      <c r="BP332" s="76">
        <f t="shared" si="1900"/>
        <v>285340.56</v>
      </c>
      <c r="BQ332" s="77">
        <f t="shared" si="1916"/>
        <v>6.8065681170473525E-3</v>
      </c>
      <c r="BR332" s="76">
        <f t="shared" si="1917"/>
        <v>76.942933339085926</v>
      </c>
      <c r="BS332" s="82">
        <f t="shared" si="1901"/>
        <v>0</v>
      </c>
      <c r="BT332" s="82">
        <f t="shared" si="1902"/>
        <v>0</v>
      </c>
      <c r="BU332" s="82">
        <f t="shared" si="1903"/>
        <v>40771.629999999997</v>
      </c>
      <c r="BV332" s="82">
        <f t="shared" si="1904"/>
        <v>23822.690000000002</v>
      </c>
      <c r="BW332" s="76">
        <f t="shared" si="1905"/>
        <v>64594.32</v>
      </c>
      <c r="BX332" s="77">
        <f t="shared" si="1906"/>
        <v>1.5408452238768796E-3</v>
      </c>
      <c r="BY332" s="76">
        <f t="shared" si="1907"/>
        <v>17.418051110026507</v>
      </c>
      <c r="BZ332" s="82">
        <v>7631589.2400000002</v>
      </c>
      <c r="CA332" s="77">
        <f t="shared" si="1908"/>
        <v>0.18204538465679623</v>
      </c>
      <c r="CB332" s="76">
        <f t="shared" si="1909"/>
        <v>2057.8808079882001</v>
      </c>
      <c r="CC332" s="82">
        <v>1237241.6599999999</v>
      </c>
      <c r="CD332" s="77">
        <f t="shared" si="1910"/>
        <v>2.951339843182035E-2</v>
      </c>
      <c r="CE332" s="76">
        <f t="shared" si="1911"/>
        <v>333.62590502282609</v>
      </c>
      <c r="CF332" s="84">
        <v>1245455.0799999996</v>
      </c>
      <c r="CG332" s="77">
        <f t="shared" si="1912"/>
        <v>2.9709322918349421E-2</v>
      </c>
      <c r="CH332" s="85">
        <f t="shared" si="1913"/>
        <v>335.84067823118414</v>
      </c>
    </row>
    <row r="333" spans="1:86" x14ac:dyDescent="0.2">
      <c r="A333" s="79"/>
      <c r="B333" s="70" t="s">
        <v>542</v>
      </c>
      <c r="C333" s="70" t="s">
        <v>543</v>
      </c>
      <c r="D333" s="80">
        <f t="shared" si="1839"/>
        <v>2458.25</v>
      </c>
      <c r="E333" s="80">
        <f t="shared" si="1840"/>
        <v>24392078.719999999</v>
      </c>
      <c r="F333" s="76">
        <f t="shared" si="1841"/>
        <v>12369903.219999999</v>
      </c>
      <c r="G333" s="76">
        <f t="shared" si="1842"/>
        <v>1686794.23</v>
      </c>
      <c r="H333" s="76">
        <f t="shared" si="1843"/>
        <v>0</v>
      </c>
      <c r="I333" s="76">
        <f t="shared" si="1844"/>
        <v>14056697.449999999</v>
      </c>
      <c r="J333" s="77">
        <f t="shared" si="1845"/>
        <v>0.57628124324124841</v>
      </c>
      <c r="K333" s="81">
        <f t="shared" si="1846"/>
        <v>5718.1724600833923</v>
      </c>
      <c r="L333" s="82">
        <f t="shared" si="1847"/>
        <v>0</v>
      </c>
      <c r="M333" s="82">
        <f t="shared" si="1848"/>
        <v>0</v>
      </c>
      <c r="N333" s="82">
        <f t="shared" si="1849"/>
        <v>0</v>
      </c>
      <c r="O333" s="82">
        <f t="shared" si="1850"/>
        <v>0</v>
      </c>
      <c r="P333" s="82">
        <f t="shared" si="1851"/>
        <v>0</v>
      </c>
      <c r="Q333" s="82">
        <f t="shared" si="1852"/>
        <v>0</v>
      </c>
      <c r="R333" s="76"/>
      <c r="S333" s="77">
        <f t="shared" si="1853"/>
        <v>0</v>
      </c>
      <c r="T333" s="96">
        <f t="shared" si="1854"/>
        <v>0</v>
      </c>
      <c r="U333" s="82">
        <f t="shared" si="1855"/>
        <v>2022306.05</v>
      </c>
      <c r="V333" s="82">
        <f t="shared" si="1856"/>
        <v>69228.98</v>
      </c>
      <c r="W333" s="82">
        <f t="shared" si="1857"/>
        <v>411348.64</v>
      </c>
      <c r="X333" s="82">
        <f t="shared" si="1858"/>
        <v>0</v>
      </c>
      <c r="Y333" s="82">
        <f t="shared" si="1859"/>
        <v>0</v>
      </c>
      <c r="Z333" s="82">
        <f t="shared" si="1860"/>
        <v>0</v>
      </c>
      <c r="AA333" s="76">
        <f t="shared" si="1861"/>
        <v>2502883.67</v>
      </c>
      <c r="AB333" s="77">
        <f t="shared" si="1862"/>
        <v>0.10261051133570628</v>
      </c>
      <c r="AC333" s="76">
        <f t="shared" si="1863"/>
        <v>1018.1566846333774</v>
      </c>
      <c r="AD333" s="82">
        <f t="shared" si="1864"/>
        <v>597753.08000000007</v>
      </c>
      <c r="AE333" s="82">
        <f t="shared" si="1865"/>
        <v>0</v>
      </c>
      <c r="AF333" s="82">
        <f t="shared" si="1866"/>
        <v>14819.89</v>
      </c>
      <c r="AG333" s="82">
        <f t="shared" si="1867"/>
        <v>0</v>
      </c>
      <c r="AH333" s="76">
        <f t="shared" si="1868"/>
        <v>612572.97000000009</v>
      </c>
      <c r="AI333" s="77">
        <f t="shared" si="1914"/>
        <v>2.511360253596296E-2</v>
      </c>
      <c r="AJ333" s="76">
        <f t="shared" si="1915"/>
        <v>249.19067222617718</v>
      </c>
      <c r="AK333" s="82">
        <f t="shared" si="1869"/>
        <v>0</v>
      </c>
      <c r="AL333" s="82">
        <f t="shared" si="1870"/>
        <v>0</v>
      </c>
      <c r="AM333" s="76"/>
      <c r="AN333" s="77">
        <f t="shared" si="1872"/>
        <v>0</v>
      </c>
      <c r="AO333" s="76">
        <f t="shared" si="1873"/>
        <v>0</v>
      </c>
      <c r="AP333" s="82">
        <f t="shared" si="1874"/>
        <v>520111.72000000003</v>
      </c>
      <c r="AQ333" s="82">
        <f t="shared" si="1875"/>
        <v>14199.46</v>
      </c>
      <c r="AR333" s="82">
        <f t="shared" si="1876"/>
        <v>0</v>
      </c>
      <c r="AS333" s="82">
        <f t="shared" si="1877"/>
        <v>0</v>
      </c>
      <c r="AT333" s="82">
        <f t="shared" si="1878"/>
        <v>568636.51</v>
      </c>
      <c r="AU333" s="82">
        <f t="shared" si="1879"/>
        <v>0</v>
      </c>
      <c r="AV333" s="82">
        <f t="shared" si="1880"/>
        <v>0</v>
      </c>
      <c r="AW333" s="82">
        <f t="shared" si="1881"/>
        <v>118086.95000000001</v>
      </c>
      <c r="AX333" s="82">
        <f t="shared" si="1882"/>
        <v>0</v>
      </c>
      <c r="AY333" s="82">
        <f t="shared" si="1883"/>
        <v>0</v>
      </c>
      <c r="AZ333" s="82">
        <f t="shared" si="1884"/>
        <v>0</v>
      </c>
      <c r="BA333" s="82">
        <f t="shared" si="1885"/>
        <v>0</v>
      </c>
      <c r="BB333" s="82">
        <f t="shared" si="1886"/>
        <v>20543.45</v>
      </c>
      <c r="BC333" s="82">
        <f t="shared" si="1887"/>
        <v>0</v>
      </c>
      <c r="BD333" s="82">
        <f t="shared" si="1888"/>
        <v>0</v>
      </c>
      <c r="BE333" s="82">
        <f t="shared" si="1889"/>
        <v>353845.12999999995</v>
      </c>
      <c r="BF333" s="76">
        <f t="shared" si="1890"/>
        <v>1595423.2199999997</v>
      </c>
      <c r="BG333" s="77">
        <f t="shared" si="1891"/>
        <v>6.5407431581132575E-2</v>
      </c>
      <c r="BH333" s="76">
        <f t="shared" si="1892"/>
        <v>649.00771687175825</v>
      </c>
      <c r="BI333" s="82">
        <f t="shared" si="1893"/>
        <v>0</v>
      </c>
      <c r="BJ333" s="82">
        <f t="shared" si="1894"/>
        <v>0</v>
      </c>
      <c r="BK333" s="82">
        <f t="shared" si="1895"/>
        <v>20714.639999999996</v>
      </c>
      <c r="BL333" s="82">
        <f t="shared" si="1896"/>
        <v>0</v>
      </c>
      <c r="BM333" s="82">
        <f t="shared" si="1897"/>
        <v>0</v>
      </c>
      <c r="BN333" s="82">
        <f t="shared" si="1898"/>
        <v>0</v>
      </c>
      <c r="BO333" s="82">
        <f t="shared" si="1899"/>
        <v>8105.53</v>
      </c>
      <c r="BP333" s="76">
        <f t="shared" si="1900"/>
        <v>28820.169999999995</v>
      </c>
      <c r="BQ333" s="77">
        <f t="shared" si="1916"/>
        <v>1.181538085820018E-3</v>
      </c>
      <c r="BR333" s="76">
        <f t="shared" si="1917"/>
        <v>11.723856401911927</v>
      </c>
      <c r="BS333" s="82">
        <f t="shared" si="1901"/>
        <v>0</v>
      </c>
      <c r="BT333" s="82">
        <f t="shared" si="1902"/>
        <v>0</v>
      </c>
      <c r="BU333" s="82">
        <f t="shared" si="1903"/>
        <v>0</v>
      </c>
      <c r="BV333" s="82">
        <f t="shared" si="1904"/>
        <v>13840.22</v>
      </c>
      <c r="BW333" s="76">
        <f t="shared" si="1905"/>
        <v>13840.22</v>
      </c>
      <c r="BX333" s="77">
        <f t="shared" si="1906"/>
        <v>5.6740633542855343E-4</v>
      </c>
      <c r="BY333" s="76">
        <f t="shared" si="1907"/>
        <v>5.6301108512152949</v>
      </c>
      <c r="BZ333" s="82">
        <v>3710888.9899999993</v>
      </c>
      <c r="CA333" s="77">
        <f t="shared" si="1908"/>
        <v>0.15213500385095508</v>
      </c>
      <c r="CB333" s="76">
        <f t="shared" si="1909"/>
        <v>1509.5653371300718</v>
      </c>
      <c r="CC333" s="82">
        <v>812339.61</v>
      </c>
      <c r="CD333" s="77">
        <f t="shared" si="1910"/>
        <v>3.3303418676405454E-2</v>
      </c>
      <c r="CE333" s="76">
        <f t="shared" si="1911"/>
        <v>330.45443303162818</v>
      </c>
      <c r="CF333" s="84">
        <v>1058612.42</v>
      </c>
      <c r="CG333" s="77">
        <f t="shared" si="1912"/>
        <v>4.3399844357340608E-2</v>
      </c>
      <c r="CH333" s="85">
        <f t="shared" si="1913"/>
        <v>430.63659920675275</v>
      </c>
    </row>
    <row r="334" spans="1:86" x14ac:dyDescent="0.2">
      <c r="A334" s="79"/>
      <c r="B334" s="70" t="s">
        <v>544</v>
      </c>
      <c r="C334" s="70" t="s">
        <v>545</v>
      </c>
      <c r="D334" s="80">
        <f t="shared" si="1839"/>
        <v>1464.9899999999998</v>
      </c>
      <c r="E334" s="80">
        <f t="shared" si="1840"/>
        <v>17714984.199999999</v>
      </c>
      <c r="F334" s="76">
        <f t="shared" si="1841"/>
        <v>7891175.6100000013</v>
      </c>
      <c r="G334" s="76">
        <f t="shared" si="1842"/>
        <v>407097.75999999995</v>
      </c>
      <c r="H334" s="76">
        <f t="shared" si="1843"/>
        <v>0</v>
      </c>
      <c r="I334" s="76">
        <f t="shared" si="1844"/>
        <v>8298273.370000001</v>
      </c>
      <c r="J334" s="77">
        <f t="shared" si="1845"/>
        <v>0.46843244545484841</v>
      </c>
      <c r="K334" s="81">
        <f t="shared" si="1846"/>
        <v>5664.3890879801247</v>
      </c>
      <c r="L334" s="82">
        <f t="shared" si="1847"/>
        <v>0</v>
      </c>
      <c r="M334" s="82">
        <f t="shared" si="1848"/>
        <v>0</v>
      </c>
      <c r="N334" s="82">
        <f t="shared" si="1849"/>
        <v>0</v>
      </c>
      <c r="O334" s="82">
        <f t="shared" si="1850"/>
        <v>0</v>
      </c>
      <c r="P334" s="82">
        <f t="shared" si="1851"/>
        <v>0</v>
      </c>
      <c r="Q334" s="82">
        <f t="shared" si="1852"/>
        <v>0</v>
      </c>
      <c r="R334" s="76"/>
      <c r="S334" s="77">
        <f t="shared" si="1853"/>
        <v>0</v>
      </c>
      <c r="T334" s="96">
        <f t="shared" si="1854"/>
        <v>0</v>
      </c>
      <c r="U334" s="82">
        <f t="shared" si="1855"/>
        <v>1762229.16</v>
      </c>
      <c r="V334" s="82">
        <f t="shared" si="1856"/>
        <v>54850.23</v>
      </c>
      <c r="W334" s="82">
        <f t="shared" si="1857"/>
        <v>332076.51</v>
      </c>
      <c r="X334" s="82">
        <f t="shared" si="1858"/>
        <v>0</v>
      </c>
      <c r="Y334" s="82">
        <f t="shared" si="1859"/>
        <v>0</v>
      </c>
      <c r="Z334" s="82">
        <f t="shared" si="1860"/>
        <v>0</v>
      </c>
      <c r="AA334" s="76">
        <f t="shared" si="1861"/>
        <v>2149155.9</v>
      </c>
      <c r="AB334" s="77">
        <f t="shared" si="1862"/>
        <v>0.12131853326744711</v>
      </c>
      <c r="AC334" s="76">
        <f t="shared" si="1863"/>
        <v>1467.0106280588948</v>
      </c>
      <c r="AD334" s="82">
        <f t="shared" si="1864"/>
        <v>843170.47000000009</v>
      </c>
      <c r="AE334" s="82">
        <f t="shared" si="1865"/>
        <v>141565.12</v>
      </c>
      <c r="AF334" s="82">
        <f t="shared" si="1866"/>
        <v>13128</v>
      </c>
      <c r="AG334" s="82">
        <f t="shared" si="1867"/>
        <v>0</v>
      </c>
      <c r="AH334" s="76">
        <f t="shared" si="1868"/>
        <v>997863.59000000008</v>
      </c>
      <c r="AI334" s="77">
        <f t="shared" si="1914"/>
        <v>5.6328788032449957E-2</v>
      </c>
      <c r="AJ334" s="76">
        <f t="shared" si="1915"/>
        <v>681.14020573519292</v>
      </c>
      <c r="AK334" s="82">
        <f t="shared" si="1869"/>
        <v>0</v>
      </c>
      <c r="AL334" s="82">
        <f t="shared" si="1870"/>
        <v>0</v>
      </c>
      <c r="AM334" s="76"/>
      <c r="AN334" s="77">
        <f t="shared" si="1872"/>
        <v>0</v>
      </c>
      <c r="AO334" s="76">
        <f t="shared" si="1873"/>
        <v>0</v>
      </c>
      <c r="AP334" s="82">
        <f t="shared" si="1874"/>
        <v>469546.8</v>
      </c>
      <c r="AQ334" s="82">
        <f t="shared" si="1875"/>
        <v>63179.999999999993</v>
      </c>
      <c r="AR334" s="82">
        <f t="shared" si="1876"/>
        <v>0</v>
      </c>
      <c r="AS334" s="82">
        <f t="shared" si="1877"/>
        <v>0</v>
      </c>
      <c r="AT334" s="82">
        <f t="shared" si="1878"/>
        <v>344141.53</v>
      </c>
      <c r="AU334" s="82">
        <f t="shared" si="1879"/>
        <v>0</v>
      </c>
      <c r="AV334" s="82">
        <f t="shared" si="1880"/>
        <v>0</v>
      </c>
      <c r="AW334" s="82">
        <f t="shared" si="1881"/>
        <v>47121.649999999994</v>
      </c>
      <c r="AX334" s="82">
        <f t="shared" si="1882"/>
        <v>0</v>
      </c>
      <c r="AY334" s="82">
        <f t="shared" si="1883"/>
        <v>0</v>
      </c>
      <c r="AZ334" s="82">
        <f t="shared" si="1884"/>
        <v>0</v>
      </c>
      <c r="BA334" s="82">
        <f t="shared" si="1885"/>
        <v>0</v>
      </c>
      <c r="BB334" s="82">
        <f t="shared" si="1886"/>
        <v>4912.9299999999994</v>
      </c>
      <c r="BC334" s="82">
        <f t="shared" si="1887"/>
        <v>0</v>
      </c>
      <c r="BD334" s="82">
        <f t="shared" si="1888"/>
        <v>0</v>
      </c>
      <c r="BE334" s="82">
        <f t="shared" si="1889"/>
        <v>0</v>
      </c>
      <c r="BF334" s="76">
        <f t="shared" si="1890"/>
        <v>928902.91</v>
      </c>
      <c r="BG334" s="77">
        <f t="shared" si="1891"/>
        <v>5.2435999914693693E-2</v>
      </c>
      <c r="BH334" s="76">
        <f t="shared" si="1892"/>
        <v>634.06774790271618</v>
      </c>
      <c r="BI334" s="82">
        <f t="shared" si="1893"/>
        <v>0</v>
      </c>
      <c r="BJ334" s="82">
        <f t="shared" si="1894"/>
        <v>14168.859999999999</v>
      </c>
      <c r="BK334" s="82">
        <f t="shared" si="1895"/>
        <v>11684.56</v>
      </c>
      <c r="BL334" s="82">
        <f t="shared" si="1896"/>
        <v>0</v>
      </c>
      <c r="BM334" s="82">
        <f t="shared" si="1897"/>
        <v>0</v>
      </c>
      <c r="BN334" s="82">
        <f t="shared" si="1898"/>
        <v>0</v>
      </c>
      <c r="BO334" s="82">
        <f t="shared" si="1899"/>
        <v>642.01</v>
      </c>
      <c r="BP334" s="76">
        <f t="shared" si="1900"/>
        <v>26495.429999999997</v>
      </c>
      <c r="BQ334" s="77">
        <f t="shared" si="1916"/>
        <v>1.4956507835891832E-3</v>
      </c>
      <c r="BR334" s="76">
        <f t="shared" si="1917"/>
        <v>18.085741199598633</v>
      </c>
      <c r="BS334" s="82">
        <f t="shared" si="1901"/>
        <v>0</v>
      </c>
      <c r="BT334" s="82">
        <f t="shared" si="1902"/>
        <v>0</v>
      </c>
      <c r="BU334" s="82">
        <f t="shared" si="1903"/>
        <v>0</v>
      </c>
      <c r="BV334" s="82">
        <f t="shared" si="1904"/>
        <v>371811.56</v>
      </c>
      <c r="BW334" s="76">
        <f t="shared" si="1905"/>
        <v>371811.56</v>
      </c>
      <c r="BX334" s="77">
        <f t="shared" si="1906"/>
        <v>2.0988534666601624E-2</v>
      </c>
      <c r="BY334" s="76">
        <f t="shared" si="1907"/>
        <v>253.79801909910651</v>
      </c>
      <c r="BZ334" s="82">
        <v>3028871.48</v>
      </c>
      <c r="CA334" s="77">
        <f t="shared" si="1908"/>
        <v>0.17097793855215518</v>
      </c>
      <c r="CB334" s="76">
        <f t="shared" si="1909"/>
        <v>2067.5031774960926</v>
      </c>
      <c r="CC334" s="82">
        <v>616004.56999999995</v>
      </c>
      <c r="CD334" s="77">
        <f t="shared" si="1910"/>
        <v>3.477308040726336E-2</v>
      </c>
      <c r="CE334" s="76">
        <f t="shared" si="1911"/>
        <v>420.48380535020721</v>
      </c>
      <c r="CF334" s="84">
        <v>1297605.3899999999</v>
      </c>
      <c r="CG334" s="77">
        <f t="shared" si="1912"/>
        <v>7.3249028920951559E-2</v>
      </c>
      <c r="CH334" s="85">
        <f t="shared" si="1913"/>
        <v>885.74351360760147</v>
      </c>
    </row>
    <row r="335" spans="1:86" x14ac:dyDescent="0.2">
      <c r="A335" s="79"/>
      <c r="B335" s="70"/>
      <c r="C335" s="74" t="s">
        <v>56</v>
      </c>
      <c r="D335" s="97">
        <f t="shared" ref="D335:I335" si="1918">SUM(D321:D334)</f>
        <v>74588.22</v>
      </c>
      <c r="E335" s="74">
        <f t="shared" si="1918"/>
        <v>843384587.01999998</v>
      </c>
      <c r="F335" s="74">
        <f t="shared" si="1918"/>
        <v>438114170.67999995</v>
      </c>
      <c r="G335" s="74">
        <f t="shared" si="1918"/>
        <v>17400820.289999999</v>
      </c>
      <c r="H335" s="74">
        <f t="shared" si="1918"/>
        <v>1026091.6399999999</v>
      </c>
      <c r="I335" s="74">
        <f t="shared" si="1918"/>
        <v>456541082.60999978</v>
      </c>
      <c r="J335" s="90">
        <f t="shared" si="1845"/>
        <v>0.54132016358412938</v>
      </c>
      <c r="K335" s="91">
        <f t="shared" si="1846"/>
        <v>6120.8201859489309</v>
      </c>
      <c r="L335" s="74">
        <f t="shared" ref="L335:R335" si="1919">SUM(L321:L334)</f>
        <v>0</v>
      </c>
      <c r="M335" s="74">
        <f t="shared" si="1919"/>
        <v>0</v>
      </c>
      <c r="N335" s="74">
        <f t="shared" si="1919"/>
        <v>0</v>
      </c>
      <c r="O335" s="74">
        <f t="shared" si="1919"/>
        <v>0</v>
      </c>
      <c r="P335" s="74">
        <f t="shared" si="1919"/>
        <v>0</v>
      </c>
      <c r="Q335" s="74">
        <f t="shared" si="1919"/>
        <v>0</v>
      </c>
      <c r="R335" s="74">
        <f t="shared" si="1919"/>
        <v>0</v>
      </c>
      <c r="S335" s="90">
        <f t="shared" si="1853"/>
        <v>0</v>
      </c>
      <c r="T335" s="66">
        <f t="shared" si="1854"/>
        <v>0</v>
      </c>
      <c r="U335" s="74">
        <f t="shared" ref="U335:AA335" si="1920">SUM(U321:U334)</f>
        <v>90806741.999999985</v>
      </c>
      <c r="V335" s="74">
        <f t="shared" si="1920"/>
        <v>4578543.1600000011</v>
      </c>
      <c r="W335" s="74">
        <f t="shared" si="1920"/>
        <v>13976334.769999998</v>
      </c>
      <c r="X335" s="74">
        <f t="shared" si="1920"/>
        <v>0</v>
      </c>
      <c r="Y335" s="74">
        <f t="shared" si="1920"/>
        <v>0</v>
      </c>
      <c r="Z335" s="74">
        <f t="shared" si="1920"/>
        <v>78101.099999999991</v>
      </c>
      <c r="AA335" s="74">
        <f t="shared" si="1920"/>
        <v>109439721.03000002</v>
      </c>
      <c r="AB335" s="90">
        <f t="shared" si="1862"/>
        <v>0.12976253385978082</v>
      </c>
      <c r="AC335" s="63">
        <f t="shared" si="1863"/>
        <v>1467.2520812267676</v>
      </c>
      <c r="AD335" s="74">
        <f>SUM(AD321:AD334)</f>
        <v>21386108.780000001</v>
      </c>
      <c r="AE335" s="74">
        <f>SUM(AE321:AE334)</f>
        <v>5781130.1399999997</v>
      </c>
      <c r="AF335" s="74">
        <f>SUM(AF321:AF334)</f>
        <v>477461.42</v>
      </c>
      <c r="AG335" s="74">
        <f>SUM(AG321:AG334)</f>
        <v>549.19000000000005</v>
      </c>
      <c r="AH335" s="74">
        <f>SUM(AH321:AH334)</f>
        <v>27645249.530000001</v>
      </c>
      <c r="AI335" s="90">
        <f t="shared" si="1914"/>
        <v>3.2778936152581623E-2</v>
      </c>
      <c r="AJ335" s="63">
        <f t="shared" si="1915"/>
        <v>370.63827947630335</v>
      </c>
      <c r="AK335" s="74">
        <f t="shared" ref="AK335" si="1921">SUM(AK321:AK334)</f>
        <v>4200584.8900000006</v>
      </c>
      <c r="AL335" s="74">
        <f>SUM(AL321:AL334)</f>
        <v>56429.23</v>
      </c>
      <c r="AM335" s="74">
        <f>SUM(AM321:AM334)</f>
        <v>4257014.12</v>
      </c>
      <c r="AN335" s="90">
        <f t="shared" si="1872"/>
        <v>5.0475360654166773E-3</v>
      </c>
      <c r="AO335" s="63">
        <f t="shared" si="1873"/>
        <v>57.073544857351472</v>
      </c>
      <c r="AP335" s="74">
        <f t="shared" ref="AP335:AW335" si="1922">SUM(AP321:AP334)</f>
        <v>16621024.68</v>
      </c>
      <c r="AQ335" s="74">
        <f t="shared" si="1922"/>
        <v>3136473.05</v>
      </c>
      <c r="AR335" s="74">
        <f t="shared" si="1922"/>
        <v>0</v>
      </c>
      <c r="AS335" s="74">
        <f t="shared" si="1922"/>
        <v>0</v>
      </c>
      <c r="AT335" s="74">
        <f t="shared" si="1922"/>
        <v>16757936.909999996</v>
      </c>
      <c r="AU335" s="74">
        <f t="shared" si="1922"/>
        <v>0</v>
      </c>
      <c r="AV335" s="74">
        <f t="shared" si="1922"/>
        <v>0</v>
      </c>
      <c r="AW335" s="74">
        <f t="shared" si="1922"/>
        <v>6613655.9100000011</v>
      </c>
      <c r="AX335" s="74">
        <f>SUM(AX321:AX334)</f>
        <v>0</v>
      </c>
      <c r="AY335" s="74">
        <f>SUM(AY321:AY334)</f>
        <v>0</v>
      </c>
      <c r="AZ335" s="74">
        <f t="shared" ref="AZ335:BF335" si="1923">SUM(AZ321:AZ334)</f>
        <v>0</v>
      </c>
      <c r="BA335" s="74">
        <f t="shared" si="1923"/>
        <v>302559.76999999996</v>
      </c>
      <c r="BB335" s="74">
        <f t="shared" si="1923"/>
        <v>6170306.2200000007</v>
      </c>
      <c r="BC335" s="74">
        <f t="shared" si="1923"/>
        <v>0</v>
      </c>
      <c r="BD335" s="74">
        <f t="shared" si="1923"/>
        <v>201672.83</v>
      </c>
      <c r="BE335" s="74">
        <f t="shared" si="1923"/>
        <v>1689353.1999999997</v>
      </c>
      <c r="BF335" s="74">
        <f t="shared" si="1923"/>
        <v>51492982.570000008</v>
      </c>
      <c r="BG335" s="90">
        <f t="shared" si="1891"/>
        <v>6.1055161977697968E-2</v>
      </c>
      <c r="BH335" s="63">
        <f t="shared" si="1892"/>
        <v>690.36347254298346</v>
      </c>
      <c r="BI335" s="74">
        <f t="shared" ref="BI335:BN335" si="1924">SUM(BI321:BI334)</f>
        <v>0</v>
      </c>
      <c r="BJ335" s="74">
        <f t="shared" si="1924"/>
        <v>448883.14</v>
      </c>
      <c r="BK335" s="74">
        <f t="shared" si="1924"/>
        <v>2173786.92</v>
      </c>
      <c r="BL335" s="74">
        <f t="shared" si="1924"/>
        <v>0</v>
      </c>
      <c r="BM335" s="74">
        <f t="shared" si="1924"/>
        <v>112902.6</v>
      </c>
      <c r="BN335" s="74">
        <f t="shared" si="1924"/>
        <v>0</v>
      </c>
      <c r="BO335" s="74">
        <f>SUM(BO321:BO334)</f>
        <v>2974350.6599999988</v>
      </c>
      <c r="BP335" s="74">
        <f t="shared" ref="BP335" si="1925">SUM(BP321:BP334)</f>
        <v>5709923.3199999984</v>
      </c>
      <c r="BQ335" s="90">
        <f t="shared" si="1916"/>
        <v>6.77024860055285E-3</v>
      </c>
      <c r="BR335" s="63">
        <f t="shared" si="1917"/>
        <v>76.552615412996829</v>
      </c>
      <c r="BS335" s="74">
        <f>SUM(BS321:BS334)</f>
        <v>0</v>
      </c>
      <c r="BT335" s="74">
        <f>SUM(BT321:BT334)</f>
        <v>347689.43</v>
      </c>
      <c r="BU335" s="74">
        <f>SUM(BU321:BU334)</f>
        <v>5196355.7600000007</v>
      </c>
      <c r="BV335" s="74">
        <f>SUM(BV321:BV334)</f>
        <v>5371970.4599999981</v>
      </c>
      <c r="BW335" s="74">
        <f>SUM(BW321:BW334)</f>
        <v>10916015.650000002</v>
      </c>
      <c r="BX335" s="90">
        <f t="shared" si="1906"/>
        <v>1.2943105456278798E-2</v>
      </c>
      <c r="BY335" s="63">
        <f t="shared" si="1907"/>
        <v>146.35039755607522</v>
      </c>
      <c r="BZ335" s="74">
        <f>SUM(BZ321:BZ334)</f>
        <v>118440518.66</v>
      </c>
      <c r="CA335" s="90">
        <f t="shared" si="1908"/>
        <v>0.14043476781867167</v>
      </c>
      <c r="CB335" s="63">
        <f t="shared" si="1909"/>
        <v>1587.925260315905</v>
      </c>
      <c r="CC335" s="74">
        <f>SUM(CC321:CC334)</f>
        <v>30052445.73</v>
      </c>
      <c r="CD335" s="90">
        <f t="shared" si="1910"/>
        <v>3.5633145533506577E-2</v>
      </c>
      <c r="CE335" s="63">
        <f t="shared" si="1911"/>
        <v>402.91142126732615</v>
      </c>
      <c r="CF335" s="98">
        <f>SUM(CF321:CF334)</f>
        <v>28889633.799999997</v>
      </c>
      <c r="CG335" s="90">
        <f t="shared" si="1912"/>
        <v>3.4254400951383414E-2</v>
      </c>
      <c r="CH335" s="93">
        <f t="shared" si="1913"/>
        <v>387.32166822053131</v>
      </c>
    </row>
    <row r="336" spans="1:86" s="59" customFormat="1" ht="4.5" customHeight="1" x14ac:dyDescent="0.2">
      <c r="A336" s="20"/>
      <c r="B336" s="19"/>
      <c r="C336" s="57"/>
      <c r="D336" s="19"/>
      <c r="E336" s="19"/>
      <c r="F336" s="76"/>
      <c r="G336" s="76"/>
      <c r="H336" s="76"/>
      <c r="I336" s="76"/>
      <c r="J336" s="19"/>
      <c r="K336" s="76"/>
      <c r="L336" s="76"/>
      <c r="M336" s="76"/>
      <c r="N336" s="76"/>
      <c r="O336" s="76"/>
      <c r="P336" s="76"/>
      <c r="Q336" s="76"/>
      <c r="R336" s="76"/>
      <c r="S336" s="19"/>
      <c r="T336" s="76"/>
      <c r="U336" s="76"/>
      <c r="V336" s="76"/>
      <c r="W336" s="76"/>
      <c r="X336" s="76"/>
      <c r="Y336" s="76"/>
      <c r="Z336" s="76"/>
      <c r="AA336" s="76"/>
      <c r="AB336" s="19"/>
      <c r="AC336" s="76"/>
      <c r="AD336" s="76"/>
      <c r="AE336" s="76"/>
      <c r="AF336" s="76"/>
      <c r="AG336" s="76"/>
      <c r="AH336" s="76"/>
      <c r="AI336" s="19"/>
      <c r="AJ336" s="76"/>
      <c r="AK336" s="76"/>
      <c r="AL336" s="76"/>
      <c r="AM336" s="76"/>
      <c r="AN336" s="19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19"/>
      <c r="BH336" s="76"/>
      <c r="BI336" s="76"/>
      <c r="BJ336" s="76"/>
      <c r="BK336" s="76"/>
      <c r="BL336" s="76"/>
      <c r="BM336" s="76"/>
      <c r="BN336" s="76"/>
      <c r="BO336" s="76"/>
      <c r="BP336" s="76"/>
      <c r="BQ336" s="19"/>
      <c r="BR336" s="76"/>
      <c r="BS336" s="76"/>
      <c r="BT336" s="76"/>
      <c r="BU336" s="76"/>
      <c r="BV336" s="76"/>
      <c r="BW336" s="76"/>
      <c r="BX336" s="19"/>
      <c r="BY336" s="76"/>
      <c r="BZ336" s="76"/>
      <c r="CA336" s="19"/>
      <c r="CB336" s="76"/>
      <c r="CC336" s="76"/>
      <c r="CD336" s="19"/>
      <c r="CE336" s="76"/>
      <c r="CF336" s="78"/>
      <c r="CG336" s="19"/>
      <c r="CH336" s="19"/>
    </row>
    <row r="337" spans="1:86" x14ac:dyDescent="0.2">
      <c r="A337" s="94" t="s">
        <v>546</v>
      </c>
      <c r="B337" s="70"/>
      <c r="C337" s="74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1"/>
    </row>
    <row r="338" spans="1:86" x14ac:dyDescent="0.2">
      <c r="A338" s="79"/>
      <c r="B338" s="70" t="s">
        <v>547</v>
      </c>
      <c r="C338" s="70" t="s">
        <v>548</v>
      </c>
      <c r="D338" s="80">
        <f t="shared" ref="D338:D349" si="1926">VLOOKUP($B338,enroll1516,3,FALSE)</f>
        <v>40.9</v>
      </c>
      <c r="E338" s="80">
        <f t="shared" ref="E338:E349" si="1927">VLOOKUP($B338,enroll1516,4,FALSE)</f>
        <v>841100.81</v>
      </c>
      <c r="F338" s="76">
        <f t="shared" ref="F338:F349" si="1928">VLOOKUP($B338,program1516,2,FALSE)</f>
        <v>315276.94000000006</v>
      </c>
      <c r="G338" s="76">
        <f t="shared" ref="G338:G349" si="1929">VLOOKUP($B338,program1516,3,FALSE)</f>
        <v>0</v>
      </c>
      <c r="H338" s="76">
        <f t="shared" ref="H338:H349" si="1930">VLOOKUP($B338,program1516,4,FALSE)</f>
        <v>0</v>
      </c>
      <c r="I338" s="76">
        <f t="shared" ref="I338:I349" si="1931">SUM(F338:H338)</f>
        <v>315276.94000000006</v>
      </c>
      <c r="J338" s="77">
        <f t="shared" ref="J338:J350" si="1932">I338/E338</f>
        <v>0.37483846912476526</v>
      </c>
      <c r="K338" s="81">
        <f t="shared" ref="K338:K350" si="1933">I338/D338</f>
        <v>7708.4826405867989</v>
      </c>
      <c r="L338" s="82">
        <f t="shared" ref="L338:L349" si="1934">VLOOKUP($B338,program1516,5,FALSE)</f>
        <v>0</v>
      </c>
      <c r="M338" s="82">
        <f t="shared" ref="M338:M349" si="1935">VLOOKUP($B338,program1516,6,FALSE)</f>
        <v>0</v>
      </c>
      <c r="N338" s="82">
        <f t="shared" ref="N338:N349" si="1936">VLOOKUP($B338,program1516,7,FALSE)</f>
        <v>0</v>
      </c>
      <c r="O338" s="82">
        <f t="shared" ref="O338:O349" si="1937">VLOOKUP($B338,program1516,8,FALSE)</f>
        <v>0</v>
      </c>
      <c r="P338" s="82">
        <f t="shared" ref="P338:P349" si="1938">VLOOKUP($B338,program1516,9,FALSE)</f>
        <v>0</v>
      </c>
      <c r="Q338" s="82">
        <f t="shared" ref="Q338:Q349" si="1939">VLOOKUP($B338,program1516,10,FALSE)</f>
        <v>0</v>
      </c>
      <c r="R338" s="76"/>
      <c r="S338" s="77">
        <f t="shared" ref="S338:S350" si="1940">R338/E338</f>
        <v>0</v>
      </c>
      <c r="T338" s="96">
        <f t="shared" ref="T338:T350" si="1941">R338/D338</f>
        <v>0</v>
      </c>
      <c r="U338" s="82">
        <f t="shared" ref="U338:U349" si="1942">VLOOKUP($B338,program1516,11,FALSE)</f>
        <v>55539.579999999994</v>
      </c>
      <c r="V338" s="82">
        <f t="shared" ref="V338:V349" si="1943">VLOOKUP($B338,program1516,12,FALSE)</f>
        <v>0</v>
      </c>
      <c r="W338" s="82">
        <f t="shared" ref="W338:W349" si="1944">VLOOKUP($B338,program1516,13,FALSE)</f>
        <v>7577.9000000000005</v>
      </c>
      <c r="X338" s="82">
        <f t="shared" ref="X338:X349" si="1945">VLOOKUP($B338,program1516,14,FALSE)</f>
        <v>0</v>
      </c>
      <c r="Y338" s="82">
        <f t="shared" ref="Y338:Y349" si="1946">VLOOKUP($B338,program1516,15,FALSE)</f>
        <v>0</v>
      </c>
      <c r="Z338" s="82">
        <f t="shared" ref="Z338:Z349" si="1947">VLOOKUP($B338,program1516,16,FALSE)</f>
        <v>0</v>
      </c>
      <c r="AA338" s="76">
        <f t="shared" ref="AA338:AA349" si="1948">SUM(U338:Z338)</f>
        <v>63117.479999999996</v>
      </c>
      <c r="AB338" s="77">
        <f t="shared" ref="AB338:AB350" si="1949">AA338/E338</f>
        <v>7.5041516129321043E-2</v>
      </c>
      <c r="AC338" s="76">
        <f t="shared" ref="AC338:AC350" si="1950">AA338/D338</f>
        <v>1543.2146699266502</v>
      </c>
      <c r="AD338" s="82">
        <f t="shared" ref="AD338:AD349" si="1951">VLOOKUP($B338,program1516,17,FALSE)</f>
        <v>0</v>
      </c>
      <c r="AE338" s="82">
        <f t="shared" ref="AE338:AE349" si="1952">VLOOKUP($B338,program1516,18,FALSE)</f>
        <v>0</v>
      </c>
      <c r="AF338" s="82">
        <f t="shared" ref="AF338:AF349" si="1953">VLOOKUP($B338,program1516,19,FALSE)</f>
        <v>0</v>
      </c>
      <c r="AG338" s="82">
        <f t="shared" ref="AG338:AG349" si="1954">VLOOKUP($B338,program1516,20,FALSE)</f>
        <v>0</v>
      </c>
      <c r="AH338" s="76"/>
      <c r="AI338" s="77">
        <f t="shared" ref="AI338:AI350" si="1955">AH338/E338</f>
        <v>0</v>
      </c>
      <c r="AJ338" s="76">
        <f t="shared" ref="AJ338:AJ350" si="1956">AH338/D338</f>
        <v>0</v>
      </c>
      <c r="AK338" s="82">
        <f t="shared" ref="AK338:AK349" si="1957">VLOOKUP($B338,program1516,21,FALSE)</f>
        <v>0</v>
      </c>
      <c r="AL338" s="82">
        <f t="shared" ref="AL338:AL349" si="1958">VLOOKUP($B338,program1516,22,FALSE)</f>
        <v>0</v>
      </c>
      <c r="AM338" s="76"/>
      <c r="AN338" s="77">
        <f t="shared" ref="AN338:AN350" si="1959">AM338/E338</f>
        <v>0</v>
      </c>
      <c r="AO338" s="76">
        <f t="shared" ref="AO338:AO350" si="1960">AM338/D338</f>
        <v>0</v>
      </c>
      <c r="AP338" s="82">
        <f t="shared" ref="AP338:AP349" si="1961">VLOOKUP($B338,program1516,23,FALSE)</f>
        <v>43984.080000000009</v>
      </c>
      <c r="AQ338" s="82">
        <f t="shared" ref="AQ338:AQ349" si="1962">VLOOKUP($B338,program1516,24,FALSE)</f>
        <v>19886.29</v>
      </c>
      <c r="AR338" s="82">
        <f t="shared" ref="AR338:AR349" si="1963">VLOOKUP($B338,program1516,25,FALSE)</f>
        <v>0</v>
      </c>
      <c r="AS338" s="82">
        <f t="shared" ref="AS338:AS349" si="1964">VLOOKUP($B338,program1516,26,FALSE)</f>
        <v>0</v>
      </c>
      <c r="AT338" s="82">
        <f t="shared" ref="AT338:AT349" si="1965">VLOOKUP($B338,program1516,27,FALSE)</f>
        <v>15015.29</v>
      </c>
      <c r="AU338" s="82">
        <f t="shared" ref="AU338:AU349" si="1966">VLOOKUP($B338,program1516,28,FALSE)</f>
        <v>0</v>
      </c>
      <c r="AV338" s="82">
        <f t="shared" ref="AV338:AV349" si="1967">VLOOKUP($B338,program1516,29,FALSE)</f>
        <v>0</v>
      </c>
      <c r="AW338" s="82">
        <f t="shared" ref="AW338:AW349" si="1968">VLOOKUP($B338,program1516,30,FALSE)</f>
        <v>14331.43</v>
      </c>
      <c r="AX338" s="82">
        <f t="shared" ref="AX338:AX349" si="1969">VLOOKUP($B338,program1516,31,FALSE)</f>
        <v>0</v>
      </c>
      <c r="AY338" s="82">
        <f t="shared" ref="AY338:AY349" si="1970">VLOOKUP($B338,program1516,32,FALSE)</f>
        <v>0</v>
      </c>
      <c r="AZ338" s="82">
        <f t="shared" ref="AZ338:AZ349" si="1971">VLOOKUP($B338,program1516,33,FALSE)</f>
        <v>0</v>
      </c>
      <c r="BA338" s="82">
        <f t="shared" ref="BA338:BA349" si="1972">VLOOKUP($B338,program1516,34,FALSE)</f>
        <v>0</v>
      </c>
      <c r="BB338" s="82">
        <f t="shared" ref="BB338:BB349" si="1973">VLOOKUP($B338,program1516,35,FALSE)</f>
        <v>0</v>
      </c>
      <c r="BC338" s="82">
        <f t="shared" ref="BC338:BC349" si="1974">VLOOKUP($B338,program1516,36,FALSE)</f>
        <v>0</v>
      </c>
      <c r="BD338" s="82">
        <f t="shared" ref="BD338:BD349" si="1975">VLOOKUP($B338,program1516,37,FALSE)</f>
        <v>0</v>
      </c>
      <c r="BE338" s="82">
        <f t="shared" ref="BE338:BE349" si="1976">VLOOKUP($B338,program1516,38,FALSE)</f>
        <v>0</v>
      </c>
      <c r="BF338" s="76">
        <f t="shared" ref="BF338:BF349" si="1977">SUM(AP338:BE338)</f>
        <v>93217.09</v>
      </c>
      <c r="BG338" s="77">
        <f t="shared" ref="BG338:BG350" si="1978">BF338/E338</f>
        <v>0.1108274880867134</v>
      </c>
      <c r="BH338" s="76">
        <f t="shared" ref="BH338:BH350" si="1979">BF338/D338</f>
        <v>2279.146454767726</v>
      </c>
      <c r="BI338" s="82">
        <f t="shared" ref="BI338:BI349" si="1980">VLOOKUP($B338,program1516,39,FALSE)</f>
        <v>0</v>
      </c>
      <c r="BJ338" s="82">
        <f t="shared" ref="BJ338:BJ349" si="1981">VLOOKUP($B338,program1516,40,FALSE)</f>
        <v>0</v>
      </c>
      <c r="BK338" s="82">
        <f t="shared" ref="BK338:BK349" si="1982">VLOOKUP($B338,program1516,41,FALSE)</f>
        <v>0</v>
      </c>
      <c r="BL338" s="82">
        <f t="shared" ref="BL338:BL349" si="1983">VLOOKUP($B338,program1516,42,FALSE)</f>
        <v>0</v>
      </c>
      <c r="BM338" s="82">
        <f t="shared" ref="BM338:BM349" si="1984">VLOOKUP($B338,program1516,43,FALSE)</f>
        <v>0</v>
      </c>
      <c r="BN338" s="82">
        <f t="shared" ref="BN338:BN349" si="1985">VLOOKUP($B338,program1516,44,FALSE)</f>
        <v>0</v>
      </c>
      <c r="BO338" s="82">
        <f t="shared" ref="BO338:BO349" si="1986">VLOOKUP($B338,program1516,45,FALSE)</f>
        <v>0</v>
      </c>
      <c r="BP338" s="76"/>
      <c r="BQ338" s="77">
        <f t="shared" ref="BQ338:BQ350" si="1987">BP338/E338</f>
        <v>0</v>
      </c>
      <c r="BR338" s="76">
        <f t="shared" ref="BR338:BR350" si="1988">BP338/D338</f>
        <v>0</v>
      </c>
      <c r="BS338" s="82">
        <f t="shared" ref="BS338:BS349" si="1989">VLOOKUP($B338,program1516,46,FALSE)</f>
        <v>0</v>
      </c>
      <c r="BT338" s="82">
        <f t="shared" ref="BT338:BT349" si="1990">VLOOKUP($B338,program1516,47,FALSE)</f>
        <v>0</v>
      </c>
      <c r="BU338" s="82">
        <f t="shared" ref="BU338:BU349" si="1991">VLOOKUP($B338,program1516,48,FALSE)</f>
        <v>0</v>
      </c>
      <c r="BV338" s="82">
        <f t="shared" ref="BV338:BV349" si="1992">VLOOKUP($B338,program1516,49,FALSE)</f>
        <v>1562.61</v>
      </c>
      <c r="BW338" s="76">
        <f t="shared" ref="BW338:BW343" si="1993">SUM(BS338:BV338)</f>
        <v>1562.61</v>
      </c>
      <c r="BX338" s="77">
        <f t="shared" ref="BX338:BX350" si="1994">BW338/E338</f>
        <v>1.8578153550939986E-3</v>
      </c>
      <c r="BY338" s="76">
        <f t="shared" ref="BY338:BY350" si="1995">BW338/D338</f>
        <v>38.205623471882639</v>
      </c>
      <c r="BZ338" s="82">
        <v>190113.87</v>
      </c>
      <c r="CA338" s="77">
        <f t="shared" ref="CA338:CA350" si="1996">BZ338/E338</f>
        <v>0.22602982631772758</v>
      </c>
      <c r="CB338" s="76">
        <f t="shared" ref="CB338:CB350" si="1997">BZ338/D338</f>
        <v>4648.2608801955994</v>
      </c>
      <c r="CC338" s="82">
        <v>84344.459999999977</v>
      </c>
      <c r="CD338" s="77">
        <f t="shared" ref="CD338:CD350" si="1998">CC338/E338</f>
        <v>0.10027865744178747</v>
      </c>
      <c r="CE338" s="76">
        <f t="shared" ref="CE338:CE350" si="1999">CC338/D338</f>
        <v>2062.2117359413196</v>
      </c>
      <c r="CF338" s="84">
        <v>93468.36</v>
      </c>
      <c r="CG338" s="77">
        <f t="shared" ref="CG338:CG350" si="2000">CF338/E338</f>
        <v>0.11112622754459123</v>
      </c>
      <c r="CH338" s="85">
        <f t="shared" ref="CH338:CH350" si="2001">CF338/D338</f>
        <v>2285.2899755501226</v>
      </c>
    </row>
    <row r="339" spans="1:86" x14ac:dyDescent="0.2">
      <c r="A339" s="79"/>
      <c r="B339" s="70" t="s">
        <v>549</v>
      </c>
      <c r="C339" s="70" t="s">
        <v>550</v>
      </c>
      <c r="D339" s="80">
        <f t="shared" si="1926"/>
        <v>814.1400000000001</v>
      </c>
      <c r="E339" s="80">
        <f t="shared" si="1927"/>
        <v>9282741.3399999999</v>
      </c>
      <c r="F339" s="76">
        <f t="shared" si="1928"/>
        <v>4511379.2299999977</v>
      </c>
      <c r="G339" s="76">
        <f t="shared" si="1929"/>
        <v>374998.31000000006</v>
      </c>
      <c r="H339" s="76">
        <f t="shared" si="1930"/>
        <v>0</v>
      </c>
      <c r="I339" s="76">
        <f t="shared" si="1931"/>
        <v>4886377.5399999972</v>
      </c>
      <c r="J339" s="77">
        <f t="shared" si="1932"/>
        <v>0.52639380556089022</v>
      </c>
      <c r="K339" s="81">
        <f t="shared" si="1933"/>
        <v>6001.8885449676918</v>
      </c>
      <c r="L339" s="82">
        <f t="shared" si="1934"/>
        <v>0</v>
      </c>
      <c r="M339" s="82">
        <f t="shared" si="1935"/>
        <v>0</v>
      </c>
      <c r="N339" s="82">
        <f t="shared" si="1936"/>
        <v>0</v>
      </c>
      <c r="O339" s="82">
        <f t="shared" si="1937"/>
        <v>0</v>
      </c>
      <c r="P339" s="82">
        <f t="shared" si="1938"/>
        <v>0</v>
      </c>
      <c r="Q339" s="82">
        <f t="shared" si="1939"/>
        <v>0</v>
      </c>
      <c r="R339" s="76"/>
      <c r="S339" s="77">
        <f t="shared" si="1940"/>
        <v>0</v>
      </c>
      <c r="T339" s="96">
        <f t="shared" si="1941"/>
        <v>0</v>
      </c>
      <c r="U339" s="82">
        <f t="shared" si="1942"/>
        <v>710921.69</v>
      </c>
      <c r="V339" s="82">
        <f t="shared" si="1943"/>
        <v>21361.760000000002</v>
      </c>
      <c r="W339" s="82">
        <f t="shared" si="1944"/>
        <v>178518.77999999997</v>
      </c>
      <c r="X339" s="82">
        <f t="shared" si="1945"/>
        <v>0</v>
      </c>
      <c r="Y339" s="82">
        <f t="shared" si="1946"/>
        <v>0</v>
      </c>
      <c r="Z339" s="82">
        <f t="shared" si="1947"/>
        <v>0</v>
      </c>
      <c r="AA339" s="76">
        <f t="shared" si="1948"/>
        <v>910802.23</v>
      </c>
      <c r="AB339" s="77">
        <f t="shared" si="1949"/>
        <v>9.8117807729413684E-2</v>
      </c>
      <c r="AC339" s="76">
        <f t="shared" si="1950"/>
        <v>1118.7292480408773</v>
      </c>
      <c r="AD339" s="82">
        <f t="shared" si="1951"/>
        <v>348761.34</v>
      </c>
      <c r="AE339" s="82">
        <f t="shared" si="1952"/>
        <v>20048.02</v>
      </c>
      <c r="AF339" s="82">
        <f t="shared" si="1953"/>
        <v>11122</v>
      </c>
      <c r="AG339" s="82">
        <f t="shared" si="1954"/>
        <v>0</v>
      </c>
      <c r="AH339" s="76">
        <f t="shared" ref="AH339:AH349" si="2002">SUM(AD339:AG339)</f>
        <v>379931.36000000004</v>
      </c>
      <c r="AI339" s="77">
        <f t="shared" si="1955"/>
        <v>4.0928788822634593E-2</v>
      </c>
      <c r="AJ339" s="76">
        <f t="shared" si="1956"/>
        <v>466.66588056108287</v>
      </c>
      <c r="AK339" s="82">
        <f t="shared" si="1957"/>
        <v>0</v>
      </c>
      <c r="AL339" s="82">
        <f t="shared" si="1958"/>
        <v>0</v>
      </c>
      <c r="AM339" s="76"/>
      <c r="AN339" s="77">
        <f t="shared" si="1959"/>
        <v>0</v>
      </c>
      <c r="AO339" s="76">
        <f t="shared" si="1960"/>
        <v>0</v>
      </c>
      <c r="AP339" s="82">
        <f t="shared" si="1961"/>
        <v>384510.52</v>
      </c>
      <c r="AQ339" s="82">
        <f t="shared" si="1962"/>
        <v>69712.91</v>
      </c>
      <c r="AR339" s="82">
        <f t="shared" si="1963"/>
        <v>0</v>
      </c>
      <c r="AS339" s="82">
        <f t="shared" si="1964"/>
        <v>0</v>
      </c>
      <c r="AT339" s="82">
        <f t="shared" si="1965"/>
        <v>266256.76</v>
      </c>
      <c r="AU339" s="82">
        <f t="shared" si="1966"/>
        <v>0</v>
      </c>
      <c r="AV339" s="82">
        <f t="shared" si="1967"/>
        <v>0</v>
      </c>
      <c r="AW339" s="82">
        <f t="shared" si="1968"/>
        <v>65486.33</v>
      </c>
      <c r="AX339" s="82">
        <f t="shared" si="1969"/>
        <v>0</v>
      </c>
      <c r="AY339" s="82">
        <f t="shared" si="1970"/>
        <v>0</v>
      </c>
      <c r="AZ339" s="82">
        <f t="shared" si="1971"/>
        <v>0</v>
      </c>
      <c r="BA339" s="82">
        <f t="shared" si="1972"/>
        <v>0</v>
      </c>
      <c r="BB339" s="82">
        <f t="shared" si="1973"/>
        <v>1546.89</v>
      </c>
      <c r="BC339" s="82">
        <f t="shared" si="1974"/>
        <v>0</v>
      </c>
      <c r="BD339" s="82">
        <f t="shared" si="1975"/>
        <v>0</v>
      </c>
      <c r="BE339" s="82">
        <f t="shared" si="1976"/>
        <v>0</v>
      </c>
      <c r="BF339" s="76">
        <f t="shared" si="1977"/>
        <v>787513.41</v>
      </c>
      <c r="BG339" s="77">
        <f t="shared" si="1978"/>
        <v>8.4836297937824476E-2</v>
      </c>
      <c r="BH339" s="76">
        <f t="shared" si="1979"/>
        <v>967.29482644262646</v>
      </c>
      <c r="BI339" s="82">
        <f t="shared" si="1980"/>
        <v>0</v>
      </c>
      <c r="BJ339" s="82">
        <f t="shared" si="1981"/>
        <v>0</v>
      </c>
      <c r="BK339" s="82">
        <f t="shared" si="1982"/>
        <v>8739.09</v>
      </c>
      <c r="BL339" s="82">
        <f t="shared" si="1983"/>
        <v>0</v>
      </c>
      <c r="BM339" s="82">
        <f t="shared" si="1984"/>
        <v>0</v>
      </c>
      <c r="BN339" s="82">
        <f t="shared" si="1985"/>
        <v>0</v>
      </c>
      <c r="BO339" s="82">
        <f t="shared" si="1986"/>
        <v>10220.859999999999</v>
      </c>
      <c r="BP339" s="76">
        <f t="shared" ref="BP339:BP349" si="2003">SUM(BI339:BO339)</f>
        <v>18959.949999999997</v>
      </c>
      <c r="BQ339" s="77">
        <f t="shared" si="1987"/>
        <v>2.0424947012473793E-3</v>
      </c>
      <c r="BR339" s="76">
        <f t="shared" si="1988"/>
        <v>23.288316505760672</v>
      </c>
      <c r="BS339" s="82">
        <f t="shared" si="1989"/>
        <v>0</v>
      </c>
      <c r="BT339" s="82">
        <f t="shared" si="1990"/>
        <v>0</v>
      </c>
      <c r="BU339" s="82">
        <f t="shared" si="1991"/>
        <v>0</v>
      </c>
      <c r="BV339" s="82">
        <f t="shared" si="1992"/>
        <v>7602.2800000000007</v>
      </c>
      <c r="BW339" s="76">
        <f t="shared" si="1993"/>
        <v>7602.2800000000007</v>
      </c>
      <c r="BX339" s="77">
        <f t="shared" si="1994"/>
        <v>8.18969280899946E-4</v>
      </c>
      <c r="BY339" s="76">
        <f t="shared" si="1995"/>
        <v>9.3378043088412301</v>
      </c>
      <c r="BZ339" s="82">
        <v>1479716.8999999997</v>
      </c>
      <c r="CA339" s="77">
        <f t="shared" si="1996"/>
        <v>0.15940516338894342</v>
      </c>
      <c r="CB339" s="76">
        <f t="shared" si="1997"/>
        <v>1817.5214336600579</v>
      </c>
      <c r="CC339" s="82">
        <v>342579.21</v>
      </c>
      <c r="CD339" s="77">
        <f t="shared" si="1998"/>
        <v>3.6904961309629683E-2</v>
      </c>
      <c r="CE339" s="76">
        <f t="shared" si="1999"/>
        <v>420.78660918269583</v>
      </c>
      <c r="CF339" s="84">
        <v>469258.45999999996</v>
      </c>
      <c r="CG339" s="77">
        <f t="shared" si="2000"/>
        <v>5.0551711268516285E-2</v>
      </c>
      <c r="CH339" s="85">
        <f t="shared" si="2001"/>
        <v>576.38546195985941</v>
      </c>
    </row>
    <row r="340" spans="1:86" x14ac:dyDescent="0.2">
      <c r="A340" s="79"/>
      <c r="B340" s="70" t="s">
        <v>551</v>
      </c>
      <c r="C340" s="70" t="s">
        <v>552</v>
      </c>
      <c r="D340" s="80">
        <f t="shared" si="1926"/>
        <v>448.25999999999993</v>
      </c>
      <c r="E340" s="80">
        <f t="shared" si="1927"/>
        <v>7475582.9699999997</v>
      </c>
      <c r="F340" s="76">
        <f t="shared" si="1928"/>
        <v>2963474.1199999996</v>
      </c>
      <c r="G340" s="76">
        <f t="shared" si="1929"/>
        <v>338870.01</v>
      </c>
      <c r="H340" s="76">
        <f t="shared" si="1930"/>
        <v>0</v>
      </c>
      <c r="I340" s="76">
        <f t="shared" si="1931"/>
        <v>3302344.13</v>
      </c>
      <c r="J340" s="77">
        <f t="shared" si="1932"/>
        <v>0.44175071606489041</v>
      </c>
      <c r="K340" s="81">
        <f t="shared" si="1933"/>
        <v>7367.028354080222</v>
      </c>
      <c r="L340" s="82">
        <f t="shared" si="1934"/>
        <v>0</v>
      </c>
      <c r="M340" s="82">
        <f t="shared" si="1935"/>
        <v>0</v>
      </c>
      <c r="N340" s="82">
        <f t="shared" si="1936"/>
        <v>0</v>
      </c>
      <c r="O340" s="82">
        <f t="shared" si="1937"/>
        <v>0</v>
      </c>
      <c r="P340" s="82">
        <f t="shared" si="1938"/>
        <v>0</v>
      </c>
      <c r="Q340" s="82">
        <f t="shared" si="1939"/>
        <v>0</v>
      </c>
      <c r="R340" s="76"/>
      <c r="S340" s="77">
        <f t="shared" si="1940"/>
        <v>0</v>
      </c>
      <c r="T340" s="96">
        <f t="shared" si="1941"/>
        <v>0</v>
      </c>
      <c r="U340" s="82">
        <f t="shared" si="1942"/>
        <v>338443.73</v>
      </c>
      <c r="V340" s="82">
        <f t="shared" si="1943"/>
        <v>0</v>
      </c>
      <c r="W340" s="82">
        <f t="shared" si="1944"/>
        <v>97399.29</v>
      </c>
      <c r="X340" s="82">
        <f t="shared" si="1945"/>
        <v>0</v>
      </c>
      <c r="Y340" s="82">
        <f t="shared" si="1946"/>
        <v>0</v>
      </c>
      <c r="Z340" s="82">
        <f t="shared" si="1947"/>
        <v>44867.219999999994</v>
      </c>
      <c r="AA340" s="76">
        <f t="shared" si="1948"/>
        <v>480710.23999999993</v>
      </c>
      <c r="AB340" s="77">
        <f t="shared" si="1949"/>
        <v>6.4304047179881668E-2</v>
      </c>
      <c r="AC340" s="76">
        <f t="shared" si="1950"/>
        <v>1072.3915584705305</v>
      </c>
      <c r="AD340" s="82">
        <f t="shared" si="1951"/>
        <v>283565.18</v>
      </c>
      <c r="AE340" s="82">
        <f t="shared" si="1952"/>
        <v>0</v>
      </c>
      <c r="AF340" s="82">
        <f t="shared" si="1953"/>
        <v>0</v>
      </c>
      <c r="AG340" s="82">
        <f t="shared" si="1954"/>
        <v>0</v>
      </c>
      <c r="AH340" s="76">
        <f t="shared" si="2002"/>
        <v>283565.18</v>
      </c>
      <c r="AI340" s="77">
        <f t="shared" si="1955"/>
        <v>3.7932182832825949E-2</v>
      </c>
      <c r="AJ340" s="76">
        <f t="shared" si="1956"/>
        <v>632.59086244590196</v>
      </c>
      <c r="AK340" s="82">
        <f t="shared" si="1957"/>
        <v>0</v>
      </c>
      <c r="AL340" s="82">
        <f t="shared" si="1958"/>
        <v>0</v>
      </c>
      <c r="AM340" s="76"/>
      <c r="AN340" s="77">
        <f t="shared" si="1959"/>
        <v>0</v>
      </c>
      <c r="AO340" s="76">
        <f t="shared" si="1960"/>
        <v>0</v>
      </c>
      <c r="AP340" s="82">
        <f t="shared" si="1961"/>
        <v>153872.93</v>
      </c>
      <c r="AQ340" s="82">
        <f t="shared" si="1962"/>
        <v>66391.850000000006</v>
      </c>
      <c r="AR340" s="82">
        <f t="shared" si="1963"/>
        <v>0</v>
      </c>
      <c r="AS340" s="82">
        <f t="shared" si="1964"/>
        <v>0</v>
      </c>
      <c r="AT340" s="82">
        <f t="shared" si="1965"/>
        <v>191917.01</v>
      </c>
      <c r="AU340" s="82">
        <f t="shared" si="1966"/>
        <v>0</v>
      </c>
      <c r="AV340" s="82">
        <f t="shared" si="1967"/>
        <v>0</v>
      </c>
      <c r="AW340" s="82">
        <f t="shared" si="1968"/>
        <v>313426.06</v>
      </c>
      <c r="AX340" s="82">
        <f t="shared" si="1969"/>
        <v>0</v>
      </c>
      <c r="AY340" s="82">
        <f t="shared" si="1970"/>
        <v>0</v>
      </c>
      <c r="AZ340" s="82">
        <f t="shared" si="1971"/>
        <v>0</v>
      </c>
      <c r="BA340" s="82">
        <f t="shared" si="1972"/>
        <v>23778.959999999999</v>
      </c>
      <c r="BB340" s="82">
        <f t="shared" si="1973"/>
        <v>0</v>
      </c>
      <c r="BC340" s="82">
        <f t="shared" si="1974"/>
        <v>0</v>
      </c>
      <c r="BD340" s="82">
        <f t="shared" si="1975"/>
        <v>69319.11</v>
      </c>
      <c r="BE340" s="82">
        <f t="shared" si="1976"/>
        <v>0</v>
      </c>
      <c r="BF340" s="76">
        <f t="shared" si="1977"/>
        <v>818705.92000000004</v>
      </c>
      <c r="BG340" s="77">
        <f t="shared" si="1978"/>
        <v>0.10951733440529256</v>
      </c>
      <c r="BH340" s="76">
        <f t="shared" si="1979"/>
        <v>1826.4086021505379</v>
      </c>
      <c r="BI340" s="82">
        <f t="shared" si="1980"/>
        <v>0</v>
      </c>
      <c r="BJ340" s="82">
        <f t="shared" si="1981"/>
        <v>0</v>
      </c>
      <c r="BK340" s="82">
        <f t="shared" si="1982"/>
        <v>3695.5899999999997</v>
      </c>
      <c r="BL340" s="82">
        <f t="shared" si="1983"/>
        <v>0</v>
      </c>
      <c r="BM340" s="82">
        <f t="shared" si="1984"/>
        <v>3473.66</v>
      </c>
      <c r="BN340" s="82">
        <f t="shared" si="1985"/>
        <v>0</v>
      </c>
      <c r="BO340" s="82">
        <f t="shared" si="1986"/>
        <v>273948.15000000002</v>
      </c>
      <c r="BP340" s="76">
        <f t="shared" si="2003"/>
        <v>281117.40000000002</v>
      </c>
      <c r="BQ340" s="77">
        <f t="shared" si="1987"/>
        <v>3.7604746162024076E-2</v>
      </c>
      <c r="BR340" s="76">
        <f t="shared" si="1988"/>
        <v>627.13023691607566</v>
      </c>
      <c r="BS340" s="82">
        <f t="shared" si="1989"/>
        <v>0</v>
      </c>
      <c r="BT340" s="82">
        <f t="shared" si="1990"/>
        <v>0</v>
      </c>
      <c r="BU340" s="82">
        <f t="shared" si="1991"/>
        <v>0</v>
      </c>
      <c r="BV340" s="82">
        <f t="shared" si="1992"/>
        <v>0</v>
      </c>
      <c r="BW340" s="76"/>
      <c r="BX340" s="77">
        <f t="shared" si="1994"/>
        <v>0</v>
      </c>
      <c r="BY340" s="76">
        <f t="shared" si="1995"/>
        <v>0</v>
      </c>
      <c r="BZ340" s="82">
        <v>1768496.9399999995</v>
      </c>
      <c r="CA340" s="77">
        <f t="shared" si="1996"/>
        <v>0.23656976948782357</v>
      </c>
      <c r="CB340" s="76">
        <f t="shared" si="1997"/>
        <v>3945.2481595502604</v>
      </c>
      <c r="CC340" s="82">
        <v>315463.88</v>
      </c>
      <c r="CD340" s="77">
        <f t="shared" si="1998"/>
        <v>4.219923466383519E-2</v>
      </c>
      <c r="CE340" s="76">
        <f t="shared" si="1999"/>
        <v>703.75201891759264</v>
      </c>
      <c r="CF340" s="84">
        <v>225179.27999999997</v>
      </c>
      <c r="CG340" s="77">
        <f t="shared" si="2000"/>
        <v>3.0121969203426548E-2</v>
      </c>
      <c r="CH340" s="85">
        <f t="shared" si="2001"/>
        <v>502.34078436621604</v>
      </c>
    </row>
    <row r="341" spans="1:86" x14ac:dyDescent="0.2">
      <c r="A341" s="79"/>
      <c r="B341" s="70" t="s">
        <v>553</v>
      </c>
      <c r="C341" s="70" t="s">
        <v>554</v>
      </c>
      <c r="D341" s="80">
        <f t="shared" si="1926"/>
        <v>710.32</v>
      </c>
      <c r="E341" s="80">
        <f t="shared" si="1927"/>
        <v>9447337.7300000004</v>
      </c>
      <c r="F341" s="76">
        <f t="shared" si="1928"/>
        <v>2688583.4699999993</v>
      </c>
      <c r="G341" s="76">
        <f t="shared" si="1929"/>
        <v>2600339.89</v>
      </c>
      <c r="H341" s="76">
        <f t="shared" si="1930"/>
        <v>0</v>
      </c>
      <c r="I341" s="76">
        <f t="shared" si="1931"/>
        <v>5288923.3599999994</v>
      </c>
      <c r="J341" s="77">
        <f t="shared" si="1932"/>
        <v>0.55983214648980262</v>
      </c>
      <c r="K341" s="81">
        <f t="shared" si="1933"/>
        <v>7445.8319630589012</v>
      </c>
      <c r="L341" s="82">
        <f t="shared" si="1934"/>
        <v>0</v>
      </c>
      <c r="M341" s="82">
        <f t="shared" si="1935"/>
        <v>0</v>
      </c>
      <c r="N341" s="82">
        <f t="shared" si="1936"/>
        <v>0</v>
      </c>
      <c r="O341" s="82">
        <f t="shared" si="1937"/>
        <v>0</v>
      </c>
      <c r="P341" s="82">
        <f t="shared" si="1938"/>
        <v>0</v>
      </c>
      <c r="Q341" s="82">
        <f t="shared" si="1939"/>
        <v>0</v>
      </c>
      <c r="R341" s="76"/>
      <c r="S341" s="77">
        <f t="shared" si="1940"/>
        <v>0</v>
      </c>
      <c r="T341" s="96">
        <f t="shared" si="1941"/>
        <v>0</v>
      </c>
      <c r="U341" s="82">
        <f t="shared" si="1942"/>
        <v>724579.09999999974</v>
      </c>
      <c r="V341" s="82">
        <f t="shared" si="1943"/>
        <v>3321.1400000000003</v>
      </c>
      <c r="W341" s="82">
        <f t="shared" si="1944"/>
        <v>95547.35</v>
      </c>
      <c r="X341" s="82">
        <f t="shared" si="1945"/>
        <v>0</v>
      </c>
      <c r="Y341" s="82">
        <f t="shared" si="1946"/>
        <v>0</v>
      </c>
      <c r="Z341" s="82">
        <f t="shared" si="1947"/>
        <v>0</v>
      </c>
      <c r="AA341" s="76">
        <f t="shared" si="1948"/>
        <v>823447.58999999973</v>
      </c>
      <c r="AB341" s="77">
        <f t="shared" si="1949"/>
        <v>8.7161866499717022E-2</v>
      </c>
      <c r="AC341" s="76">
        <f t="shared" si="1950"/>
        <v>1159.2628533618647</v>
      </c>
      <c r="AD341" s="82">
        <f t="shared" si="1951"/>
        <v>0</v>
      </c>
      <c r="AE341" s="82">
        <f t="shared" si="1952"/>
        <v>0</v>
      </c>
      <c r="AF341" s="82">
        <f t="shared" si="1953"/>
        <v>0</v>
      </c>
      <c r="AG341" s="82">
        <f t="shared" si="1954"/>
        <v>0</v>
      </c>
      <c r="AH341" s="76"/>
      <c r="AI341" s="77">
        <f t="shared" si="1955"/>
        <v>0</v>
      </c>
      <c r="AJ341" s="76">
        <f t="shared" si="1956"/>
        <v>0</v>
      </c>
      <c r="AK341" s="82">
        <f t="shared" si="1957"/>
        <v>0</v>
      </c>
      <c r="AL341" s="82">
        <f t="shared" si="1958"/>
        <v>0</v>
      </c>
      <c r="AM341" s="76"/>
      <c r="AN341" s="77">
        <f t="shared" si="1959"/>
        <v>0</v>
      </c>
      <c r="AO341" s="76">
        <f t="shared" si="1960"/>
        <v>0</v>
      </c>
      <c r="AP341" s="82">
        <f t="shared" si="1961"/>
        <v>100662.24999999999</v>
      </c>
      <c r="AQ341" s="82">
        <f t="shared" si="1962"/>
        <v>35054.93</v>
      </c>
      <c r="AR341" s="82">
        <f t="shared" si="1963"/>
        <v>0</v>
      </c>
      <c r="AS341" s="82">
        <f t="shared" si="1964"/>
        <v>0</v>
      </c>
      <c r="AT341" s="82">
        <f t="shared" si="1965"/>
        <v>74607.089999999982</v>
      </c>
      <c r="AU341" s="82">
        <f t="shared" si="1966"/>
        <v>0</v>
      </c>
      <c r="AV341" s="82">
        <f t="shared" si="1967"/>
        <v>0</v>
      </c>
      <c r="AW341" s="82">
        <f t="shared" si="1968"/>
        <v>14239.939999999999</v>
      </c>
      <c r="AX341" s="82">
        <f t="shared" si="1969"/>
        <v>0</v>
      </c>
      <c r="AY341" s="82">
        <f t="shared" si="1970"/>
        <v>0</v>
      </c>
      <c r="AZ341" s="82">
        <f t="shared" si="1971"/>
        <v>0</v>
      </c>
      <c r="BA341" s="82">
        <f t="shared" si="1972"/>
        <v>0</v>
      </c>
      <c r="BB341" s="82">
        <f t="shared" si="1973"/>
        <v>0</v>
      </c>
      <c r="BC341" s="82">
        <f t="shared" si="1974"/>
        <v>0</v>
      </c>
      <c r="BD341" s="82">
        <f t="shared" si="1975"/>
        <v>0</v>
      </c>
      <c r="BE341" s="82">
        <f t="shared" si="1976"/>
        <v>0</v>
      </c>
      <c r="BF341" s="76">
        <f t="shared" si="1977"/>
        <v>224564.20999999996</v>
      </c>
      <c r="BG341" s="77">
        <f t="shared" si="1978"/>
        <v>2.377010501984033E-2</v>
      </c>
      <c r="BH341" s="76">
        <f t="shared" si="1979"/>
        <v>316.1451317715958</v>
      </c>
      <c r="BI341" s="82">
        <f t="shared" si="1980"/>
        <v>0</v>
      </c>
      <c r="BJ341" s="82">
        <f t="shared" si="1981"/>
        <v>0</v>
      </c>
      <c r="BK341" s="82">
        <f t="shared" si="1982"/>
        <v>1852.96</v>
      </c>
      <c r="BL341" s="82">
        <f t="shared" si="1983"/>
        <v>0</v>
      </c>
      <c r="BM341" s="82">
        <f t="shared" si="1984"/>
        <v>0</v>
      </c>
      <c r="BN341" s="82">
        <f t="shared" si="1985"/>
        <v>0</v>
      </c>
      <c r="BO341" s="82">
        <f t="shared" si="1986"/>
        <v>0</v>
      </c>
      <c r="BP341" s="76">
        <f t="shared" si="2003"/>
        <v>1852.96</v>
      </c>
      <c r="BQ341" s="77">
        <f t="shared" si="1987"/>
        <v>1.9613567895598034E-4</v>
      </c>
      <c r="BR341" s="76">
        <f t="shared" si="1988"/>
        <v>2.608627097646131</v>
      </c>
      <c r="BS341" s="82">
        <f t="shared" si="1989"/>
        <v>0</v>
      </c>
      <c r="BT341" s="82">
        <f t="shared" si="1990"/>
        <v>0</v>
      </c>
      <c r="BU341" s="82">
        <f t="shared" si="1991"/>
        <v>335561.64</v>
      </c>
      <c r="BV341" s="82">
        <f t="shared" si="1992"/>
        <v>228675.56</v>
      </c>
      <c r="BW341" s="76">
        <f t="shared" si="1993"/>
        <v>564237.19999999995</v>
      </c>
      <c r="BX341" s="77">
        <f t="shared" si="1994"/>
        <v>5.9724465889291325E-2</v>
      </c>
      <c r="BY341" s="76">
        <f t="shared" si="1995"/>
        <v>794.34226827345412</v>
      </c>
      <c r="BZ341" s="82">
        <v>1729298.0999999999</v>
      </c>
      <c r="CA341" s="77">
        <f t="shared" si="1996"/>
        <v>0.18304607598695424</v>
      </c>
      <c r="CB341" s="76">
        <f t="shared" si="1997"/>
        <v>2434.5338720576638</v>
      </c>
      <c r="CC341" s="82">
        <v>179480.96000000002</v>
      </c>
      <c r="CD341" s="77">
        <f t="shared" si="1998"/>
        <v>1.8998046341675564E-2</v>
      </c>
      <c r="CE341" s="76">
        <f t="shared" si="1999"/>
        <v>252.67620227503099</v>
      </c>
      <c r="CF341" s="84">
        <v>635533.35</v>
      </c>
      <c r="CG341" s="77">
        <f t="shared" si="2000"/>
        <v>6.7271158093762773E-2</v>
      </c>
      <c r="CH341" s="85">
        <f t="shared" si="2001"/>
        <v>894.71414292150007</v>
      </c>
    </row>
    <row r="342" spans="1:86" x14ac:dyDescent="0.2">
      <c r="A342" s="79"/>
      <c r="B342" s="70" t="s">
        <v>555</v>
      </c>
      <c r="C342" s="70" t="s">
        <v>556</v>
      </c>
      <c r="D342" s="80">
        <f t="shared" si="1926"/>
        <v>1811.87</v>
      </c>
      <c r="E342" s="80">
        <f t="shared" si="1927"/>
        <v>20063948.309999999</v>
      </c>
      <c r="F342" s="76">
        <f t="shared" si="1928"/>
        <v>10304204.870000003</v>
      </c>
      <c r="G342" s="76">
        <f t="shared" si="1929"/>
        <v>184328.69000000003</v>
      </c>
      <c r="H342" s="76">
        <f t="shared" si="1930"/>
        <v>0</v>
      </c>
      <c r="I342" s="76">
        <f t="shared" si="1931"/>
        <v>10488533.560000002</v>
      </c>
      <c r="J342" s="77">
        <f t="shared" si="1932"/>
        <v>0.52275521238122657</v>
      </c>
      <c r="K342" s="81">
        <f t="shared" si="1933"/>
        <v>5788.7892398461272</v>
      </c>
      <c r="L342" s="82">
        <f t="shared" si="1934"/>
        <v>0</v>
      </c>
      <c r="M342" s="82">
        <f t="shared" si="1935"/>
        <v>0</v>
      </c>
      <c r="N342" s="82">
        <f t="shared" si="1936"/>
        <v>0</v>
      </c>
      <c r="O342" s="82">
        <f t="shared" si="1937"/>
        <v>0</v>
      </c>
      <c r="P342" s="82">
        <f t="shared" si="1938"/>
        <v>0</v>
      </c>
      <c r="Q342" s="82">
        <f t="shared" si="1939"/>
        <v>0</v>
      </c>
      <c r="R342" s="76"/>
      <c r="S342" s="77">
        <f t="shared" si="1940"/>
        <v>0</v>
      </c>
      <c r="T342" s="96">
        <f t="shared" si="1941"/>
        <v>0</v>
      </c>
      <c r="U342" s="82">
        <f t="shared" si="1942"/>
        <v>1960083.2</v>
      </c>
      <c r="V342" s="82">
        <f t="shared" si="1943"/>
        <v>85413.22</v>
      </c>
      <c r="W342" s="82">
        <f t="shared" si="1944"/>
        <v>393751.68999999994</v>
      </c>
      <c r="X342" s="82">
        <f t="shared" si="1945"/>
        <v>0</v>
      </c>
      <c r="Y342" s="82">
        <f t="shared" si="1946"/>
        <v>0</v>
      </c>
      <c r="Z342" s="82">
        <f t="shared" si="1947"/>
        <v>0</v>
      </c>
      <c r="AA342" s="76">
        <f t="shared" si="1948"/>
        <v>2439248.11</v>
      </c>
      <c r="AB342" s="77">
        <f t="shared" si="1949"/>
        <v>0.12157368391864642</v>
      </c>
      <c r="AC342" s="76">
        <f t="shared" si="1950"/>
        <v>1346.2600020972807</v>
      </c>
      <c r="AD342" s="82">
        <f t="shared" si="1951"/>
        <v>732005.8600000001</v>
      </c>
      <c r="AE342" s="82">
        <f t="shared" si="1952"/>
        <v>106838.76999999999</v>
      </c>
      <c r="AF342" s="82">
        <f t="shared" si="1953"/>
        <v>17601.53</v>
      </c>
      <c r="AG342" s="82">
        <f t="shared" si="1954"/>
        <v>0</v>
      </c>
      <c r="AH342" s="76">
        <f t="shared" si="2002"/>
        <v>856446.16000000015</v>
      </c>
      <c r="AI342" s="77">
        <f t="shared" si="1955"/>
        <v>4.268582368571703E-2</v>
      </c>
      <c r="AJ342" s="76">
        <f t="shared" si="1956"/>
        <v>472.68631855486331</v>
      </c>
      <c r="AK342" s="82">
        <f t="shared" si="1957"/>
        <v>0</v>
      </c>
      <c r="AL342" s="82">
        <f t="shared" si="1958"/>
        <v>0</v>
      </c>
      <c r="AM342" s="76"/>
      <c r="AN342" s="77">
        <f t="shared" si="1959"/>
        <v>0</v>
      </c>
      <c r="AO342" s="76">
        <f t="shared" si="1960"/>
        <v>0</v>
      </c>
      <c r="AP342" s="82">
        <f t="shared" si="1961"/>
        <v>596659.35</v>
      </c>
      <c r="AQ342" s="82">
        <f t="shared" si="1962"/>
        <v>125475.36000000002</v>
      </c>
      <c r="AR342" s="82">
        <f t="shared" si="1963"/>
        <v>0</v>
      </c>
      <c r="AS342" s="82">
        <f t="shared" si="1964"/>
        <v>0</v>
      </c>
      <c r="AT342" s="82">
        <f t="shared" si="1965"/>
        <v>493931.78</v>
      </c>
      <c r="AU342" s="82">
        <f t="shared" si="1966"/>
        <v>0</v>
      </c>
      <c r="AV342" s="82">
        <f t="shared" si="1967"/>
        <v>0</v>
      </c>
      <c r="AW342" s="82">
        <f t="shared" si="1968"/>
        <v>94196.41</v>
      </c>
      <c r="AX342" s="82">
        <f t="shared" si="1969"/>
        <v>0</v>
      </c>
      <c r="AY342" s="82">
        <f t="shared" si="1970"/>
        <v>0</v>
      </c>
      <c r="AZ342" s="82">
        <f t="shared" si="1971"/>
        <v>0</v>
      </c>
      <c r="BA342" s="82">
        <f t="shared" si="1972"/>
        <v>0</v>
      </c>
      <c r="BB342" s="82">
        <f t="shared" si="1973"/>
        <v>41128.949999999997</v>
      </c>
      <c r="BC342" s="82">
        <f t="shared" si="1974"/>
        <v>0</v>
      </c>
      <c r="BD342" s="82">
        <f t="shared" si="1975"/>
        <v>0</v>
      </c>
      <c r="BE342" s="82">
        <f t="shared" si="1976"/>
        <v>0</v>
      </c>
      <c r="BF342" s="76">
        <f t="shared" si="1977"/>
        <v>1351391.8499999999</v>
      </c>
      <c r="BG342" s="77">
        <f t="shared" si="1978"/>
        <v>6.7354233031315061E-2</v>
      </c>
      <c r="BH342" s="76">
        <f t="shared" si="1979"/>
        <v>745.85475227251402</v>
      </c>
      <c r="BI342" s="82">
        <f t="shared" si="1980"/>
        <v>0</v>
      </c>
      <c r="BJ342" s="82">
        <f t="shared" si="1981"/>
        <v>0</v>
      </c>
      <c r="BK342" s="82">
        <f t="shared" si="1982"/>
        <v>5887.2199999999993</v>
      </c>
      <c r="BL342" s="82">
        <f t="shared" si="1983"/>
        <v>0</v>
      </c>
      <c r="BM342" s="82">
        <f t="shared" si="1984"/>
        <v>0</v>
      </c>
      <c r="BN342" s="82">
        <f t="shared" si="1985"/>
        <v>0</v>
      </c>
      <c r="BO342" s="82">
        <f t="shared" si="1986"/>
        <v>4507.8999999999996</v>
      </c>
      <c r="BP342" s="76">
        <f t="shared" si="2003"/>
        <v>10395.119999999999</v>
      </c>
      <c r="BQ342" s="77">
        <f t="shared" si="1987"/>
        <v>5.180994208811336E-4</v>
      </c>
      <c r="BR342" s="76">
        <f t="shared" si="1988"/>
        <v>5.7372328036779683</v>
      </c>
      <c r="BS342" s="82">
        <f t="shared" si="1989"/>
        <v>0</v>
      </c>
      <c r="BT342" s="82">
        <f t="shared" si="1990"/>
        <v>0</v>
      </c>
      <c r="BU342" s="82">
        <f t="shared" si="1991"/>
        <v>0</v>
      </c>
      <c r="BV342" s="82">
        <f t="shared" si="1992"/>
        <v>0</v>
      </c>
      <c r="BW342" s="76"/>
      <c r="BX342" s="77">
        <f t="shared" si="1994"/>
        <v>0</v>
      </c>
      <c r="BY342" s="76">
        <f t="shared" si="1995"/>
        <v>0</v>
      </c>
      <c r="BZ342" s="82">
        <v>2970288.2899999996</v>
      </c>
      <c r="CA342" s="77">
        <f t="shared" si="1996"/>
        <v>0.14804106570188824</v>
      </c>
      <c r="CB342" s="76">
        <f t="shared" si="1997"/>
        <v>1639.3495615027566</v>
      </c>
      <c r="CC342" s="82">
        <v>664022.48</v>
      </c>
      <c r="CD342" s="77">
        <f t="shared" si="1998"/>
        <v>3.309530456022193E-2</v>
      </c>
      <c r="CE342" s="76">
        <f t="shared" si="1999"/>
        <v>366.48461534216034</v>
      </c>
      <c r="CF342" s="84">
        <v>1283622.74</v>
      </c>
      <c r="CG342" s="77">
        <f t="shared" si="2000"/>
        <v>6.3976577300103699E-2</v>
      </c>
      <c r="CH342" s="85">
        <f t="shared" si="2001"/>
        <v>708.45189776308462</v>
      </c>
    </row>
    <row r="343" spans="1:86" x14ac:dyDescent="0.2">
      <c r="A343" s="79"/>
      <c r="B343" s="70" t="s">
        <v>557</v>
      </c>
      <c r="C343" s="70" t="s">
        <v>558</v>
      </c>
      <c r="D343" s="80">
        <f t="shared" si="1926"/>
        <v>200.79</v>
      </c>
      <c r="E343" s="80">
        <f t="shared" si="1927"/>
        <v>1848980.67</v>
      </c>
      <c r="F343" s="76">
        <f t="shared" si="1928"/>
        <v>944933.54999999993</v>
      </c>
      <c r="G343" s="76">
        <f t="shared" si="1929"/>
        <v>0</v>
      </c>
      <c r="H343" s="76">
        <f t="shared" si="1930"/>
        <v>0</v>
      </c>
      <c r="I343" s="76">
        <f t="shared" si="1931"/>
        <v>944933.54999999993</v>
      </c>
      <c r="J343" s="77">
        <f t="shared" si="1932"/>
        <v>0.51105647848660307</v>
      </c>
      <c r="K343" s="81">
        <f t="shared" si="1933"/>
        <v>4706.0787389810248</v>
      </c>
      <c r="L343" s="82">
        <f t="shared" si="1934"/>
        <v>0</v>
      </c>
      <c r="M343" s="82">
        <f t="shared" si="1935"/>
        <v>0</v>
      </c>
      <c r="N343" s="82">
        <f t="shared" si="1936"/>
        <v>0</v>
      </c>
      <c r="O343" s="82">
        <f t="shared" si="1937"/>
        <v>0</v>
      </c>
      <c r="P343" s="82">
        <f t="shared" si="1938"/>
        <v>0</v>
      </c>
      <c r="Q343" s="82">
        <f t="shared" si="1939"/>
        <v>0</v>
      </c>
      <c r="R343" s="76"/>
      <c r="S343" s="77">
        <f t="shared" si="1940"/>
        <v>0</v>
      </c>
      <c r="T343" s="96">
        <f t="shared" si="1941"/>
        <v>0</v>
      </c>
      <c r="U343" s="82">
        <f t="shared" si="1942"/>
        <v>159589.88</v>
      </c>
      <c r="V343" s="82">
        <f t="shared" si="1943"/>
        <v>0</v>
      </c>
      <c r="W343" s="82">
        <f t="shared" si="1944"/>
        <v>59281.61</v>
      </c>
      <c r="X343" s="82">
        <f t="shared" si="1945"/>
        <v>0</v>
      </c>
      <c r="Y343" s="82">
        <f t="shared" si="1946"/>
        <v>0</v>
      </c>
      <c r="Z343" s="82">
        <f t="shared" si="1947"/>
        <v>0</v>
      </c>
      <c r="AA343" s="76">
        <f t="shared" si="1948"/>
        <v>218871.49</v>
      </c>
      <c r="AB343" s="77">
        <f t="shared" si="1949"/>
        <v>0.11837413638294011</v>
      </c>
      <c r="AC343" s="76">
        <f t="shared" si="1950"/>
        <v>1090.0517456048608</v>
      </c>
      <c r="AD343" s="82">
        <f t="shared" si="1951"/>
        <v>0</v>
      </c>
      <c r="AE343" s="82">
        <f t="shared" si="1952"/>
        <v>0</v>
      </c>
      <c r="AF343" s="82">
        <f t="shared" si="1953"/>
        <v>0</v>
      </c>
      <c r="AG343" s="82">
        <f t="shared" si="1954"/>
        <v>0</v>
      </c>
      <c r="AH343" s="76"/>
      <c r="AI343" s="77">
        <f t="shared" si="1955"/>
        <v>0</v>
      </c>
      <c r="AJ343" s="76">
        <f t="shared" si="1956"/>
        <v>0</v>
      </c>
      <c r="AK343" s="82">
        <f t="shared" si="1957"/>
        <v>0</v>
      </c>
      <c r="AL343" s="82">
        <f t="shared" si="1958"/>
        <v>0</v>
      </c>
      <c r="AM343" s="76"/>
      <c r="AN343" s="77">
        <f t="shared" si="1959"/>
        <v>0</v>
      </c>
      <c r="AO343" s="76">
        <f t="shared" si="1960"/>
        <v>0</v>
      </c>
      <c r="AP343" s="82">
        <f t="shared" si="1961"/>
        <v>78527.56</v>
      </c>
      <c r="AQ343" s="82">
        <f t="shared" si="1962"/>
        <v>16089.59</v>
      </c>
      <c r="AR343" s="82">
        <f t="shared" si="1963"/>
        <v>0</v>
      </c>
      <c r="AS343" s="82">
        <f t="shared" si="1964"/>
        <v>0</v>
      </c>
      <c r="AT343" s="82">
        <f t="shared" si="1965"/>
        <v>43619.199999999997</v>
      </c>
      <c r="AU343" s="82">
        <f t="shared" si="1966"/>
        <v>0</v>
      </c>
      <c r="AV343" s="82">
        <f t="shared" si="1967"/>
        <v>0</v>
      </c>
      <c r="AW343" s="82">
        <f t="shared" si="1968"/>
        <v>0</v>
      </c>
      <c r="AX343" s="82">
        <f t="shared" si="1969"/>
        <v>0</v>
      </c>
      <c r="AY343" s="82">
        <f t="shared" si="1970"/>
        <v>0</v>
      </c>
      <c r="AZ343" s="82">
        <f t="shared" si="1971"/>
        <v>0</v>
      </c>
      <c r="BA343" s="82">
        <f t="shared" si="1972"/>
        <v>0</v>
      </c>
      <c r="BB343" s="82">
        <f t="shared" si="1973"/>
        <v>0</v>
      </c>
      <c r="BC343" s="82">
        <f t="shared" si="1974"/>
        <v>0</v>
      </c>
      <c r="BD343" s="82">
        <f t="shared" si="1975"/>
        <v>0</v>
      </c>
      <c r="BE343" s="82">
        <f t="shared" si="1976"/>
        <v>0</v>
      </c>
      <c r="BF343" s="76">
        <f t="shared" si="1977"/>
        <v>138236.34999999998</v>
      </c>
      <c r="BG343" s="77">
        <f t="shared" si="1978"/>
        <v>7.4763545256533143E-2</v>
      </c>
      <c r="BH343" s="76">
        <f t="shared" si="1979"/>
        <v>688.46232382090727</v>
      </c>
      <c r="BI343" s="82">
        <f t="shared" si="1980"/>
        <v>0</v>
      </c>
      <c r="BJ343" s="82">
        <f t="shared" si="1981"/>
        <v>0</v>
      </c>
      <c r="BK343" s="82">
        <f t="shared" si="1982"/>
        <v>1997.75</v>
      </c>
      <c r="BL343" s="82">
        <f t="shared" si="1983"/>
        <v>0</v>
      </c>
      <c r="BM343" s="82">
        <f t="shared" si="1984"/>
        <v>0</v>
      </c>
      <c r="BN343" s="82">
        <f t="shared" si="1985"/>
        <v>0</v>
      </c>
      <c r="BO343" s="82">
        <f t="shared" si="1986"/>
        <v>0</v>
      </c>
      <c r="BP343" s="76">
        <f t="shared" si="2003"/>
        <v>1997.75</v>
      </c>
      <c r="BQ343" s="77">
        <f t="shared" si="1987"/>
        <v>1.0804601867471118E-3</v>
      </c>
      <c r="BR343" s="76">
        <f t="shared" si="1988"/>
        <v>9.9494496737885356</v>
      </c>
      <c r="BS343" s="82">
        <f t="shared" si="1989"/>
        <v>0</v>
      </c>
      <c r="BT343" s="82">
        <f t="shared" si="1990"/>
        <v>0</v>
      </c>
      <c r="BU343" s="82">
        <f t="shared" si="1991"/>
        <v>0</v>
      </c>
      <c r="BV343" s="82">
        <f t="shared" si="1992"/>
        <v>22275.54</v>
      </c>
      <c r="BW343" s="76">
        <f t="shared" si="1993"/>
        <v>22275.54</v>
      </c>
      <c r="BX343" s="77">
        <f t="shared" si="1994"/>
        <v>1.2047470458412094E-2</v>
      </c>
      <c r="BY343" s="76">
        <f t="shared" si="1995"/>
        <v>110.93948901837742</v>
      </c>
      <c r="BZ343" s="82">
        <v>407873.44</v>
      </c>
      <c r="CA343" s="77">
        <f t="shared" si="1996"/>
        <v>0.22059367445956049</v>
      </c>
      <c r="CB343" s="76">
        <f t="shared" si="1997"/>
        <v>2031.3433935952987</v>
      </c>
      <c r="CC343" s="82">
        <v>114792.55</v>
      </c>
      <c r="CD343" s="77">
        <f t="shared" si="1998"/>
        <v>6.2084234769203946E-2</v>
      </c>
      <c r="CE343" s="76">
        <f t="shared" si="1999"/>
        <v>571.70451715722902</v>
      </c>
      <c r="CF343" s="84"/>
      <c r="CG343" s="77">
        <f t="shared" si="2000"/>
        <v>0</v>
      </c>
      <c r="CH343" s="85">
        <f t="shared" si="2001"/>
        <v>0</v>
      </c>
    </row>
    <row r="344" spans="1:86" x14ac:dyDescent="0.2">
      <c r="A344" s="79"/>
      <c r="B344" s="70" t="s">
        <v>559</v>
      </c>
      <c r="C344" s="70" t="s">
        <v>560</v>
      </c>
      <c r="D344" s="80">
        <f t="shared" si="1926"/>
        <v>64.110000000000014</v>
      </c>
      <c r="E344" s="80">
        <f t="shared" si="1927"/>
        <v>963412.78</v>
      </c>
      <c r="F344" s="76">
        <f t="shared" si="1928"/>
        <v>437728.58</v>
      </c>
      <c r="G344" s="76">
        <f t="shared" si="1929"/>
        <v>0</v>
      </c>
      <c r="H344" s="76">
        <f t="shared" si="1930"/>
        <v>0</v>
      </c>
      <c r="I344" s="76">
        <f t="shared" si="1931"/>
        <v>437728.58</v>
      </c>
      <c r="J344" s="77">
        <f t="shared" si="1932"/>
        <v>0.45435205873021534</v>
      </c>
      <c r="K344" s="81">
        <f t="shared" si="1933"/>
        <v>6827.7738262361554</v>
      </c>
      <c r="L344" s="82">
        <f t="shared" si="1934"/>
        <v>0</v>
      </c>
      <c r="M344" s="82">
        <f t="shared" si="1935"/>
        <v>0</v>
      </c>
      <c r="N344" s="82">
        <f t="shared" si="1936"/>
        <v>0</v>
      </c>
      <c r="O344" s="82">
        <f t="shared" si="1937"/>
        <v>0</v>
      </c>
      <c r="P344" s="82">
        <f t="shared" si="1938"/>
        <v>0</v>
      </c>
      <c r="Q344" s="82">
        <f t="shared" si="1939"/>
        <v>0</v>
      </c>
      <c r="R344" s="76"/>
      <c r="S344" s="77">
        <f t="shared" si="1940"/>
        <v>0</v>
      </c>
      <c r="T344" s="96">
        <f t="shared" si="1941"/>
        <v>0</v>
      </c>
      <c r="U344" s="82">
        <f t="shared" si="1942"/>
        <v>50651.48</v>
      </c>
      <c r="V344" s="82">
        <f t="shared" si="1943"/>
        <v>0</v>
      </c>
      <c r="W344" s="82">
        <f t="shared" si="1944"/>
        <v>15342.59</v>
      </c>
      <c r="X344" s="82">
        <f t="shared" si="1945"/>
        <v>0</v>
      </c>
      <c r="Y344" s="82">
        <f t="shared" si="1946"/>
        <v>0</v>
      </c>
      <c r="Z344" s="82">
        <f t="shared" si="1947"/>
        <v>0</v>
      </c>
      <c r="AA344" s="76">
        <f t="shared" si="1948"/>
        <v>65994.070000000007</v>
      </c>
      <c r="AB344" s="77">
        <f t="shared" si="1949"/>
        <v>6.8500305756790988E-2</v>
      </c>
      <c r="AC344" s="76">
        <f t="shared" si="1950"/>
        <v>1029.388082982374</v>
      </c>
      <c r="AD344" s="82">
        <f t="shared" si="1951"/>
        <v>0</v>
      </c>
      <c r="AE344" s="82">
        <f t="shared" si="1952"/>
        <v>0</v>
      </c>
      <c r="AF344" s="82">
        <f t="shared" si="1953"/>
        <v>0</v>
      </c>
      <c r="AG344" s="82">
        <f t="shared" si="1954"/>
        <v>0</v>
      </c>
      <c r="AH344" s="76"/>
      <c r="AI344" s="77">
        <f t="shared" si="1955"/>
        <v>0</v>
      </c>
      <c r="AJ344" s="76">
        <f t="shared" si="1956"/>
        <v>0</v>
      </c>
      <c r="AK344" s="82">
        <f t="shared" si="1957"/>
        <v>0</v>
      </c>
      <c r="AL344" s="82">
        <f t="shared" si="1958"/>
        <v>0</v>
      </c>
      <c r="AM344" s="76"/>
      <c r="AN344" s="77">
        <f t="shared" si="1959"/>
        <v>0</v>
      </c>
      <c r="AO344" s="76">
        <f t="shared" si="1960"/>
        <v>0</v>
      </c>
      <c r="AP344" s="82">
        <f t="shared" si="1961"/>
        <v>70096.459999999992</v>
      </c>
      <c r="AQ344" s="82">
        <f t="shared" si="1962"/>
        <v>22987.54</v>
      </c>
      <c r="AR344" s="82">
        <f t="shared" si="1963"/>
        <v>0</v>
      </c>
      <c r="AS344" s="82">
        <f t="shared" si="1964"/>
        <v>0</v>
      </c>
      <c r="AT344" s="82">
        <f t="shared" si="1965"/>
        <v>20650.309999999998</v>
      </c>
      <c r="AU344" s="82">
        <f t="shared" si="1966"/>
        <v>0</v>
      </c>
      <c r="AV344" s="82">
        <f t="shared" si="1967"/>
        <v>0</v>
      </c>
      <c r="AW344" s="82">
        <f t="shared" si="1968"/>
        <v>0</v>
      </c>
      <c r="AX344" s="82">
        <f t="shared" si="1969"/>
        <v>0</v>
      </c>
      <c r="AY344" s="82">
        <f t="shared" si="1970"/>
        <v>0</v>
      </c>
      <c r="AZ344" s="82">
        <f t="shared" si="1971"/>
        <v>0</v>
      </c>
      <c r="BA344" s="82">
        <f t="shared" si="1972"/>
        <v>0</v>
      </c>
      <c r="BB344" s="82">
        <f t="shared" si="1973"/>
        <v>0</v>
      </c>
      <c r="BC344" s="82">
        <f t="shared" si="1974"/>
        <v>0</v>
      </c>
      <c r="BD344" s="82">
        <f t="shared" si="1975"/>
        <v>0</v>
      </c>
      <c r="BE344" s="82">
        <f t="shared" si="1976"/>
        <v>0</v>
      </c>
      <c r="BF344" s="76">
        <f t="shared" si="1977"/>
        <v>113734.31</v>
      </c>
      <c r="BG344" s="77">
        <f t="shared" si="1978"/>
        <v>0.11805356163118368</v>
      </c>
      <c r="BH344" s="76">
        <f t="shared" si="1979"/>
        <v>1774.049446264233</v>
      </c>
      <c r="BI344" s="82">
        <f t="shared" si="1980"/>
        <v>0</v>
      </c>
      <c r="BJ344" s="82">
        <f t="shared" si="1981"/>
        <v>0</v>
      </c>
      <c r="BK344" s="82">
        <f t="shared" si="1982"/>
        <v>0</v>
      </c>
      <c r="BL344" s="82">
        <f t="shared" si="1983"/>
        <v>0</v>
      </c>
      <c r="BM344" s="82">
        <f t="shared" si="1984"/>
        <v>0</v>
      </c>
      <c r="BN344" s="82">
        <f t="shared" si="1985"/>
        <v>0</v>
      </c>
      <c r="BO344" s="82">
        <f t="shared" si="1986"/>
        <v>17738.09</v>
      </c>
      <c r="BP344" s="76">
        <f t="shared" si="2003"/>
        <v>17738.09</v>
      </c>
      <c r="BQ344" s="77">
        <f t="shared" si="1987"/>
        <v>1.841172378884158E-2</v>
      </c>
      <c r="BR344" s="76">
        <f t="shared" si="1988"/>
        <v>276.68210887537037</v>
      </c>
      <c r="BS344" s="82">
        <f t="shared" si="1989"/>
        <v>0</v>
      </c>
      <c r="BT344" s="82">
        <f t="shared" si="1990"/>
        <v>0</v>
      </c>
      <c r="BU344" s="82">
        <f t="shared" si="1991"/>
        <v>0</v>
      </c>
      <c r="BV344" s="82">
        <f t="shared" si="1992"/>
        <v>0</v>
      </c>
      <c r="BW344" s="76"/>
      <c r="BX344" s="77">
        <f t="shared" si="1994"/>
        <v>0</v>
      </c>
      <c r="BY344" s="76">
        <f t="shared" si="1995"/>
        <v>0</v>
      </c>
      <c r="BZ344" s="82">
        <v>190366.98</v>
      </c>
      <c r="CA344" s="77">
        <f t="shared" si="1996"/>
        <v>0.19759648610847783</v>
      </c>
      <c r="CB344" s="76">
        <f t="shared" si="1997"/>
        <v>2969.3804398689749</v>
      </c>
      <c r="CC344" s="82">
        <v>78048.44</v>
      </c>
      <c r="CD344" s="77">
        <f t="shared" si="1998"/>
        <v>8.101246072322188E-2</v>
      </c>
      <c r="CE344" s="76">
        <f t="shared" si="1999"/>
        <v>1217.4144439245044</v>
      </c>
      <c r="CF344" s="84">
        <v>59802.31</v>
      </c>
      <c r="CG344" s="77">
        <f t="shared" si="2000"/>
        <v>6.2073403261268756E-2</v>
      </c>
      <c r="CH344" s="85">
        <f t="shared" si="2001"/>
        <v>932.80783029168595</v>
      </c>
    </row>
    <row r="345" spans="1:86" x14ac:dyDescent="0.2">
      <c r="A345" s="79"/>
      <c r="B345" s="70" t="s">
        <v>561</v>
      </c>
      <c r="C345" s="70" t="s">
        <v>113</v>
      </c>
      <c r="D345" s="80">
        <f t="shared" si="1926"/>
        <v>26.5</v>
      </c>
      <c r="E345" s="80">
        <f t="shared" si="1927"/>
        <v>464096.37</v>
      </c>
      <c r="F345" s="76">
        <f t="shared" si="1928"/>
        <v>193187.93000000002</v>
      </c>
      <c r="G345" s="76">
        <f t="shared" si="1929"/>
        <v>0</v>
      </c>
      <c r="H345" s="76">
        <f t="shared" si="1930"/>
        <v>0</v>
      </c>
      <c r="I345" s="76">
        <f t="shared" si="1931"/>
        <v>193187.93000000002</v>
      </c>
      <c r="J345" s="77">
        <f t="shared" si="1932"/>
        <v>0.41626684130280966</v>
      </c>
      <c r="K345" s="81">
        <f t="shared" si="1933"/>
        <v>7290.110566037737</v>
      </c>
      <c r="L345" s="82">
        <f t="shared" si="1934"/>
        <v>0</v>
      </c>
      <c r="M345" s="82">
        <f t="shared" si="1935"/>
        <v>0</v>
      </c>
      <c r="N345" s="82">
        <f t="shared" si="1936"/>
        <v>0</v>
      </c>
      <c r="O345" s="82">
        <f t="shared" si="1937"/>
        <v>0</v>
      </c>
      <c r="P345" s="82">
        <f t="shared" si="1938"/>
        <v>0</v>
      </c>
      <c r="Q345" s="82">
        <f t="shared" si="1939"/>
        <v>0</v>
      </c>
      <c r="R345" s="76"/>
      <c r="S345" s="77">
        <f t="shared" si="1940"/>
        <v>0</v>
      </c>
      <c r="T345" s="96">
        <f t="shared" si="1941"/>
        <v>0</v>
      </c>
      <c r="U345" s="82">
        <f t="shared" si="1942"/>
        <v>12725.95</v>
      </c>
      <c r="V345" s="82">
        <f t="shared" si="1943"/>
        <v>0</v>
      </c>
      <c r="W345" s="82">
        <f t="shared" si="1944"/>
        <v>7204.61</v>
      </c>
      <c r="X345" s="82">
        <f t="shared" si="1945"/>
        <v>0</v>
      </c>
      <c r="Y345" s="82">
        <f t="shared" si="1946"/>
        <v>0</v>
      </c>
      <c r="Z345" s="82">
        <f t="shared" si="1947"/>
        <v>0</v>
      </c>
      <c r="AA345" s="76">
        <f t="shared" si="1948"/>
        <v>19930.560000000001</v>
      </c>
      <c r="AB345" s="77">
        <f t="shared" si="1949"/>
        <v>4.294487371232833E-2</v>
      </c>
      <c r="AC345" s="76">
        <f t="shared" si="1950"/>
        <v>752.096603773585</v>
      </c>
      <c r="AD345" s="82">
        <f t="shared" si="1951"/>
        <v>0</v>
      </c>
      <c r="AE345" s="82">
        <f t="shared" si="1952"/>
        <v>0</v>
      </c>
      <c r="AF345" s="82">
        <f t="shared" si="1953"/>
        <v>0</v>
      </c>
      <c r="AG345" s="82">
        <f t="shared" si="1954"/>
        <v>0</v>
      </c>
      <c r="AH345" s="76"/>
      <c r="AI345" s="77">
        <f t="shared" si="1955"/>
        <v>0</v>
      </c>
      <c r="AJ345" s="76">
        <f t="shared" si="1956"/>
        <v>0</v>
      </c>
      <c r="AK345" s="82">
        <f t="shared" si="1957"/>
        <v>0</v>
      </c>
      <c r="AL345" s="82">
        <f t="shared" si="1958"/>
        <v>0</v>
      </c>
      <c r="AM345" s="76"/>
      <c r="AN345" s="77">
        <f t="shared" si="1959"/>
        <v>0</v>
      </c>
      <c r="AO345" s="76">
        <f t="shared" si="1960"/>
        <v>0</v>
      </c>
      <c r="AP345" s="82">
        <f t="shared" si="1961"/>
        <v>41538.550000000003</v>
      </c>
      <c r="AQ345" s="82">
        <f t="shared" si="1962"/>
        <v>20200.09</v>
      </c>
      <c r="AR345" s="82">
        <f t="shared" si="1963"/>
        <v>0</v>
      </c>
      <c r="AS345" s="82">
        <f t="shared" si="1964"/>
        <v>0</v>
      </c>
      <c r="AT345" s="82">
        <f t="shared" si="1965"/>
        <v>7476.3899999999994</v>
      </c>
      <c r="AU345" s="82">
        <f t="shared" si="1966"/>
        <v>0</v>
      </c>
      <c r="AV345" s="82">
        <f t="shared" si="1967"/>
        <v>0</v>
      </c>
      <c r="AW345" s="82">
        <f t="shared" si="1968"/>
        <v>0</v>
      </c>
      <c r="AX345" s="82">
        <f t="shared" si="1969"/>
        <v>0</v>
      </c>
      <c r="AY345" s="82">
        <f t="shared" si="1970"/>
        <v>0</v>
      </c>
      <c r="AZ345" s="82">
        <f t="shared" si="1971"/>
        <v>0</v>
      </c>
      <c r="BA345" s="82">
        <f t="shared" si="1972"/>
        <v>0</v>
      </c>
      <c r="BB345" s="82">
        <f t="shared" si="1973"/>
        <v>0</v>
      </c>
      <c r="BC345" s="82">
        <f t="shared" si="1974"/>
        <v>0</v>
      </c>
      <c r="BD345" s="82">
        <f t="shared" si="1975"/>
        <v>0</v>
      </c>
      <c r="BE345" s="82">
        <f t="shared" si="1976"/>
        <v>0</v>
      </c>
      <c r="BF345" s="76">
        <f t="shared" si="1977"/>
        <v>69215.03</v>
      </c>
      <c r="BG345" s="77">
        <f t="shared" si="1978"/>
        <v>0.14913934793327516</v>
      </c>
      <c r="BH345" s="76">
        <f t="shared" si="1979"/>
        <v>2611.8879245283019</v>
      </c>
      <c r="BI345" s="82">
        <f t="shared" si="1980"/>
        <v>0</v>
      </c>
      <c r="BJ345" s="82">
        <f t="shared" si="1981"/>
        <v>0</v>
      </c>
      <c r="BK345" s="82">
        <f t="shared" si="1982"/>
        <v>0</v>
      </c>
      <c r="BL345" s="82">
        <f t="shared" si="1983"/>
        <v>0</v>
      </c>
      <c r="BM345" s="82">
        <f t="shared" si="1984"/>
        <v>0</v>
      </c>
      <c r="BN345" s="82">
        <f t="shared" si="1985"/>
        <v>0</v>
      </c>
      <c r="BO345" s="82">
        <f t="shared" si="1986"/>
        <v>0</v>
      </c>
      <c r="BP345" s="76"/>
      <c r="BQ345" s="77">
        <f t="shared" si="1987"/>
        <v>0</v>
      </c>
      <c r="BR345" s="76">
        <f t="shared" si="1988"/>
        <v>0</v>
      </c>
      <c r="BS345" s="82">
        <f t="shared" si="1989"/>
        <v>0</v>
      </c>
      <c r="BT345" s="82">
        <f t="shared" si="1990"/>
        <v>0</v>
      </c>
      <c r="BU345" s="82">
        <f t="shared" si="1991"/>
        <v>0</v>
      </c>
      <c r="BV345" s="82">
        <f t="shared" si="1992"/>
        <v>0</v>
      </c>
      <c r="BW345" s="76"/>
      <c r="BX345" s="77">
        <f t="shared" si="1994"/>
        <v>0</v>
      </c>
      <c r="BY345" s="76">
        <f t="shared" si="1995"/>
        <v>0</v>
      </c>
      <c r="BZ345" s="82">
        <v>78582.559999999998</v>
      </c>
      <c r="CA345" s="77">
        <f t="shared" si="1996"/>
        <v>0.16932379798618119</v>
      </c>
      <c r="CB345" s="76">
        <f t="shared" si="1997"/>
        <v>2965.3796226415093</v>
      </c>
      <c r="CC345" s="82">
        <v>48888.19</v>
      </c>
      <c r="CD345" s="77">
        <f t="shared" si="1998"/>
        <v>0.10534059984136485</v>
      </c>
      <c r="CE345" s="76">
        <f t="shared" si="1999"/>
        <v>1844.8373584905662</v>
      </c>
      <c r="CF345" s="84">
        <v>54292.1</v>
      </c>
      <c r="CG345" s="77">
        <f t="shared" si="2000"/>
        <v>0.1169845392240409</v>
      </c>
      <c r="CH345" s="85">
        <f t="shared" si="2001"/>
        <v>2048.7584905660378</v>
      </c>
    </row>
    <row r="346" spans="1:86" x14ac:dyDescent="0.2">
      <c r="A346" s="79"/>
      <c r="B346" s="70" t="s">
        <v>562</v>
      </c>
      <c r="C346" s="70" t="s">
        <v>563</v>
      </c>
      <c r="D346" s="80">
        <f t="shared" si="1926"/>
        <v>158.00999999999996</v>
      </c>
      <c r="E346" s="80">
        <f t="shared" si="1927"/>
        <v>2893623.83</v>
      </c>
      <c r="F346" s="76">
        <f t="shared" si="1928"/>
        <v>1389948.7100000002</v>
      </c>
      <c r="G346" s="76">
        <f t="shared" si="1929"/>
        <v>0</v>
      </c>
      <c r="H346" s="76">
        <f t="shared" si="1930"/>
        <v>0</v>
      </c>
      <c r="I346" s="76">
        <f t="shared" si="1931"/>
        <v>1389948.7100000002</v>
      </c>
      <c r="J346" s="77">
        <f t="shared" si="1932"/>
        <v>0.48034879157046484</v>
      </c>
      <c r="K346" s="81">
        <f t="shared" si="1933"/>
        <v>8796.5869881653089</v>
      </c>
      <c r="L346" s="82">
        <f t="shared" si="1934"/>
        <v>0</v>
      </c>
      <c r="M346" s="82">
        <f t="shared" si="1935"/>
        <v>0</v>
      </c>
      <c r="N346" s="82">
        <f t="shared" si="1936"/>
        <v>0</v>
      </c>
      <c r="O346" s="82">
        <f t="shared" si="1937"/>
        <v>0</v>
      </c>
      <c r="P346" s="82">
        <f t="shared" si="1938"/>
        <v>0</v>
      </c>
      <c r="Q346" s="82">
        <f t="shared" si="1939"/>
        <v>0</v>
      </c>
      <c r="R346" s="76"/>
      <c r="S346" s="77">
        <f t="shared" si="1940"/>
        <v>0</v>
      </c>
      <c r="T346" s="96">
        <f t="shared" si="1941"/>
        <v>0</v>
      </c>
      <c r="U346" s="82">
        <f t="shared" si="1942"/>
        <v>170297.43000000002</v>
      </c>
      <c r="V346" s="82">
        <f t="shared" si="1943"/>
        <v>0</v>
      </c>
      <c r="W346" s="82">
        <f t="shared" si="1944"/>
        <v>31521</v>
      </c>
      <c r="X346" s="82">
        <f t="shared" si="1945"/>
        <v>0</v>
      </c>
      <c r="Y346" s="82">
        <f t="shared" si="1946"/>
        <v>0</v>
      </c>
      <c r="Z346" s="82">
        <f t="shared" si="1947"/>
        <v>8720.44</v>
      </c>
      <c r="AA346" s="76">
        <f t="shared" si="1948"/>
        <v>210538.87000000002</v>
      </c>
      <c r="AB346" s="77">
        <f t="shared" si="1949"/>
        <v>7.275958533974336E-2</v>
      </c>
      <c r="AC346" s="76">
        <f t="shared" si="1950"/>
        <v>1332.4401620150627</v>
      </c>
      <c r="AD346" s="82">
        <f t="shared" si="1951"/>
        <v>98337.23000000001</v>
      </c>
      <c r="AE346" s="82">
        <f t="shared" si="1952"/>
        <v>0</v>
      </c>
      <c r="AF346" s="82">
        <f t="shared" si="1953"/>
        <v>2231</v>
      </c>
      <c r="AG346" s="82">
        <f t="shared" si="1954"/>
        <v>0</v>
      </c>
      <c r="AH346" s="76">
        <f t="shared" si="2002"/>
        <v>100568.23000000001</v>
      </c>
      <c r="AI346" s="77">
        <f t="shared" si="1955"/>
        <v>3.4755115353055414E-2</v>
      </c>
      <c r="AJ346" s="76">
        <f t="shared" si="1956"/>
        <v>636.46750205683202</v>
      </c>
      <c r="AK346" s="82">
        <f t="shared" si="1957"/>
        <v>0</v>
      </c>
      <c r="AL346" s="82">
        <f t="shared" si="1958"/>
        <v>0</v>
      </c>
      <c r="AM346" s="76"/>
      <c r="AN346" s="77">
        <f t="shared" si="1959"/>
        <v>0</v>
      </c>
      <c r="AO346" s="76">
        <f t="shared" si="1960"/>
        <v>0</v>
      </c>
      <c r="AP346" s="82">
        <f t="shared" si="1961"/>
        <v>67935.67</v>
      </c>
      <c r="AQ346" s="82">
        <f t="shared" si="1962"/>
        <v>26340.149999999998</v>
      </c>
      <c r="AR346" s="82">
        <f t="shared" si="1963"/>
        <v>0</v>
      </c>
      <c r="AS346" s="82">
        <f t="shared" si="1964"/>
        <v>0</v>
      </c>
      <c r="AT346" s="82">
        <f t="shared" si="1965"/>
        <v>71783.070000000007</v>
      </c>
      <c r="AU346" s="82">
        <f t="shared" si="1966"/>
        <v>0</v>
      </c>
      <c r="AV346" s="82">
        <f t="shared" si="1967"/>
        <v>0</v>
      </c>
      <c r="AW346" s="82">
        <f t="shared" si="1968"/>
        <v>57736.090000000004</v>
      </c>
      <c r="AX346" s="82">
        <f t="shared" si="1969"/>
        <v>0</v>
      </c>
      <c r="AY346" s="82">
        <f t="shared" si="1970"/>
        <v>0</v>
      </c>
      <c r="AZ346" s="82">
        <f t="shared" si="1971"/>
        <v>0</v>
      </c>
      <c r="BA346" s="82">
        <f t="shared" si="1972"/>
        <v>0</v>
      </c>
      <c r="BB346" s="82">
        <f t="shared" si="1973"/>
        <v>0</v>
      </c>
      <c r="BC346" s="82">
        <f t="shared" si="1974"/>
        <v>0</v>
      </c>
      <c r="BD346" s="82">
        <f t="shared" si="1975"/>
        <v>11275.240000000002</v>
      </c>
      <c r="BE346" s="82">
        <f t="shared" si="1976"/>
        <v>0</v>
      </c>
      <c r="BF346" s="76">
        <f t="shared" si="1977"/>
        <v>235070.22</v>
      </c>
      <c r="BG346" s="77">
        <f t="shared" si="1978"/>
        <v>8.1237311347411731E-2</v>
      </c>
      <c r="BH346" s="76">
        <f t="shared" si="1979"/>
        <v>1487.692044807291</v>
      </c>
      <c r="BI346" s="82">
        <f t="shared" si="1980"/>
        <v>0</v>
      </c>
      <c r="BJ346" s="82">
        <f t="shared" si="1981"/>
        <v>0</v>
      </c>
      <c r="BK346" s="82">
        <f t="shared" si="1982"/>
        <v>1296.78</v>
      </c>
      <c r="BL346" s="82">
        <f t="shared" si="1983"/>
        <v>0</v>
      </c>
      <c r="BM346" s="82">
        <f t="shared" si="1984"/>
        <v>0</v>
      </c>
      <c r="BN346" s="82">
        <f t="shared" si="1985"/>
        <v>0</v>
      </c>
      <c r="BO346" s="82">
        <f t="shared" si="1986"/>
        <v>29296.280000000002</v>
      </c>
      <c r="BP346" s="76">
        <f t="shared" si="2003"/>
        <v>30593.06</v>
      </c>
      <c r="BQ346" s="77">
        <f t="shared" si="1987"/>
        <v>1.057257674021851E-2</v>
      </c>
      <c r="BR346" s="76">
        <f t="shared" si="1988"/>
        <v>193.61470792987791</v>
      </c>
      <c r="BS346" s="82">
        <f t="shared" si="1989"/>
        <v>0</v>
      </c>
      <c r="BT346" s="82">
        <f t="shared" si="1990"/>
        <v>0</v>
      </c>
      <c r="BU346" s="82">
        <f t="shared" si="1991"/>
        <v>0</v>
      </c>
      <c r="BV346" s="82">
        <f t="shared" si="1992"/>
        <v>0</v>
      </c>
      <c r="BW346" s="76"/>
      <c r="BX346" s="77">
        <f t="shared" si="1994"/>
        <v>0</v>
      </c>
      <c r="BY346" s="76">
        <f t="shared" si="1995"/>
        <v>0</v>
      </c>
      <c r="BZ346" s="82">
        <v>585428.28999999992</v>
      </c>
      <c r="CA346" s="77">
        <f t="shared" si="1996"/>
        <v>0.20231665357829179</v>
      </c>
      <c r="CB346" s="76">
        <f t="shared" si="1997"/>
        <v>3705.0078476045824</v>
      </c>
      <c r="CC346" s="82">
        <v>115290.96999999999</v>
      </c>
      <c r="CD346" s="77">
        <f t="shared" si="1998"/>
        <v>3.9843109116225371E-2</v>
      </c>
      <c r="CE346" s="76">
        <f t="shared" si="1999"/>
        <v>729.64350357572312</v>
      </c>
      <c r="CF346" s="84">
        <v>226185.47999999998</v>
      </c>
      <c r="CG346" s="77">
        <f t="shared" si="2000"/>
        <v>7.8166856954589012E-2</v>
      </c>
      <c r="CH346" s="85">
        <f t="shared" si="2001"/>
        <v>1431.4630719574714</v>
      </c>
    </row>
    <row r="347" spans="1:86" x14ac:dyDescent="0.2">
      <c r="A347" s="79"/>
      <c r="B347" s="70" t="s">
        <v>564</v>
      </c>
      <c r="C347" s="70" t="s">
        <v>565</v>
      </c>
      <c r="D347" s="80">
        <f t="shared" si="1926"/>
        <v>935.4899999999999</v>
      </c>
      <c r="E347" s="80">
        <f t="shared" si="1927"/>
        <v>10156714.9</v>
      </c>
      <c r="F347" s="76">
        <f t="shared" si="1928"/>
        <v>2858145.5900000008</v>
      </c>
      <c r="G347" s="76">
        <f t="shared" si="1929"/>
        <v>2985558.8900000006</v>
      </c>
      <c r="H347" s="76">
        <f t="shared" si="1930"/>
        <v>0</v>
      </c>
      <c r="I347" s="76">
        <f t="shared" si="1931"/>
        <v>5843704.4800000014</v>
      </c>
      <c r="J347" s="77">
        <f t="shared" si="1932"/>
        <v>0.57535379672811349</v>
      </c>
      <c r="K347" s="81">
        <f t="shared" si="1933"/>
        <v>6246.67765556019</v>
      </c>
      <c r="L347" s="82">
        <f t="shared" si="1934"/>
        <v>0</v>
      </c>
      <c r="M347" s="82">
        <f t="shared" si="1935"/>
        <v>0</v>
      </c>
      <c r="N347" s="82">
        <f t="shared" si="1936"/>
        <v>0</v>
      </c>
      <c r="O347" s="82">
        <f t="shared" si="1937"/>
        <v>0</v>
      </c>
      <c r="P347" s="82">
        <f t="shared" si="1938"/>
        <v>0</v>
      </c>
      <c r="Q347" s="82">
        <f t="shared" si="1939"/>
        <v>0</v>
      </c>
      <c r="R347" s="76"/>
      <c r="S347" s="77">
        <f t="shared" si="1940"/>
        <v>0</v>
      </c>
      <c r="T347" s="96">
        <f t="shared" si="1941"/>
        <v>0</v>
      </c>
      <c r="U347" s="82">
        <f t="shared" si="1942"/>
        <v>842062.79999999993</v>
      </c>
      <c r="V347" s="82">
        <f t="shared" si="1943"/>
        <v>0</v>
      </c>
      <c r="W347" s="82">
        <f t="shared" si="1944"/>
        <v>99469.8</v>
      </c>
      <c r="X347" s="82">
        <f t="shared" si="1945"/>
        <v>0</v>
      </c>
      <c r="Y347" s="82">
        <f t="shared" si="1946"/>
        <v>0</v>
      </c>
      <c r="Z347" s="82">
        <f t="shared" si="1947"/>
        <v>33336.699999999997</v>
      </c>
      <c r="AA347" s="76">
        <f t="shared" si="1948"/>
        <v>974869.29999999993</v>
      </c>
      <c r="AB347" s="77">
        <f t="shared" si="1949"/>
        <v>9.5982737489264364E-2</v>
      </c>
      <c r="AC347" s="76">
        <f t="shared" si="1950"/>
        <v>1042.0948379993372</v>
      </c>
      <c r="AD347" s="82">
        <f t="shared" si="1951"/>
        <v>287859.13</v>
      </c>
      <c r="AE347" s="82">
        <f t="shared" si="1952"/>
        <v>0</v>
      </c>
      <c r="AF347" s="82">
        <f t="shared" si="1953"/>
        <v>0</v>
      </c>
      <c r="AG347" s="82">
        <f t="shared" si="1954"/>
        <v>0</v>
      </c>
      <c r="AH347" s="76">
        <f t="shared" si="2002"/>
        <v>287859.13</v>
      </c>
      <c r="AI347" s="77">
        <f t="shared" si="1955"/>
        <v>2.8341755462684099E-2</v>
      </c>
      <c r="AJ347" s="76">
        <f t="shared" si="1956"/>
        <v>307.70946776555604</v>
      </c>
      <c r="AK347" s="82">
        <f t="shared" si="1957"/>
        <v>0</v>
      </c>
      <c r="AL347" s="82">
        <f t="shared" si="1958"/>
        <v>0</v>
      </c>
      <c r="AM347" s="76"/>
      <c r="AN347" s="77">
        <f t="shared" si="1959"/>
        <v>0</v>
      </c>
      <c r="AO347" s="76">
        <f t="shared" si="1960"/>
        <v>0</v>
      </c>
      <c r="AP347" s="82">
        <f t="shared" si="1961"/>
        <v>407499.13</v>
      </c>
      <c r="AQ347" s="82">
        <f t="shared" si="1962"/>
        <v>38875.279999999999</v>
      </c>
      <c r="AR347" s="82">
        <f t="shared" si="1963"/>
        <v>0</v>
      </c>
      <c r="AS347" s="82">
        <f t="shared" si="1964"/>
        <v>0</v>
      </c>
      <c r="AT347" s="82">
        <f t="shared" si="1965"/>
        <v>196926.88999999998</v>
      </c>
      <c r="AU347" s="82">
        <f t="shared" si="1966"/>
        <v>0</v>
      </c>
      <c r="AV347" s="82">
        <f t="shared" si="1967"/>
        <v>0</v>
      </c>
      <c r="AW347" s="82">
        <f t="shared" si="1968"/>
        <v>67497.59</v>
      </c>
      <c r="AX347" s="82">
        <f t="shared" si="1969"/>
        <v>0</v>
      </c>
      <c r="AY347" s="82">
        <f t="shared" si="1970"/>
        <v>0</v>
      </c>
      <c r="AZ347" s="82">
        <f t="shared" si="1971"/>
        <v>0</v>
      </c>
      <c r="BA347" s="82">
        <f t="shared" si="1972"/>
        <v>0</v>
      </c>
      <c r="BB347" s="82">
        <f t="shared" si="1973"/>
        <v>247.21</v>
      </c>
      <c r="BC347" s="82">
        <f t="shared" si="1974"/>
        <v>0</v>
      </c>
      <c r="BD347" s="82">
        <f t="shared" si="1975"/>
        <v>10355.030000000001</v>
      </c>
      <c r="BE347" s="82">
        <f t="shared" si="1976"/>
        <v>0</v>
      </c>
      <c r="BF347" s="76">
        <f t="shared" si="1977"/>
        <v>721401.13</v>
      </c>
      <c r="BG347" s="77">
        <f t="shared" si="1978"/>
        <v>7.1027013862523594E-2</v>
      </c>
      <c r="BH347" s="76">
        <f t="shared" si="1979"/>
        <v>771.14787972078818</v>
      </c>
      <c r="BI347" s="82">
        <f t="shared" si="1980"/>
        <v>0</v>
      </c>
      <c r="BJ347" s="82">
        <f t="shared" si="1981"/>
        <v>0</v>
      </c>
      <c r="BK347" s="82">
        <f t="shared" si="1982"/>
        <v>0</v>
      </c>
      <c r="BL347" s="82">
        <f t="shared" si="1983"/>
        <v>0</v>
      </c>
      <c r="BM347" s="82">
        <f t="shared" si="1984"/>
        <v>0</v>
      </c>
      <c r="BN347" s="82">
        <f t="shared" si="1985"/>
        <v>0</v>
      </c>
      <c r="BO347" s="82">
        <f t="shared" si="1986"/>
        <v>1334.74</v>
      </c>
      <c r="BP347" s="76">
        <f t="shared" si="2003"/>
        <v>1334.74</v>
      </c>
      <c r="BQ347" s="77">
        <f t="shared" si="1987"/>
        <v>1.3141453837598613E-4</v>
      </c>
      <c r="BR347" s="76">
        <f t="shared" si="1988"/>
        <v>1.4267816866027432</v>
      </c>
      <c r="BS347" s="82">
        <f t="shared" si="1989"/>
        <v>0</v>
      </c>
      <c r="BT347" s="82">
        <f t="shared" si="1990"/>
        <v>0</v>
      </c>
      <c r="BU347" s="82">
        <f t="shared" si="1991"/>
        <v>0</v>
      </c>
      <c r="BV347" s="82">
        <f t="shared" si="1992"/>
        <v>0</v>
      </c>
      <c r="BW347" s="76"/>
      <c r="BX347" s="77">
        <f t="shared" si="1994"/>
        <v>0</v>
      </c>
      <c r="BY347" s="76">
        <f t="shared" si="1995"/>
        <v>0</v>
      </c>
      <c r="BZ347" s="82">
        <v>1440535.96</v>
      </c>
      <c r="CA347" s="77">
        <f t="shared" si="1996"/>
        <v>0.1418308945543012</v>
      </c>
      <c r="CB347" s="76">
        <f t="shared" si="1997"/>
        <v>1539.8731787619324</v>
      </c>
      <c r="CC347" s="82">
        <v>517100.49000000005</v>
      </c>
      <c r="CD347" s="77">
        <f t="shared" si="1998"/>
        <v>5.0912179291357287E-2</v>
      </c>
      <c r="CE347" s="76">
        <f t="shared" si="1999"/>
        <v>552.75897123432651</v>
      </c>
      <c r="CF347" s="84">
        <v>369909.67</v>
      </c>
      <c r="CG347" s="77">
        <f t="shared" si="2000"/>
        <v>3.6420208073380103E-2</v>
      </c>
      <c r="CH347" s="85">
        <f t="shared" si="2001"/>
        <v>395.4180910538862</v>
      </c>
    </row>
    <row r="348" spans="1:86" x14ac:dyDescent="0.2">
      <c r="A348" s="79"/>
      <c r="B348" s="70" t="s">
        <v>566</v>
      </c>
      <c r="C348" s="70" t="s">
        <v>567</v>
      </c>
      <c r="D348" s="80">
        <f t="shared" si="1926"/>
        <v>215.86999999999998</v>
      </c>
      <c r="E348" s="80">
        <f t="shared" si="1927"/>
        <v>3174936.21</v>
      </c>
      <c r="F348" s="76">
        <f t="shared" si="1928"/>
        <v>1387697.4699999997</v>
      </c>
      <c r="G348" s="76">
        <f t="shared" si="1929"/>
        <v>203877.31999999998</v>
      </c>
      <c r="H348" s="76">
        <f t="shared" si="1930"/>
        <v>0</v>
      </c>
      <c r="I348" s="76">
        <f t="shared" si="1931"/>
        <v>1591574.7899999998</v>
      </c>
      <c r="J348" s="77">
        <f t="shared" si="1932"/>
        <v>0.50129347008203351</v>
      </c>
      <c r="K348" s="81">
        <f t="shared" si="1933"/>
        <v>7372.8391624588876</v>
      </c>
      <c r="L348" s="82">
        <f t="shared" si="1934"/>
        <v>0</v>
      </c>
      <c r="M348" s="82">
        <f t="shared" si="1935"/>
        <v>0</v>
      </c>
      <c r="N348" s="82">
        <f t="shared" si="1936"/>
        <v>0</v>
      </c>
      <c r="O348" s="82">
        <f t="shared" si="1937"/>
        <v>0</v>
      </c>
      <c r="P348" s="82">
        <f t="shared" si="1938"/>
        <v>0</v>
      </c>
      <c r="Q348" s="82">
        <f t="shared" si="1939"/>
        <v>0</v>
      </c>
      <c r="R348" s="76"/>
      <c r="S348" s="77">
        <f t="shared" si="1940"/>
        <v>0</v>
      </c>
      <c r="T348" s="96">
        <f t="shared" si="1941"/>
        <v>0</v>
      </c>
      <c r="U348" s="82">
        <f t="shared" si="1942"/>
        <v>194010.89</v>
      </c>
      <c r="V348" s="82">
        <f t="shared" si="1943"/>
        <v>0</v>
      </c>
      <c r="W348" s="82">
        <f t="shared" si="1944"/>
        <v>45221.84</v>
      </c>
      <c r="X348" s="82">
        <f t="shared" si="1945"/>
        <v>0</v>
      </c>
      <c r="Y348" s="82">
        <f t="shared" si="1946"/>
        <v>0</v>
      </c>
      <c r="Z348" s="82">
        <f t="shared" si="1947"/>
        <v>0</v>
      </c>
      <c r="AA348" s="76">
        <f t="shared" si="1948"/>
        <v>239232.73</v>
      </c>
      <c r="AB348" s="77">
        <f t="shared" si="1949"/>
        <v>7.5350405229086481E-2</v>
      </c>
      <c r="AC348" s="76">
        <f t="shared" si="1950"/>
        <v>1108.2259230092186</v>
      </c>
      <c r="AD348" s="82">
        <f t="shared" si="1951"/>
        <v>12346.73</v>
      </c>
      <c r="AE348" s="82">
        <f t="shared" si="1952"/>
        <v>0</v>
      </c>
      <c r="AF348" s="82">
        <f t="shared" si="1953"/>
        <v>0</v>
      </c>
      <c r="AG348" s="82">
        <f t="shared" si="1954"/>
        <v>0</v>
      </c>
      <c r="AH348" s="76">
        <f t="shared" si="2002"/>
        <v>12346.73</v>
      </c>
      <c r="AI348" s="77">
        <f t="shared" si="1955"/>
        <v>3.888811989706086E-3</v>
      </c>
      <c r="AJ348" s="76">
        <f t="shared" si="1956"/>
        <v>57.195210080140832</v>
      </c>
      <c r="AK348" s="82">
        <f t="shared" si="1957"/>
        <v>0</v>
      </c>
      <c r="AL348" s="82">
        <f t="shared" si="1958"/>
        <v>0</v>
      </c>
      <c r="AM348" s="76"/>
      <c r="AN348" s="77">
        <f t="shared" si="1959"/>
        <v>0</v>
      </c>
      <c r="AO348" s="76">
        <f t="shared" si="1960"/>
        <v>0</v>
      </c>
      <c r="AP348" s="82">
        <f t="shared" si="1961"/>
        <v>130245.47</v>
      </c>
      <c r="AQ348" s="82">
        <f t="shared" si="1962"/>
        <v>26228.9</v>
      </c>
      <c r="AR348" s="82">
        <f t="shared" si="1963"/>
        <v>0</v>
      </c>
      <c r="AS348" s="82">
        <f t="shared" si="1964"/>
        <v>0</v>
      </c>
      <c r="AT348" s="82">
        <f t="shared" si="1965"/>
        <v>81660.53</v>
      </c>
      <c r="AU348" s="82">
        <f t="shared" si="1966"/>
        <v>0</v>
      </c>
      <c r="AV348" s="82">
        <f t="shared" si="1967"/>
        <v>0</v>
      </c>
      <c r="AW348" s="82">
        <f t="shared" si="1968"/>
        <v>60641.100000000006</v>
      </c>
      <c r="AX348" s="82">
        <f t="shared" si="1969"/>
        <v>0</v>
      </c>
      <c r="AY348" s="82">
        <f t="shared" si="1970"/>
        <v>0</v>
      </c>
      <c r="AZ348" s="82">
        <f t="shared" si="1971"/>
        <v>0</v>
      </c>
      <c r="BA348" s="82">
        <f t="shared" si="1972"/>
        <v>0</v>
      </c>
      <c r="BB348" s="82">
        <f t="shared" si="1973"/>
        <v>0</v>
      </c>
      <c r="BC348" s="82">
        <f t="shared" si="1974"/>
        <v>0</v>
      </c>
      <c r="BD348" s="82">
        <f t="shared" si="1975"/>
        <v>0</v>
      </c>
      <c r="BE348" s="82">
        <f t="shared" si="1976"/>
        <v>200</v>
      </c>
      <c r="BF348" s="76">
        <f t="shared" si="1977"/>
        <v>298976</v>
      </c>
      <c r="BG348" s="77">
        <f t="shared" si="1978"/>
        <v>9.4167561243695033E-2</v>
      </c>
      <c r="BH348" s="76">
        <f t="shared" si="1979"/>
        <v>1384.981701950248</v>
      </c>
      <c r="BI348" s="82">
        <f t="shared" si="1980"/>
        <v>0</v>
      </c>
      <c r="BJ348" s="82">
        <f t="shared" si="1981"/>
        <v>0</v>
      </c>
      <c r="BK348" s="82">
        <f t="shared" si="1982"/>
        <v>0</v>
      </c>
      <c r="BL348" s="82">
        <f t="shared" si="1983"/>
        <v>0</v>
      </c>
      <c r="BM348" s="82">
        <f t="shared" si="1984"/>
        <v>0</v>
      </c>
      <c r="BN348" s="82">
        <f t="shared" si="1985"/>
        <v>0</v>
      </c>
      <c r="BO348" s="82">
        <f t="shared" si="1986"/>
        <v>13877.990000000002</v>
      </c>
      <c r="BP348" s="76">
        <f t="shared" si="2003"/>
        <v>13877.990000000002</v>
      </c>
      <c r="BQ348" s="77">
        <f t="shared" si="1987"/>
        <v>4.371108293857659E-3</v>
      </c>
      <c r="BR348" s="76">
        <f t="shared" si="1988"/>
        <v>64.288645944318361</v>
      </c>
      <c r="BS348" s="82">
        <f t="shared" si="1989"/>
        <v>0</v>
      </c>
      <c r="BT348" s="82">
        <f t="shared" si="1990"/>
        <v>0</v>
      </c>
      <c r="BU348" s="82">
        <f t="shared" si="1991"/>
        <v>0</v>
      </c>
      <c r="BV348" s="82">
        <f t="shared" si="1992"/>
        <v>0</v>
      </c>
      <c r="BW348" s="76"/>
      <c r="BX348" s="77">
        <f t="shared" si="1994"/>
        <v>0</v>
      </c>
      <c r="BY348" s="76">
        <f t="shared" si="1995"/>
        <v>0</v>
      </c>
      <c r="BZ348" s="82">
        <v>658463.09000000008</v>
      </c>
      <c r="CA348" s="77">
        <f t="shared" si="1996"/>
        <v>0.20739411643171252</v>
      </c>
      <c r="CB348" s="76">
        <f t="shared" si="1997"/>
        <v>3050.2760457682871</v>
      </c>
      <c r="CC348" s="82">
        <v>157463.21</v>
      </c>
      <c r="CD348" s="77">
        <f t="shared" si="1998"/>
        <v>4.959570825519042E-2</v>
      </c>
      <c r="CE348" s="76">
        <f t="shared" si="1999"/>
        <v>729.43535461157182</v>
      </c>
      <c r="CF348" s="84">
        <v>203001.67</v>
      </c>
      <c r="CG348" s="77">
        <f t="shared" si="2000"/>
        <v>6.3938818474718273E-2</v>
      </c>
      <c r="CH348" s="85">
        <f t="shared" si="2001"/>
        <v>940.38852086904171</v>
      </c>
    </row>
    <row r="349" spans="1:86" x14ac:dyDescent="0.2">
      <c r="A349" s="79"/>
      <c r="B349" s="70" t="s">
        <v>568</v>
      </c>
      <c r="C349" s="70" t="s">
        <v>569</v>
      </c>
      <c r="D349" s="80">
        <f t="shared" si="1926"/>
        <v>895.16000000000008</v>
      </c>
      <c r="E349" s="80">
        <f t="shared" si="1927"/>
        <v>9738151.9199999999</v>
      </c>
      <c r="F349" s="76">
        <f t="shared" si="1928"/>
        <v>4312825.24</v>
      </c>
      <c r="G349" s="76">
        <f t="shared" si="1929"/>
        <v>987552.05</v>
      </c>
      <c r="H349" s="76">
        <f t="shared" si="1930"/>
        <v>0</v>
      </c>
      <c r="I349" s="76">
        <f t="shared" si="1931"/>
        <v>5300377.29</v>
      </c>
      <c r="J349" s="77">
        <f t="shared" si="1932"/>
        <v>0.54428985433203225</v>
      </c>
      <c r="K349" s="81">
        <f t="shared" si="1933"/>
        <v>5921.1507328298849</v>
      </c>
      <c r="L349" s="82">
        <f t="shared" si="1934"/>
        <v>0</v>
      </c>
      <c r="M349" s="82">
        <f t="shared" si="1935"/>
        <v>0</v>
      </c>
      <c r="N349" s="82">
        <f t="shared" si="1936"/>
        <v>0</v>
      </c>
      <c r="O349" s="82">
        <f t="shared" si="1937"/>
        <v>0</v>
      </c>
      <c r="P349" s="82">
        <f t="shared" si="1938"/>
        <v>0</v>
      </c>
      <c r="Q349" s="82">
        <f t="shared" si="1939"/>
        <v>0</v>
      </c>
      <c r="R349" s="76"/>
      <c r="S349" s="77">
        <f t="shared" si="1940"/>
        <v>0</v>
      </c>
      <c r="T349" s="96">
        <f t="shared" si="1941"/>
        <v>0</v>
      </c>
      <c r="U349" s="82">
        <f t="shared" si="1942"/>
        <v>879004.28999999992</v>
      </c>
      <c r="V349" s="82">
        <f t="shared" si="1943"/>
        <v>2467.14</v>
      </c>
      <c r="W349" s="82">
        <f t="shared" si="1944"/>
        <v>160884.01</v>
      </c>
      <c r="X349" s="82">
        <f t="shared" si="1945"/>
        <v>0</v>
      </c>
      <c r="Y349" s="82">
        <f t="shared" si="1946"/>
        <v>0</v>
      </c>
      <c r="Z349" s="82">
        <f t="shared" si="1947"/>
        <v>0</v>
      </c>
      <c r="AA349" s="76">
        <f t="shared" si="1948"/>
        <v>1042355.44</v>
      </c>
      <c r="AB349" s="77">
        <f t="shared" si="1949"/>
        <v>0.10703832190779787</v>
      </c>
      <c r="AC349" s="76">
        <f t="shared" si="1950"/>
        <v>1164.4347826086955</v>
      </c>
      <c r="AD349" s="82">
        <f t="shared" si="1951"/>
        <v>375087.11</v>
      </c>
      <c r="AE349" s="82">
        <f t="shared" si="1952"/>
        <v>0</v>
      </c>
      <c r="AF349" s="82">
        <f t="shared" si="1953"/>
        <v>5312.97</v>
      </c>
      <c r="AG349" s="82">
        <f t="shared" si="1954"/>
        <v>0</v>
      </c>
      <c r="AH349" s="76">
        <f t="shared" si="2002"/>
        <v>380400.07999999996</v>
      </c>
      <c r="AI349" s="77">
        <f t="shared" si="1955"/>
        <v>3.9062861529069258E-2</v>
      </c>
      <c r="AJ349" s="76">
        <f t="shared" si="1956"/>
        <v>424.95205326422081</v>
      </c>
      <c r="AK349" s="82">
        <f t="shared" si="1957"/>
        <v>0</v>
      </c>
      <c r="AL349" s="82">
        <f t="shared" si="1958"/>
        <v>0</v>
      </c>
      <c r="AM349" s="76"/>
      <c r="AN349" s="77">
        <f t="shared" si="1959"/>
        <v>0</v>
      </c>
      <c r="AO349" s="76">
        <f t="shared" si="1960"/>
        <v>0</v>
      </c>
      <c r="AP349" s="82">
        <f t="shared" si="1961"/>
        <v>208694.46</v>
      </c>
      <c r="AQ349" s="82">
        <f t="shared" si="1962"/>
        <v>34540.85</v>
      </c>
      <c r="AR349" s="82">
        <f t="shared" si="1963"/>
        <v>0</v>
      </c>
      <c r="AS349" s="82">
        <f t="shared" si="1964"/>
        <v>0</v>
      </c>
      <c r="AT349" s="82">
        <f t="shared" si="1965"/>
        <v>224068.24</v>
      </c>
      <c r="AU349" s="82">
        <f t="shared" si="1966"/>
        <v>0</v>
      </c>
      <c r="AV349" s="82">
        <f t="shared" si="1967"/>
        <v>0</v>
      </c>
      <c r="AW349" s="82">
        <f t="shared" si="1968"/>
        <v>135357.62</v>
      </c>
      <c r="AX349" s="82">
        <f t="shared" si="1969"/>
        <v>0</v>
      </c>
      <c r="AY349" s="82">
        <f t="shared" si="1970"/>
        <v>0</v>
      </c>
      <c r="AZ349" s="82">
        <f t="shared" si="1971"/>
        <v>0</v>
      </c>
      <c r="BA349" s="82">
        <f t="shared" si="1972"/>
        <v>0</v>
      </c>
      <c r="BB349" s="82">
        <f t="shared" si="1973"/>
        <v>0</v>
      </c>
      <c r="BC349" s="82">
        <f t="shared" si="1974"/>
        <v>0</v>
      </c>
      <c r="BD349" s="82">
        <f t="shared" si="1975"/>
        <v>0</v>
      </c>
      <c r="BE349" s="82">
        <f t="shared" si="1976"/>
        <v>0</v>
      </c>
      <c r="BF349" s="76">
        <f t="shared" si="1977"/>
        <v>602661.16999999993</v>
      </c>
      <c r="BG349" s="77">
        <f t="shared" si="1978"/>
        <v>6.1886605893082015E-2</v>
      </c>
      <c r="BH349" s="76">
        <f t="shared" si="1979"/>
        <v>673.24407927074481</v>
      </c>
      <c r="BI349" s="82">
        <f t="shared" si="1980"/>
        <v>5834.42</v>
      </c>
      <c r="BJ349" s="82">
        <f t="shared" si="1981"/>
        <v>4321.4299999999994</v>
      </c>
      <c r="BK349" s="82">
        <f t="shared" si="1982"/>
        <v>9726.75</v>
      </c>
      <c r="BL349" s="82">
        <f t="shared" si="1983"/>
        <v>0</v>
      </c>
      <c r="BM349" s="82">
        <f t="shared" si="1984"/>
        <v>0</v>
      </c>
      <c r="BN349" s="82">
        <f t="shared" si="1985"/>
        <v>0</v>
      </c>
      <c r="BO349" s="82">
        <f t="shared" si="1986"/>
        <v>60286.7</v>
      </c>
      <c r="BP349" s="76">
        <f t="shared" si="2003"/>
        <v>80169.299999999988</v>
      </c>
      <c r="BQ349" s="77">
        <f t="shared" si="1987"/>
        <v>8.2324963359166805E-3</v>
      </c>
      <c r="BR349" s="76">
        <f t="shared" si="1988"/>
        <v>89.55862639081279</v>
      </c>
      <c r="BS349" s="82">
        <f t="shared" si="1989"/>
        <v>0</v>
      </c>
      <c r="BT349" s="82">
        <f t="shared" si="1990"/>
        <v>0</v>
      </c>
      <c r="BU349" s="82">
        <f t="shared" si="1991"/>
        <v>0</v>
      </c>
      <c r="BV349" s="82">
        <f t="shared" si="1992"/>
        <v>0</v>
      </c>
      <c r="BW349" s="76"/>
      <c r="BX349" s="77">
        <f t="shared" si="1994"/>
        <v>0</v>
      </c>
      <c r="BY349" s="76">
        <f t="shared" si="1995"/>
        <v>0</v>
      </c>
      <c r="BZ349" s="82">
        <v>1524655.0300000003</v>
      </c>
      <c r="CA349" s="77">
        <f t="shared" si="1996"/>
        <v>0.15656513089189927</v>
      </c>
      <c r="CB349" s="76">
        <f t="shared" si="1997"/>
        <v>1703.2206868045937</v>
      </c>
      <c r="CC349" s="82">
        <v>303442.28000000003</v>
      </c>
      <c r="CD349" s="77">
        <f t="shared" si="1998"/>
        <v>3.116015055965568E-2</v>
      </c>
      <c r="CE349" s="76">
        <f t="shared" si="1999"/>
        <v>338.98105366638367</v>
      </c>
      <c r="CF349" s="84">
        <v>504091.33</v>
      </c>
      <c r="CG349" s="77">
        <f t="shared" si="2000"/>
        <v>5.1764578550546995E-2</v>
      </c>
      <c r="CH349" s="85">
        <f t="shared" si="2001"/>
        <v>563.12986505205765</v>
      </c>
    </row>
    <row r="350" spans="1:86" x14ac:dyDescent="0.2">
      <c r="A350" s="79"/>
      <c r="B350" s="70"/>
      <c r="C350" s="74" t="s">
        <v>56</v>
      </c>
      <c r="D350" s="97">
        <f t="shared" ref="D350:I350" si="2004">SUM(D338:D349)</f>
        <v>6321.4199999999992</v>
      </c>
      <c r="E350" s="74">
        <f t="shared" si="2004"/>
        <v>76350627.839999989</v>
      </c>
      <c r="F350" s="74">
        <f t="shared" si="2004"/>
        <v>32307385.699999996</v>
      </c>
      <c r="G350" s="74">
        <f t="shared" si="2004"/>
        <v>7675525.1600000011</v>
      </c>
      <c r="H350" s="74">
        <f t="shared" si="2004"/>
        <v>0</v>
      </c>
      <c r="I350" s="74">
        <f t="shared" si="2004"/>
        <v>39982910.859999999</v>
      </c>
      <c r="J350" s="90">
        <f t="shared" si="1932"/>
        <v>0.5236749453296965</v>
      </c>
      <c r="K350" s="91">
        <f t="shared" si="1933"/>
        <v>6324.9888252955834</v>
      </c>
      <c r="L350" s="74">
        <f t="shared" ref="L350:R350" si="2005">SUM(L338:L349)</f>
        <v>0</v>
      </c>
      <c r="M350" s="74">
        <f t="shared" si="2005"/>
        <v>0</v>
      </c>
      <c r="N350" s="74">
        <f t="shared" si="2005"/>
        <v>0</v>
      </c>
      <c r="O350" s="74">
        <f t="shared" si="2005"/>
        <v>0</v>
      </c>
      <c r="P350" s="74">
        <f t="shared" si="2005"/>
        <v>0</v>
      </c>
      <c r="Q350" s="74">
        <f t="shared" si="2005"/>
        <v>0</v>
      </c>
      <c r="R350" s="74">
        <f t="shared" si="2005"/>
        <v>0</v>
      </c>
      <c r="S350" s="90">
        <f t="shared" si="1940"/>
        <v>0</v>
      </c>
      <c r="T350" s="66">
        <f t="shared" si="1941"/>
        <v>0</v>
      </c>
      <c r="U350" s="74">
        <f t="shared" ref="U350:AA350" si="2006">SUM(U338:U349)</f>
        <v>6097910.0199999996</v>
      </c>
      <c r="V350" s="74">
        <f t="shared" si="2006"/>
        <v>112563.26</v>
      </c>
      <c r="W350" s="74">
        <f t="shared" si="2006"/>
        <v>1191720.4699999997</v>
      </c>
      <c r="X350" s="74">
        <f t="shared" si="2006"/>
        <v>0</v>
      </c>
      <c r="Y350" s="74">
        <f t="shared" si="2006"/>
        <v>0</v>
      </c>
      <c r="Z350" s="74">
        <f t="shared" si="2006"/>
        <v>86924.359999999986</v>
      </c>
      <c r="AA350" s="74">
        <f t="shared" si="2006"/>
        <v>7489118.1099999994</v>
      </c>
      <c r="AB350" s="90">
        <f t="shared" si="1949"/>
        <v>9.8088494120757722E-2</v>
      </c>
      <c r="AC350" s="63">
        <f t="shared" si="1950"/>
        <v>1184.720855440708</v>
      </c>
      <c r="AD350" s="74">
        <f>SUM(AD338:AD349)</f>
        <v>2137962.58</v>
      </c>
      <c r="AE350" s="74">
        <f>SUM(AE338:AE349)</f>
        <v>126886.79</v>
      </c>
      <c r="AF350" s="74">
        <f>SUM(AF338:AF349)</f>
        <v>36267.5</v>
      </c>
      <c r="AG350" s="74">
        <f>SUM(AG338:AG349)</f>
        <v>0</v>
      </c>
      <c r="AH350" s="74">
        <f>SUM(AH338:AH349)</f>
        <v>2301116.87</v>
      </c>
      <c r="AI350" s="90">
        <f t="shared" si="1955"/>
        <v>3.0138807434854493E-2</v>
      </c>
      <c r="AJ350" s="63">
        <f t="shared" si="1956"/>
        <v>364.01898149466422</v>
      </c>
      <c r="AK350" s="74">
        <f t="shared" ref="AK350" si="2007">SUM(AK338:AK349)</f>
        <v>0</v>
      </c>
      <c r="AL350" s="74">
        <f>SUM(AL338:AL349)</f>
        <v>0</v>
      </c>
      <c r="AM350" s="74">
        <f>SUM(AM338:AM349)</f>
        <v>0</v>
      </c>
      <c r="AN350" s="90">
        <f t="shared" si="1959"/>
        <v>0</v>
      </c>
      <c r="AO350" s="63">
        <f t="shared" si="1960"/>
        <v>0</v>
      </c>
      <c r="AP350" s="74">
        <f t="shared" ref="AP350:AW350" si="2008">SUM(AP338:AP349)</f>
        <v>2284226.4300000002</v>
      </c>
      <c r="AQ350" s="74">
        <f t="shared" si="2008"/>
        <v>501783.74000000011</v>
      </c>
      <c r="AR350" s="74">
        <f t="shared" si="2008"/>
        <v>0</v>
      </c>
      <c r="AS350" s="74">
        <f t="shared" si="2008"/>
        <v>0</v>
      </c>
      <c r="AT350" s="74">
        <f t="shared" si="2008"/>
        <v>1687912.56</v>
      </c>
      <c r="AU350" s="74">
        <f t="shared" si="2008"/>
        <v>0</v>
      </c>
      <c r="AV350" s="74">
        <f t="shared" si="2008"/>
        <v>0</v>
      </c>
      <c r="AW350" s="74">
        <f t="shared" si="2008"/>
        <v>822912.57</v>
      </c>
      <c r="AX350" s="74">
        <f>SUM(AX338:AX349)</f>
        <v>0</v>
      </c>
      <c r="AY350" s="74">
        <f>SUM(AY338:AY349)</f>
        <v>0</v>
      </c>
      <c r="AZ350" s="74">
        <f t="shared" ref="AZ350:BF350" si="2009">SUM(AZ338:AZ349)</f>
        <v>0</v>
      </c>
      <c r="BA350" s="74">
        <f t="shared" si="2009"/>
        <v>23778.959999999999</v>
      </c>
      <c r="BB350" s="74">
        <f t="shared" si="2009"/>
        <v>42923.049999999996</v>
      </c>
      <c r="BC350" s="74">
        <f t="shared" si="2009"/>
        <v>0</v>
      </c>
      <c r="BD350" s="74">
        <f t="shared" si="2009"/>
        <v>90949.38</v>
      </c>
      <c r="BE350" s="74">
        <f t="shared" si="2009"/>
        <v>200</v>
      </c>
      <c r="BF350" s="74">
        <f t="shared" si="2009"/>
        <v>5454686.6899999995</v>
      </c>
      <c r="BG350" s="90">
        <f t="shared" si="1978"/>
        <v>7.1442591165469069E-2</v>
      </c>
      <c r="BH350" s="63">
        <f t="shared" si="1979"/>
        <v>862.88945996310963</v>
      </c>
      <c r="BI350" s="74">
        <f t="shared" ref="BI350:BN350" si="2010">SUM(BI338:BI349)</f>
        <v>5834.42</v>
      </c>
      <c r="BJ350" s="74">
        <f t="shared" si="2010"/>
        <v>4321.4299999999994</v>
      </c>
      <c r="BK350" s="74">
        <f t="shared" si="2010"/>
        <v>33196.14</v>
      </c>
      <c r="BL350" s="74">
        <f t="shared" si="2010"/>
        <v>0</v>
      </c>
      <c r="BM350" s="74">
        <f t="shared" si="2010"/>
        <v>3473.66</v>
      </c>
      <c r="BN350" s="74">
        <f t="shared" si="2010"/>
        <v>0</v>
      </c>
      <c r="BO350" s="74">
        <f>SUM(BO338:BO349)</f>
        <v>411210.71000000008</v>
      </c>
      <c r="BP350" s="74">
        <f t="shared" ref="BP350" si="2011">SUM(BP338:BP349)</f>
        <v>458036.36000000004</v>
      </c>
      <c r="BQ350" s="90">
        <f t="shared" si="1987"/>
        <v>5.9991171383666792E-3</v>
      </c>
      <c r="BR350" s="63">
        <f t="shared" si="1988"/>
        <v>72.45782751343846</v>
      </c>
      <c r="BS350" s="74">
        <f>SUM(BS338:BS349)</f>
        <v>0</v>
      </c>
      <c r="BT350" s="74">
        <f>SUM(BT338:BT349)</f>
        <v>0</v>
      </c>
      <c r="BU350" s="74">
        <f>SUM(BU338:BU349)</f>
        <v>335561.64</v>
      </c>
      <c r="BV350" s="74">
        <f>SUM(BV338:BV349)</f>
        <v>260115.99000000002</v>
      </c>
      <c r="BW350" s="74">
        <f>SUM(BW338:BW349)</f>
        <v>595677.63</v>
      </c>
      <c r="BX350" s="90">
        <f t="shared" si="1994"/>
        <v>7.8018694390869867E-3</v>
      </c>
      <c r="BY350" s="63">
        <f t="shared" si="1995"/>
        <v>94.231617263209856</v>
      </c>
      <c r="BZ350" s="74">
        <f>SUM(BZ338:BZ349)</f>
        <v>13023819.449999999</v>
      </c>
      <c r="CA350" s="90">
        <f t="shared" si="1996"/>
        <v>0.17057907470378178</v>
      </c>
      <c r="CB350" s="63">
        <f t="shared" si="1997"/>
        <v>2060.2680173125659</v>
      </c>
      <c r="CC350" s="74">
        <f>SUM(CC338:CC349)</f>
        <v>2920917.12</v>
      </c>
      <c r="CD350" s="90">
        <f t="shared" si="1998"/>
        <v>3.8256622147509516E-2</v>
      </c>
      <c r="CE350" s="63">
        <f t="shared" si="1999"/>
        <v>462.06661161574465</v>
      </c>
      <c r="CF350" s="98">
        <f>SUM(CF338:CF349)</f>
        <v>4124344.7499999995</v>
      </c>
      <c r="CG350" s="90">
        <f t="shared" si="2000"/>
        <v>5.401847852047735E-2</v>
      </c>
      <c r="CH350" s="93">
        <f t="shared" si="2001"/>
        <v>652.43960217799167</v>
      </c>
    </row>
    <row r="351" spans="1:86" s="59" customFormat="1" ht="4.5" customHeight="1" x14ac:dyDescent="0.2">
      <c r="A351" s="20"/>
      <c r="B351" s="19"/>
      <c r="C351" s="57"/>
      <c r="D351" s="19"/>
      <c r="E351" s="19"/>
      <c r="F351" s="76"/>
      <c r="G351" s="76"/>
      <c r="H351" s="76"/>
      <c r="I351" s="76"/>
      <c r="J351" s="19"/>
      <c r="K351" s="76"/>
      <c r="L351" s="76"/>
      <c r="M351" s="76"/>
      <c r="N351" s="76"/>
      <c r="O351" s="76"/>
      <c r="P351" s="76"/>
      <c r="Q351" s="76"/>
      <c r="R351" s="76"/>
      <c r="S351" s="19"/>
      <c r="T351" s="76"/>
      <c r="U351" s="76"/>
      <c r="V351" s="76"/>
      <c r="W351" s="76"/>
      <c r="X351" s="76"/>
      <c r="Y351" s="76"/>
      <c r="Z351" s="76"/>
      <c r="AA351" s="76"/>
      <c r="AB351" s="19"/>
      <c r="AC351" s="76"/>
      <c r="AD351" s="76"/>
      <c r="AE351" s="76"/>
      <c r="AF351" s="76"/>
      <c r="AG351" s="76"/>
      <c r="AH351" s="76"/>
      <c r="AI351" s="19"/>
      <c r="AJ351" s="76"/>
      <c r="AK351" s="76"/>
      <c r="AL351" s="76"/>
      <c r="AM351" s="76"/>
      <c r="AN351" s="19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19"/>
      <c r="BH351" s="76"/>
      <c r="BI351" s="76"/>
      <c r="BJ351" s="76"/>
      <c r="BK351" s="76"/>
      <c r="BL351" s="76"/>
      <c r="BM351" s="76"/>
      <c r="BN351" s="76"/>
      <c r="BO351" s="76"/>
      <c r="BP351" s="76"/>
      <c r="BQ351" s="19"/>
      <c r="BR351" s="76"/>
      <c r="BS351" s="76"/>
      <c r="BT351" s="76"/>
      <c r="BU351" s="76"/>
      <c r="BV351" s="76"/>
      <c r="BW351" s="76"/>
      <c r="BX351" s="19"/>
      <c r="BY351" s="76"/>
      <c r="BZ351" s="76"/>
      <c r="CA351" s="19"/>
      <c r="CB351" s="76"/>
      <c r="CC351" s="76"/>
      <c r="CD351" s="19"/>
      <c r="CE351" s="76"/>
      <c r="CF351" s="78"/>
      <c r="CG351" s="19"/>
      <c r="CH351" s="19"/>
    </row>
    <row r="352" spans="1:86" x14ac:dyDescent="0.2">
      <c r="A352" s="94" t="s">
        <v>570</v>
      </c>
      <c r="B352" s="70"/>
      <c r="C352" s="74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1"/>
    </row>
    <row r="353" spans="1:86" x14ac:dyDescent="0.2">
      <c r="A353" s="79"/>
      <c r="B353" s="70" t="s">
        <v>571</v>
      </c>
      <c r="C353" s="70" t="s">
        <v>572</v>
      </c>
      <c r="D353" s="80">
        <f t="shared" ref="D353:D360" si="2012">VLOOKUP($B353,enroll1516,3,FALSE)</f>
        <v>5660.2500000000009</v>
      </c>
      <c r="E353" s="80">
        <f t="shared" ref="E353:E360" si="2013">VLOOKUP($B353,enroll1516,4,FALSE)</f>
        <v>57543208.729999997</v>
      </c>
      <c r="F353" s="76">
        <f t="shared" ref="F353:F360" si="2014">VLOOKUP($B353,program1516,2,FALSE)</f>
        <v>29817236.910000004</v>
      </c>
      <c r="G353" s="76">
        <f t="shared" ref="G353:G360" si="2015">VLOOKUP($B353,program1516,3,FALSE)</f>
        <v>716226.22000000009</v>
      </c>
      <c r="H353" s="76">
        <f t="shared" ref="H353:H360" si="2016">VLOOKUP($B353,program1516,4,FALSE)</f>
        <v>0</v>
      </c>
      <c r="I353" s="76">
        <f t="shared" ref="I353:I360" si="2017">SUM(F353:H353)</f>
        <v>30533463.130000003</v>
      </c>
      <c r="J353" s="77">
        <f t="shared" ref="J353:J361" si="2018">I353/E353</f>
        <v>0.53061801390441865</v>
      </c>
      <c r="K353" s="81">
        <f t="shared" ref="K353:K361" si="2019">I353/D353</f>
        <v>5394.3665262135064</v>
      </c>
      <c r="L353" s="82">
        <f t="shared" ref="L353:L360" si="2020">VLOOKUP($B353,program1516,5,FALSE)</f>
        <v>0</v>
      </c>
      <c r="M353" s="82">
        <f t="shared" ref="M353:M360" si="2021">VLOOKUP($B353,program1516,6,FALSE)</f>
        <v>0</v>
      </c>
      <c r="N353" s="82">
        <f t="shared" ref="N353:N360" si="2022">VLOOKUP($B353,program1516,7,FALSE)</f>
        <v>0</v>
      </c>
      <c r="O353" s="82">
        <f t="shared" ref="O353:O360" si="2023">VLOOKUP($B353,program1516,8,FALSE)</f>
        <v>0</v>
      </c>
      <c r="P353" s="82">
        <f t="shared" ref="P353:P360" si="2024">VLOOKUP($B353,program1516,9,FALSE)</f>
        <v>0</v>
      </c>
      <c r="Q353" s="82">
        <f t="shared" ref="Q353:Q360" si="2025">VLOOKUP($B353,program1516,10,FALSE)</f>
        <v>0</v>
      </c>
      <c r="R353" s="76"/>
      <c r="S353" s="77">
        <f t="shared" ref="S353:S361" si="2026">R353/E353</f>
        <v>0</v>
      </c>
      <c r="T353" s="96">
        <f t="shared" ref="T353:T361" si="2027">R353/D353</f>
        <v>0</v>
      </c>
      <c r="U353" s="82">
        <f t="shared" ref="U353:U360" si="2028">VLOOKUP($B353,program1516,11,FALSE)</f>
        <v>6087199.9900000021</v>
      </c>
      <c r="V353" s="82">
        <f t="shared" ref="V353:V360" si="2029">VLOOKUP($B353,program1516,12,FALSE)</f>
        <v>92269.249999999985</v>
      </c>
      <c r="W353" s="82">
        <f t="shared" ref="W353:W360" si="2030">VLOOKUP($B353,program1516,13,FALSE)</f>
        <v>1063571</v>
      </c>
      <c r="X353" s="82">
        <f t="shared" ref="X353:X360" si="2031">VLOOKUP($B353,program1516,14,FALSE)</f>
        <v>0</v>
      </c>
      <c r="Y353" s="82">
        <f t="shared" ref="Y353:Y360" si="2032">VLOOKUP($B353,program1516,15,FALSE)</f>
        <v>0</v>
      </c>
      <c r="Z353" s="82">
        <f t="shared" ref="Z353:Z360" si="2033">VLOOKUP($B353,program1516,16,FALSE)</f>
        <v>19159.25</v>
      </c>
      <c r="AA353" s="76">
        <f t="shared" ref="AA353:AA360" si="2034">SUM(U353:Z353)</f>
        <v>7262199.4900000021</v>
      </c>
      <c r="AB353" s="77">
        <f t="shared" ref="AB353:AB361" si="2035">AA353/E353</f>
        <v>0.12620428457639823</v>
      </c>
      <c r="AC353" s="76">
        <f t="shared" ref="AC353:AC361" si="2036">AA353/D353</f>
        <v>1283.0174444591671</v>
      </c>
      <c r="AD353" s="82">
        <f t="shared" ref="AD353:AD360" si="2037">VLOOKUP($B353,program1516,17,FALSE)</f>
        <v>2255691.6799999997</v>
      </c>
      <c r="AE353" s="82">
        <f t="shared" ref="AE353:AE360" si="2038">VLOOKUP($B353,program1516,18,FALSE)</f>
        <v>213343.99</v>
      </c>
      <c r="AF353" s="82">
        <f t="shared" ref="AF353:AF360" si="2039">VLOOKUP($B353,program1516,19,FALSE)</f>
        <v>44247</v>
      </c>
      <c r="AG353" s="82">
        <f t="shared" ref="AG353:AG360" si="2040">VLOOKUP($B353,program1516,20,FALSE)</f>
        <v>0</v>
      </c>
      <c r="AH353" s="76">
        <f t="shared" ref="AH353:AH360" si="2041">SUM(AD353:AG353)</f>
        <v>2513282.67</v>
      </c>
      <c r="AI353" s="77">
        <f t="shared" ref="AI353:AI361" si="2042">AH353/E353</f>
        <v>4.3676442893420139E-2</v>
      </c>
      <c r="AJ353" s="76">
        <f t="shared" ref="AJ353:AJ361" si="2043">AH353/D353</f>
        <v>444.02326222339997</v>
      </c>
      <c r="AK353" s="82">
        <f t="shared" ref="AK353:AK360" si="2044">VLOOKUP($B353,program1516,21,FALSE)</f>
        <v>0</v>
      </c>
      <c r="AL353" s="82">
        <f t="shared" ref="AL353:AL360" si="2045">VLOOKUP($B353,program1516,22,FALSE)</f>
        <v>0</v>
      </c>
      <c r="AM353" s="76"/>
      <c r="AN353" s="77">
        <f t="shared" ref="AN353:AN361" si="2046">AM353/E353</f>
        <v>0</v>
      </c>
      <c r="AO353" s="76">
        <f t="shared" ref="AO353:AO361" si="2047">AM353/D353</f>
        <v>0</v>
      </c>
      <c r="AP353" s="82">
        <f t="shared" ref="AP353:AP360" si="2048">VLOOKUP($B353,program1516,23,FALSE)</f>
        <v>1012158.8</v>
      </c>
      <c r="AQ353" s="82">
        <f t="shared" ref="AQ353:AQ360" si="2049">VLOOKUP($B353,program1516,24,FALSE)</f>
        <v>156853</v>
      </c>
      <c r="AR353" s="82">
        <f t="shared" ref="AR353:AR360" si="2050">VLOOKUP($B353,program1516,25,FALSE)</f>
        <v>0</v>
      </c>
      <c r="AS353" s="82">
        <f t="shared" ref="AS353:AS360" si="2051">VLOOKUP($B353,program1516,26,FALSE)</f>
        <v>0</v>
      </c>
      <c r="AT353" s="82">
        <f t="shared" ref="AT353:AT360" si="2052">VLOOKUP($B353,program1516,27,FALSE)</f>
        <v>1193968.3299999998</v>
      </c>
      <c r="AU353" s="82">
        <f t="shared" ref="AU353:AU360" si="2053">VLOOKUP($B353,program1516,28,FALSE)</f>
        <v>0</v>
      </c>
      <c r="AV353" s="82">
        <f t="shared" ref="AV353:AV360" si="2054">VLOOKUP($B353,program1516,29,FALSE)</f>
        <v>0</v>
      </c>
      <c r="AW353" s="82">
        <f t="shared" ref="AW353:AW360" si="2055">VLOOKUP($B353,program1516,30,FALSE)</f>
        <v>215001.38000000003</v>
      </c>
      <c r="AX353" s="82">
        <f t="shared" ref="AX353:AX360" si="2056">VLOOKUP($B353,program1516,31,FALSE)</f>
        <v>0</v>
      </c>
      <c r="AY353" s="82">
        <f t="shared" ref="AY353:AY360" si="2057">VLOOKUP($B353,program1516,32,FALSE)</f>
        <v>0</v>
      </c>
      <c r="AZ353" s="82">
        <f t="shared" ref="AZ353:AZ360" si="2058">VLOOKUP($B353,program1516,33,FALSE)</f>
        <v>0</v>
      </c>
      <c r="BA353" s="82">
        <f t="shared" ref="BA353:BA360" si="2059">VLOOKUP($B353,program1516,34,FALSE)</f>
        <v>0</v>
      </c>
      <c r="BB353" s="82">
        <f t="shared" ref="BB353:BB360" si="2060">VLOOKUP($B353,program1516,35,FALSE)</f>
        <v>125089.84</v>
      </c>
      <c r="BC353" s="82">
        <f t="shared" ref="BC353:BC360" si="2061">VLOOKUP($B353,program1516,36,FALSE)</f>
        <v>0</v>
      </c>
      <c r="BD353" s="82">
        <f t="shared" ref="BD353:BD360" si="2062">VLOOKUP($B353,program1516,37,FALSE)</f>
        <v>57585.009999999995</v>
      </c>
      <c r="BE353" s="82">
        <f t="shared" ref="BE353:BE360" si="2063">VLOOKUP($B353,program1516,38,FALSE)</f>
        <v>0</v>
      </c>
      <c r="BF353" s="76">
        <f t="shared" ref="BF353:BF360" si="2064">SUM(AP353:BE353)</f>
        <v>2760656.3599999994</v>
      </c>
      <c r="BG353" s="77">
        <f t="shared" ref="BG353:BG361" si="2065">BF353/E353</f>
        <v>4.7975363573368804E-2</v>
      </c>
      <c r="BH353" s="76">
        <f t="shared" ref="BH353:BH361" si="2066">BF353/D353</f>
        <v>487.72693078927591</v>
      </c>
      <c r="BI353" s="82">
        <f t="shared" ref="BI353:BI360" si="2067">VLOOKUP($B353,program1516,39,FALSE)</f>
        <v>0</v>
      </c>
      <c r="BJ353" s="82">
        <f t="shared" ref="BJ353:BJ360" si="2068">VLOOKUP($B353,program1516,40,FALSE)</f>
        <v>2119.38</v>
      </c>
      <c r="BK353" s="82">
        <f t="shared" ref="BK353:BK360" si="2069">VLOOKUP($B353,program1516,41,FALSE)</f>
        <v>36614.639999999999</v>
      </c>
      <c r="BL353" s="82">
        <f t="shared" ref="BL353:BL360" si="2070">VLOOKUP($B353,program1516,42,FALSE)</f>
        <v>0</v>
      </c>
      <c r="BM353" s="82">
        <f t="shared" ref="BM353:BM360" si="2071">VLOOKUP($B353,program1516,43,FALSE)</f>
        <v>0</v>
      </c>
      <c r="BN353" s="82">
        <f t="shared" ref="BN353:BN360" si="2072">VLOOKUP($B353,program1516,44,FALSE)</f>
        <v>0</v>
      </c>
      <c r="BO353" s="82">
        <f t="shared" ref="BO353:BO360" si="2073">VLOOKUP($B353,program1516,45,FALSE)</f>
        <v>418908.09</v>
      </c>
      <c r="BP353" s="76">
        <f t="shared" ref="BP353:BP360" si="2074">SUM(BI353:BO353)</f>
        <v>457642.11000000004</v>
      </c>
      <c r="BQ353" s="77">
        <f t="shared" ref="BQ353:BQ361" si="2075">BP353/E353</f>
        <v>7.9530168737602831E-3</v>
      </c>
      <c r="BR353" s="76">
        <f t="shared" ref="BR353:BR361" si="2076">BP353/D353</f>
        <v>80.851925268318539</v>
      </c>
      <c r="BS353" s="82">
        <f t="shared" ref="BS353:BS360" si="2077">VLOOKUP($B353,program1516,46,FALSE)</f>
        <v>0</v>
      </c>
      <c r="BT353" s="82">
        <f t="shared" ref="BT353:BT360" si="2078">VLOOKUP($B353,program1516,47,FALSE)</f>
        <v>0</v>
      </c>
      <c r="BU353" s="82">
        <f t="shared" ref="BU353:BU360" si="2079">VLOOKUP($B353,program1516,48,FALSE)</f>
        <v>0</v>
      </c>
      <c r="BV353" s="82">
        <f t="shared" ref="BV353:BV360" si="2080">VLOOKUP($B353,program1516,49,FALSE)</f>
        <v>0</v>
      </c>
      <c r="BW353" s="76"/>
      <c r="BX353" s="77">
        <f t="shared" ref="BX353:BX361" si="2081">BW353/E353</f>
        <v>0</v>
      </c>
      <c r="BY353" s="76">
        <f t="shared" ref="BY353:BY361" si="2082">BW353/D353</f>
        <v>0</v>
      </c>
      <c r="BZ353" s="82">
        <v>9230016.6799999997</v>
      </c>
      <c r="CA353" s="77">
        <f t="shared" ref="CA353:CA361" si="2083">BZ353/E353</f>
        <v>0.16040149452402636</v>
      </c>
      <c r="CB353" s="76">
        <f t="shared" ref="CB353:CB361" si="2084">BZ353/D353</f>
        <v>1630.6729702751643</v>
      </c>
      <c r="CC353" s="82">
        <v>1964256.3699999999</v>
      </c>
      <c r="CD353" s="77">
        <f t="shared" ref="CD353:CD361" si="2085">CC353/E353</f>
        <v>3.4135329143992282E-2</v>
      </c>
      <c r="CE353" s="76">
        <f t="shared" ref="CE353:CE361" si="2086">CC353/D353</f>
        <v>347.02643346141946</v>
      </c>
      <c r="CF353" s="84">
        <v>2821691.92</v>
      </c>
      <c r="CG353" s="77">
        <f t="shared" ref="CG353:CG361" si="2087">CF353/E353</f>
        <v>4.90360545106154E-2</v>
      </c>
      <c r="CH353" s="85">
        <f t="shared" ref="CH353:CH361" si="2088">CF353/D353</f>
        <v>498.5101223444193</v>
      </c>
    </row>
    <row r="354" spans="1:86" x14ac:dyDescent="0.2">
      <c r="A354" s="79"/>
      <c r="B354" s="70" t="s">
        <v>573</v>
      </c>
      <c r="C354" s="70" t="s">
        <v>574</v>
      </c>
      <c r="D354" s="80">
        <f t="shared" si="2012"/>
        <v>14918.66</v>
      </c>
      <c r="E354" s="80">
        <f t="shared" si="2013"/>
        <v>164416564.66999999</v>
      </c>
      <c r="F354" s="76">
        <f t="shared" si="2014"/>
        <v>90801487.620000005</v>
      </c>
      <c r="G354" s="76">
        <f t="shared" si="2015"/>
        <v>0</v>
      </c>
      <c r="H354" s="76">
        <f t="shared" si="2016"/>
        <v>374229.82</v>
      </c>
      <c r="I354" s="76">
        <f t="shared" si="2017"/>
        <v>91175717.439999998</v>
      </c>
      <c r="J354" s="77">
        <f t="shared" si="2018"/>
        <v>0.55454094678962862</v>
      </c>
      <c r="K354" s="81">
        <f t="shared" si="2019"/>
        <v>6111.5219088041422</v>
      </c>
      <c r="L354" s="82">
        <f t="shared" si="2020"/>
        <v>0</v>
      </c>
      <c r="M354" s="82">
        <f t="shared" si="2021"/>
        <v>0</v>
      </c>
      <c r="N354" s="82">
        <f t="shared" si="2022"/>
        <v>0</v>
      </c>
      <c r="O354" s="82">
        <f t="shared" si="2023"/>
        <v>0</v>
      </c>
      <c r="P354" s="82">
        <f t="shared" si="2024"/>
        <v>0</v>
      </c>
      <c r="Q354" s="82">
        <f t="shared" si="2025"/>
        <v>0</v>
      </c>
      <c r="R354" s="76"/>
      <c r="S354" s="77">
        <f t="shared" si="2026"/>
        <v>0</v>
      </c>
      <c r="T354" s="96">
        <f t="shared" si="2027"/>
        <v>0</v>
      </c>
      <c r="U354" s="82">
        <f t="shared" si="2028"/>
        <v>19827695.550000001</v>
      </c>
      <c r="V354" s="82">
        <f t="shared" si="2029"/>
        <v>554266.05000000005</v>
      </c>
      <c r="W354" s="82">
        <f t="shared" si="2030"/>
        <v>2676840</v>
      </c>
      <c r="X354" s="82">
        <f t="shared" si="2031"/>
        <v>0</v>
      </c>
      <c r="Y354" s="82">
        <f t="shared" si="2032"/>
        <v>0</v>
      </c>
      <c r="Z354" s="82">
        <f t="shared" si="2033"/>
        <v>84356.19</v>
      </c>
      <c r="AA354" s="76">
        <f t="shared" si="2034"/>
        <v>23143157.790000003</v>
      </c>
      <c r="AB354" s="77">
        <f t="shared" si="2035"/>
        <v>0.1407592832051355</v>
      </c>
      <c r="AC354" s="76">
        <f t="shared" si="2036"/>
        <v>1551.2893108362282</v>
      </c>
      <c r="AD354" s="82">
        <f t="shared" si="2037"/>
        <v>4562174.8099999996</v>
      </c>
      <c r="AE354" s="82">
        <f t="shared" si="2038"/>
        <v>813580.10000000009</v>
      </c>
      <c r="AF354" s="82">
        <f t="shared" si="2039"/>
        <v>80018.98</v>
      </c>
      <c r="AG354" s="82">
        <f t="shared" si="2040"/>
        <v>82720.92</v>
      </c>
      <c r="AH354" s="76">
        <f t="shared" si="2041"/>
        <v>5538494.8100000005</v>
      </c>
      <c r="AI354" s="77">
        <f t="shared" si="2042"/>
        <v>3.3685747060317781E-2</v>
      </c>
      <c r="AJ354" s="76">
        <f t="shared" si="2043"/>
        <v>371.24613135496088</v>
      </c>
      <c r="AK354" s="82">
        <f t="shared" si="2044"/>
        <v>0</v>
      </c>
      <c r="AL354" s="82">
        <f t="shared" si="2045"/>
        <v>0</v>
      </c>
      <c r="AM354" s="76"/>
      <c r="AN354" s="77">
        <f t="shared" si="2046"/>
        <v>0</v>
      </c>
      <c r="AO354" s="76">
        <f t="shared" si="2047"/>
        <v>0</v>
      </c>
      <c r="AP354" s="82">
        <f t="shared" si="2048"/>
        <v>2580639.6100000003</v>
      </c>
      <c r="AQ354" s="82">
        <f t="shared" si="2049"/>
        <v>465966.98000000004</v>
      </c>
      <c r="AR354" s="82">
        <f t="shared" si="2050"/>
        <v>0</v>
      </c>
      <c r="AS354" s="82">
        <f t="shared" si="2051"/>
        <v>0</v>
      </c>
      <c r="AT354" s="82">
        <f t="shared" si="2052"/>
        <v>2896777.8200000008</v>
      </c>
      <c r="AU354" s="82">
        <f t="shared" si="2053"/>
        <v>0</v>
      </c>
      <c r="AV354" s="82">
        <f t="shared" si="2054"/>
        <v>0</v>
      </c>
      <c r="AW354" s="82">
        <f t="shared" si="2055"/>
        <v>776425.25999999989</v>
      </c>
      <c r="AX354" s="82">
        <f t="shared" si="2056"/>
        <v>0</v>
      </c>
      <c r="AY354" s="82">
        <f t="shared" si="2057"/>
        <v>0</v>
      </c>
      <c r="AZ354" s="82">
        <f t="shared" si="2058"/>
        <v>0</v>
      </c>
      <c r="BA354" s="82">
        <f t="shared" si="2059"/>
        <v>97374.67</v>
      </c>
      <c r="BB354" s="82">
        <f t="shared" si="2060"/>
        <v>734787.79999999993</v>
      </c>
      <c r="BC354" s="82">
        <f t="shared" si="2061"/>
        <v>0</v>
      </c>
      <c r="BD354" s="82">
        <f t="shared" si="2062"/>
        <v>54505</v>
      </c>
      <c r="BE354" s="82">
        <f t="shared" si="2063"/>
        <v>0</v>
      </c>
      <c r="BF354" s="76">
        <f t="shared" si="2064"/>
        <v>7606477.1400000006</v>
      </c>
      <c r="BG354" s="77">
        <f t="shared" si="2065"/>
        <v>4.6263447696203476E-2</v>
      </c>
      <c r="BH354" s="76">
        <f t="shared" si="2066"/>
        <v>509.86329469268691</v>
      </c>
      <c r="BI354" s="82">
        <f t="shared" si="2067"/>
        <v>1787.32</v>
      </c>
      <c r="BJ354" s="82">
        <f t="shared" si="2068"/>
        <v>69852.340000000011</v>
      </c>
      <c r="BK354" s="82">
        <f t="shared" si="2069"/>
        <v>156522.26</v>
      </c>
      <c r="BL354" s="82">
        <f t="shared" si="2070"/>
        <v>0</v>
      </c>
      <c r="BM354" s="82">
        <f t="shared" si="2071"/>
        <v>0</v>
      </c>
      <c r="BN354" s="82">
        <f t="shared" si="2072"/>
        <v>0</v>
      </c>
      <c r="BO354" s="82">
        <f t="shared" si="2073"/>
        <v>808675.21999999986</v>
      </c>
      <c r="BP354" s="76">
        <f t="shared" si="2074"/>
        <v>1036837.1399999999</v>
      </c>
      <c r="BQ354" s="77">
        <f t="shared" si="2075"/>
        <v>6.3061598573174952E-3</v>
      </c>
      <c r="BR354" s="76">
        <f t="shared" si="2076"/>
        <v>69.499347796651975</v>
      </c>
      <c r="BS354" s="82">
        <f t="shared" si="2077"/>
        <v>0</v>
      </c>
      <c r="BT354" s="82">
        <f t="shared" si="2078"/>
        <v>0</v>
      </c>
      <c r="BU354" s="82">
        <f t="shared" si="2079"/>
        <v>110971.05</v>
      </c>
      <c r="BV354" s="82">
        <f t="shared" si="2080"/>
        <v>160489.60000000001</v>
      </c>
      <c r="BW354" s="76">
        <f t="shared" ref="BW354:BW360" si="2089">SUM(BS354:BV354)</f>
        <v>271460.65000000002</v>
      </c>
      <c r="BX354" s="77">
        <f t="shared" si="2081"/>
        <v>1.6510541413199329E-3</v>
      </c>
      <c r="BY354" s="76">
        <f t="shared" si="2082"/>
        <v>18.196047768365258</v>
      </c>
      <c r="BZ354" s="82">
        <v>24924939.659999996</v>
      </c>
      <c r="CA354" s="77">
        <f t="shared" si="2083"/>
        <v>0.15159628052092422</v>
      </c>
      <c r="CB354" s="76">
        <f t="shared" si="2084"/>
        <v>1670.722414747705</v>
      </c>
      <c r="CC354" s="82">
        <v>5339449.6399999997</v>
      </c>
      <c r="CD354" s="77">
        <f t="shared" si="2085"/>
        <v>3.2475131996078335E-2</v>
      </c>
      <c r="CE354" s="76">
        <f t="shared" si="2086"/>
        <v>357.90410398789163</v>
      </c>
      <c r="CF354" s="84">
        <v>5380030.3999999985</v>
      </c>
      <c r="CG354" s="77">
        <f t="shared" si="2087"/>
        <v>3.2721948733074685E-2</v>
      </c>
      <c r="CH354" s="85">
        <f t="shared" si="2088"/>
        <v>360.62423836993395</v>
      </c>
    </row>
    <row r="355" spans="1:86" x14ac:dyDescent="0.2">
      <c r="A355" s="79"/>
      <c r="B355" s="70" t="s">
        <v>575</v>
      </c>
      <c r="C355" s="70" t="s">
        <v>576</v>
      </c>
      <c r="D355" s="80">
        <f t="shared" si="2012"/>
        <v>6838.1100000000006</v>
      </c>
      <c r="E355" s="80">
        <f t="shared" si="2013"/>
        <v>73008918.209999993</v>
      </c>
      <c r="F355" s="76">
        <f t="shared" si="2014"/>
        <v>38401186.839999996</v>
      </c>
      <c r="G355" s="76">
        <f t="shared" si="2015"/>
        <v>583277.62</v>
      </c>
      <c r="H355" s="76">
        <f t="shared" si="2016"/>
        <v>160740.59</v>
      </c>
      <c r="I355" s="76">
        <f t="shared" si="2017"/>
        <v>39145205.049999997</v>
      </c>
      <c r="J355" s="77">
        <f t="shared" si="2018"/>
        <v>0.53617018317411935</v>
      </c>
      <c r="K355" s="81">
        <f t="shared" si="2019"/>
        <v>5724.5649821368761</v>
      </c>
      <c r="L355" s="82">
        <f t="shared" si="2020"/>
        <v>0</v>
      </c>
      <c r="M355" s="82">
        <f t="shared" si="2021"/>
        <v>0</v>
      </c>
      <c r="N355" s="82">
        <f t="shared" si="2022"/>
        <v>0</v>
      </c>
      <c r="O355" s="82">
        <f t="shared" si="2023"/>
        <v>0</v>
      </c>
      <c r="P355" s="82">
        <f t="shared" si="2024"/>
        <v>0</v>
      </c>
      <c r="Q355" s="82">
        <f t="shared" si="2025"/>
        <v>0</v>
      </c>
      <c r="R355" s="76"/>
      <c r="S355" s="77">
        <f t="shared" si="2026"/>
        <v>0</v>
      </c>
      <c r="T355" s="96">
        <f t="shared" si="2027"/>
        <v>0</v>
      </c>
      <c r="U355" s="82">
        <f t="shared" si="2028"/>
        <v>7163116.8200000003</v>
      </c>
      <c r="V355" s="82">
        <f t="shared" si="2029"/>
        <v>180559.21999999997</v>
      </c>
      <c r="W355" s="82">
        <f t="shared" si="2030"/>
        <v>967070.9</v>
      </c>
      <c r="X355" s="82">
        <f t="shared" si="2031"/>
        <v>0</v>
      </c>
      <c r="Y355" s="82">
        <f t="shared" si="2032"/>
        <v>0</v>
      </c>
      <c r="Z355" s="82">
        <f t="shared" si="2033"/>
        <v>0</v>
      </c>
      <c r="AA355" s="76">
        <f t="shared" si="2034"/>
        <v>8310746.9400000004</v>
      </c>
      <c r="AB355" s="77">
        <f t="shared" si="2035"/>
        <v>0.11383194195667019</v>
      </c>
      <c r="AC355" s="76">
        <f t="shared" si="2036"/>
        <v>1215.3573048693279</v>
      </c>
      <c r="AD355" s="82">
        <f t="shared" si="2037"/>
        <v>1889709.4599999997</v>
      </c>
      <c r="AE355" s="82">
        <f t="shared" si="2038"/>
        <v>68626.87999999999</v>
      </c>
      <c r="AF355" s="82">
        <f t="shared" si="2039"/>
        <v>15306.109999999999</v>
      </c>
      <c r="AG355" s="82">
        <f t="shared" si="2040"/>
        <v>0</v>
      </c>
      <c r="AH355" s="76">
        <f t="shared" si="2041"/>
        <v>1973642.4499999997</v>
      </c>
      <c r="AI355" s="77">
        <f t="shared" si="2042"/>
        <v>2.7032895410435912E-2</v>
      </c>
      <c r="AJ355" s="76">
        <f t="shared" si="2043"/>
        <v>288.62396919616668</v>
      </c>
      <c r="AK355" s="82">
        <f t="shared" si="2044"/>
        <v>3306227.53</v>
      </c>
      <c r="AL355" s="82">
        <f t="shared" si="2045"/>
        <v>39698.61</v>
      </c>
      <c r="AM355" s="76">
        <f t="shared" ref="AM355" si="2090">SUM(AK355:AL355)</f>
        <v>3345926.1399999997</v>
      </c>
      <c r="AN355" s="77">
        <f t="shared" si="2046"/>
        <v>4.5829005853448047E-2</v>
      </c>
      <c r="AO355" s="76">
        <f t="shared" si="2047"/>
        <v>489.30569119244927</v>
      </c>
      <c r="AP355" s="82">
        <f t="shared" si="2048"/>
        <v>757805.62</v>
      </c>
      <c r="AQ355" s="82">
        <f t="shared" si="2049"/>
        <v>138848.53</v>
      </c>
      <c r="AR355" s="82">
        <f t="shared" si="2050"/>
        <v>0</v>
      </c>
      <c r="AS355" s="82">
        <f t="shared" si="2051"/>
        <v>0</v>
      </c>
      <c r="AT355" s="82">
        <f t="shared" si="2052"/>
        <v>1067376.78</v>
      </c>
      <c r="AU355" s="82">
        <f t="shared" si="2053"/>
        <v>270722.56</v>
      </c>
      <c r="AV355" s="82">
        <f t="shared" si="2054"/>
        <v>0</v>
      </c>
      <c r="AW355" s="82">
        <f t="shared" si="2055"/>
        <v>381993.58</v>
      </c>
      <c r="AX355" s="82">
        <f t="shared" si="2056"/>
        <v>0</v>
      </c>
      <c r="AY355" s="82">
        <f t="shared" si="2057"/>
        <v>0</v>
      </c>
      <c r="AZ355" s="82">
        <f t="shared" si="2058"/>
        <v>0</v>
      </c>
      <c r="BA355" s="82">
        <f t="shared" si="2059"/>
        <v>8991.2999999999993</v>
      </c>
      <c r="BB355" s="82">
        <f t="shared" si="2060"/>
        <v>202227.94999999998</v>
      </c>
      <c r="BC355" s="82">
        <f t="shared" si="2061"/>
        <v>0</v>
      </c>
      <c r="BD355" s="82">
        <f t="shared" si="2062"/>
        <v>0</v>
      </c>
      <c r="BE355" s="82">
        <f t="shared" si="2063"/>
        <v>0</v>
      </c>
      <c r="BF355" s="76">
        <f t="shared" si="2064"/>
        <v>2827966.3200000003</v>
      </c>
      <c r="BG355" s="77">
        <f t="shared" si="2065"/>
        <v>3.8734532565812697E-2</v>
      </c>
      <c r="BH355" s="76">
        <f t="shared" si="2066"/>
        <v>413.5596414798826</v>
      </c>
      <c r="BI355" s="82">
        <f t="shared" si="2067"/>
        <v>437.88</v>
      </c>
      <c r="BJ355" s="82">
        <f t="shared" si="2068"/>
        <v>8705.34</v>
      </c>
      <c r="BK355" s="82">
        <f t="shared" si="2069"/>
        <v>407019</v>
      </c>
      <c r="BL355" s="82">
        <f t="shared" si="2070"/>
        <v>0</v>
      </c>
      <c r="BM355" s="82">
        <f t="shared" si="2071"/>
        <v>0</v>
      </c>
      <c r="BN355" s="82">
        <f t="shared" si="2072"/>
        <v>0</v>
      </c>
      <c r="BO355" s="82">
        <f t="shared" si="2073"/>
        <v>140341.73999999996</v>
      </c>
      <c r="BP355" s="76">
        <f t="shared" si="2074"/>
        <v>556503.96</v>
      </c>
      <c r="BQ355" s="77">
        <f t="shared" si="2075"/>
        <v>7.6224107087752456E-3</v>
      </c>
      <c r="BR355" s="76">
        <f t="shared" si="2076"/>
        <v>81.382715399430538</v>
      </c>
      <c r="BS355" s="82">
        <f t="shared" si="2077"/>
        <v>0</v>
      </c>
      <c r="BT355" s="82">
        <f t="shared" si="2078"/>
        <v>0</v>
      </c>
      <c r="BU355" s="82">
        <f t="shared" si="2079"/>
        <v>0</v>
      </c>
      <c r="BV355" s="82">
        <f t="shared" si="2080"/>
        <v>106341.84000000001</v>
      </c>
      <c r="BW355" s="76">
        <f t="shared" si="2089"/>
        <v>106341.84000000001</v>
      </c>
      <c r="BX355" s="77">
        <f t="shared" si="2081"/>
        <v>1.4565595903519965E-3</v>
      </c>
      <c r="BY355" s="76">
        <f t="shared" si="2082"/>
        <v>15.551349715052844</v>
      </c>
      <c r="BZ355" s="82">
        <v>11613410.160000002</v>
      </c>
      <c r="CA355" s="77">
        <f t="shared" si="2083"/>
        <v>0.15906837746308805</v>
      </c>
      <c r="CB355" s="76">
        <f t="shared" si="2084"/>
        <v>1698.3362595804983</v>
      </c>
      <c r="CC355" s="82">
        <v>1994546.69</v>
      </c>
      <c r="CD355" s="77">
        <f t="shared" si="2085"/>
        <v>2.7319219883014344E-2</v>
      </c>
      <c r="CE355" s="76">
        <f t="shared" si="2086"/>
        <v>291.6809893376971</v>
      </c>
      <c r="CF355" s="84">
        <v>3134628.6599999997</v>
      </c>
      <c r="CG355" s="77">
        <f t="shared" si="2087"/>
        <v>4.2934873394284194E-2</v>
      </c>
      <c r="CH355" s="85">
        <f t="shared" si="2088"/>
        <v>458.40570859491868</v>
      </c>
    </row>
    <row r="356" spans="1:86" x14ac:dyDescent="0.2">
      <c r="A356" s="79"/>
      <c r="B356" s="70" t="s">
        <v>577</v>
      </c>
      <c r="C356" s="70" t="s">
        <v>578</v>
      </c>
      <c r="D356" s="80">
        <f t="shared" si="2012"/>
        <v>9795.6</v>
      </c>
      <c r="E356" s="80">
        <f t="shared" si="2013"/>
        <v>107993882.03</v>
      </c>
      <c r="F356" s="76">
        <f t="shared" si="2014"/>
        <v>57015620.369999982</v>
      </c>
      <c r="G356" s="76">
        <f t="shared" si="2015"/>
        <v>2448884.8800000004</v>
      </c>
      <c r="H356" s="76">
        <f t="shared" si="2016"/>
        <v>297387.55</v>
      </c>
      <c r="I356" s="76">
        <f t="shared" si="2017"/>
        <v>59761892.799999982</v>
      </c>
      <c r="J356" s="77">
        <f t="shared" si="2018"/>
        <v>0.55338220718279685</v>
      </c>
      <c r="K356" s="81">
        <f t="shared" si="2019"/>
        <v>6100.8915023071559</v>
      </c>
      <c r="L356" s="82">
        <f t="shared" si="2020"/>
        <v>0</v>
      </c>
      <c r="M356" s="82">
        <f t="shared" si="2021"/>
        <v>0</v>
      </c>
      <c r="N356" s="82">
        <f t="shared" si="2022"/>
        <v>0</v>
      </c>
      <c r="O356" s="82">
        <f t="shared" si="2023"/>
        <v>0</v>
      </c>
      <c r="P356" s="82">
        <f t="shared" si="2024"/>
        <v>0</v>
      </c>
      <c r="Q356" s="82">
        <f t="shared" si="2025"/>
        <v>0</v>
      </c>
      <c r="R356" s="76"/>
      <c r="S356" s="77">
        <f t="shared" si="2026"/>
        <v>0</v>
      </c>
      <c r="T356" s="96">
        <f t="shared" si="2027"/>
        <v>0</v>
      </c>
      <c r="U356" s="82">
        <f t="shared" si="2028"/>
        <v>13945880.74</v>
      </c>
      <c r="V356" s="82">
        <f t="shared" si="2029"/>
        <v>351270.78</v>
      </c>
      <c r="W356" s="82">
        <f t="shared" si="2030"/>
        <v>2118900.3199999998</v>
      </c>
      <c r="X356" s="82">
        <f t="shared" si="2031"/>
        <v>0</v>
      </c>
      <c r="Y356" s="82">
        <f t="shared" si="2032"/>
        <v>0</v>
      </c>
      <c r="Z356" s="82">
        <f t="shared" si="2033"/>
        <v>0</v>
      </c>
      <c r="AA356" s="76">
        <f t="shared" si="2034"/>
        <v>16416051.84</v>
      </c>
      <c r="AB356" s="77">
        <f t="shared" si="2035"/>
        <v>0.1520090909912816</v>
      </c>
      <c r="AC356" s="76">
        <f t="shared" si="2036"/>
        <v>1675.8597574421167</v>
      </c>
      <c r="AD356" s="82">
        <f t="shared" si="2037"/>
        <v>4005190.3399999994</v>
      </c>
      <c r="AE356" s="82">
        <f t="shared" si="2038"/>
        <v>700134.84</v>
      </c>
      <c r="AF356" s="82">
        <f t="shared" si="2039"/>
        <v>48091</v>
      </c>
      <c r="AG356" s="82">
        <f t="shared" si="2040"/>
        <v>20102.43</v>
      </c>
      <c r="AH356" s="76">
        <f t="shared" si="2041"/>
        <v>4773518.6099999994</v>
      </c>
      <c r="AI356" s="77">
        <f t="shared" si="2042"/>
        <v>4.4201750323911375E-2</v>
      </c>
      <c r="AJ356" s="76">
        <f t="shared" si="2043"/>
        <v>487.31252909469549</v>
      </c>
      <c r="AK356" s="82">
        <f t="shared" si="2044"/>
        <v>0</v>
      </c>
      <c r="AL356" s="82">
        <f t="shared" si="2045"/>
        <v>0</v>
      </c>
      <c r="AM356" s="76"/>
      <c r="AN356" s="77">
        <f t="shared" si="2046"/>
        <v>0</v>
      </c>
      <c r="AO356" s="76">
        <f t="shared" si="2047"/>
        <v>0</v>
      </c>
      <c r="AP356" s="82">
        <f t="shared" si="2048"/>
        <v>1251540.5299999998</v>
      </c>
      <c r="AQ356" s="82">
        <f t="shared" si="2049"/>
        <v>304977.58</v>
      </c>
      <c r="AR356" s="82">
        <f t="shared" si="2050"/>
        <v>0</v>
      </c>
      <c r="AS356" s="82">
        <f t="shared" si="2051"/>
        <v>0</v>
      </c>
      <c r="AT356" s="82">
        <f t="shared" si="2052"/>
        <v>1340092.9300000002</v>
      </c>
      <c r="AU356" s="82">
        <f t="shared" si="2053"/>
        <v>119962.44</v>
      </c>
      <c r="AV356" s="82">
        <f t="shared" si="2054"/>
        <v>8002.4000000000005</v>
      </c>
      <c r="AW356" s="82">
        <f t="shared" si="2055"/>
        <v>554449.17999999993</v>
      </c>
      <c r="AX356" s="82">
        <f t="shared" si="2056"/>
        <v>0</v>
      </c>
      <c r="AY356" s="82">
        <f t="shared" si="2057"/>
        <v>0</v>
      </c>
      <c r="AZ356" s="82">
        <f t="shared" si="2058"/>
        <v>0</v>
      </c>
      <c r="BA356" s="82">
        <f t="shared" si="2059"/>
        <v>56964</v>
      </c>
      <c r="BB356" s="82">
        <f t="shared" si="2060"/>
        <v>236419.98</v>
      </c>
      <c r="BC356" s="82">
        <f t="shared" si="2061"/>
        <v>0</v>
      </c>
      <c r="BD356" s="82">
        <f t="shared" si="2062"/>
        <v>0</v>
      </c>
      <c r="BE356" s="82">
        <f t="shared" si="2063"/>
        <v>0</v>
      </c>
      <c r="BF356" s="76">
        <f t="shared" si="2064"/>
        <v>3872409.0399999996</v>
      </c>
      <c r="BG356" s="77">
        <f t="shared" si="2065"/>
        <v>3.5857670519930648E-2</v>
      </c>
      <c r="BH356" s="76">
        <f t="shared" si="2066"/>
        <v>395.32127077463343</v>
      </c>
      <c r="BI356" s="82">
        <f t="shared" si="2067"/>
        <v>146192.94</v>
      </c>
      <c r="BJ356" s="82">
        <f t="shared" si="2068"/>
        <v>54447.56</v>
      </c>
      <c r="BK356" s="82">
        <f t="shared" si="2069"/>
        <v>115281.61</v>
      </c>
      <c r="BL356" s="82">
        <f t="shared" si="2070"/>
        <v>0</v>
      </c>
      <c r="BM356" s="82">
        <f t="shared" si="2071"/>
        <v>0</v>
      </c>
      <c r="BN356" s="82">
        <f t="shared" si="2072"/>
        <v>0</v>
      </c>
      <c r="BO356" s="82">
        <f t="shared" si="2073"/>
        <v>464943.67999999993</v>
      </c>
      <c r="BP356" s="76">
        <f t="shared" si="2074"/>
        <v>780865.78999999992</v>
      </c>
      <c r="BQ356" s="77">
        <f t="shared" si="2075"/>
        <v>7.2306483971293894E-3</v>
      </c>
      <c r="BR356" s="76">
        <f t="shared" si="2076"/>
        <v>79.715973498305345</v>
      </c>
      <c r="BS356" s="82">
        <f t="shared" si="2077"/>
        <v>0</v>
      </c>
      <c r="BT356" s="82">
        <f t="shared" si="2078"/>
        <v>0</v>
      </c>
      <c r="BU356" s="82">
        <f t="shared" si="2079"/>
        <v>0</v>
      </c>
      <c r="BV356" s="82">
        <f t="shared" si="2080"/>
        <v>115353.23</v>
      </c>
      <c r="BW356" s="76">
        <f t="shared" si="2089"/>
        <v>115353.23</v>
      </c>
      <c r="BX356" s="77">
        <f t="shared" si="2081"/>
        <v>1.0681459711574736E-3</v>
      </c>
      <c r="BY356" s="76">
        <f t="shared" si="2082"/>
        <v>11.77602494997754</v>
      </c>
      <c r="BZ356" s="82">
        <v>15706695.820000004</v>
      </c>
      <c r="CA356" s="77">
        <f t="shared" si="2083"/>
        <v>0.1454406076043899</v>
      </c>
      <c r="CB356" s="76">
        <f t="shared" si="2084"/>
        <v>1603.4439768875825</v>
      </c>
      <c r="CC356" s="82">
        <v>2906141.7699999996</v>
      </c>
      <c r="CD356" s="77">
        <f t="shared" si="2085"/>
        <v>2.6910244500634697E-2</v>
      </c>
      <c r="CE356" s="76">
        <f t="shared" si="2086"/>
        <v>296.6782810649679</v>
      </c>
      <c r="CF356" s="84">
        <v>3660953.13</v>
      </c>
      <c r="CG356" s="77">
        <f t="shared" si="2087"/>
        <v>3.3899634508767922E-2</v>
      </c>
      <c r="CH356" s="85">
        <f t="shared" si="2088"/>
        <v>373.73444505696432</v>
      </c>
    </row>
    <row r="357" spans="1:86" x14ac:dyDescent="0.2">
      <c r="A357" s="79"/>
      <c r="B357" s="70" t="s">
        <v>579</v>
      </c>
      <c r="C357" s="70" t="s">
        <v>580</v>
      </c>
      <c r="D357" s="80">
        <f t="shared" si="2012"/>
        <v>804.01999999999987</v>
      </c>
      <c r="E357" s="80">
        <f t="shared" si="2013"/>
        <v>9267085.5399999991</v>
      </c>
      <c r="F357" s="76">
        <f t="shared" si="2014"/>
        <v>4958510.8600000003</v>
      </c>
      <c r="G357" s="76">
        <f t="shared" si="2015"/>
        <v>0</v>
      </c>
      <c r="H357" s="76">
        <f t="shared" si="2016"/>
        <v>0</v>
      </c>
      <c r="I357" s="76">
        <f t="shared" si="2017"/>
        <v>4958510.8600000003</v>
      </c>
      <c r="J357" s="77">
        <f t="shared" si="2018"/>
        <v>0.53506691382067473</v>
      </c>
      <c r="K357" s="81">
        <f t="shared" si="2019"/>
        <v>6167.148653018583</v>
      </c>
      <c r="L357" s="82">
        <f t="shared" si="2020"/>
        <v>0</v>
      </c>
      <c r="M357" s="82">
        <f t="shared" si="2021"/>
        <v>0</v>
      </c>
      <c r="N357" s="82">
        <f t="shared" si="2022"/>
        <v>0</v>
      </c>
      <c r="O357" s="82">
        <f t="shared" si="2023"/>
        <v>0</v>
      </c>
      <c r="P357" s="82">
        <f t="shared" si="2024"/>
        <v>0</v>
      </c>
      <c r="Q357" s="82">
        <f t="shared" si="2025"/>
        <v>0</v>
      </c>
      <c r="R357" s="76"/>
      <c r="S357" s="77">
        <f t="shared" si="2026"/>
        <v>0</v>
      </c>
      <c r="T357" s="96">
        <f t="shared" si="2027"/>
        <v>0</v>
      </c>
      <c r="U357" s="82">
        <f t="shared" si="2028"/>
        <v>716129.37000000011</v>
      </c>
      <c r="V357" s="82">
        <f t="shared" si="2029"/>
        <v>10346.629999999999</v>
      </c>
      <c r="W357" s="82">
        <f t="shared" si="2030"/>
        <v>160562.64000000001</v>
      </c>
      <c r="X357" s="82">
        <f t="shared" si="2031"/>
        <v>0</v>
      </c>
      <c r="Y357" s="82">
        <f t="shared" si="2032"/>
        <v>0</v>
      </c>
      <c r="Z357" s="82">
        <f t="shared" si="2033"/>
        <v>0</v>
      </c>
      <c r="AA357" s="76">
        <f t="shared" si="2034"/>
        <v>887038.64000000013</v>
      </c>
      <c r="AB357" s="77">
        <f t="shared" si="2035"/>
        <v>9.5719267527123772E-2</v>
      </c>
      <c r="AC357" s="76">
        <f t="shared" si="2036"/>
        <v>1103.2544464068062</v>
      </c>
      <c r="AD357" s="82">
        <f t="shared" si="2037"/>
        <v>504818.73</v>
      </c>
      <c r="AE357" s="82">
        <f t="shared" si="2038"/>
        <v>0</v>
      </c>
      <c r="AF357" s="82">
        <f t="shared" si="2039"/>
        <v>4331.88</v>
      </c>
      <c r="AG357" s="82">
        <f t="shared" si="2040"/>
        <v>0</v>
      </c>
      <c r="AH357" s="76">
        <f t="shared" si="2041"/>
        <v>509150.61</v>
      </c>
      <c r="AI357" s="77">
        <f t="shared" si="2042"/>
        <v>5.4941826942497399E-2</v>
      </c>
      <c r="AJ357" s="76">
        <f t="shared" si="2043"/>
        <v>633.25615034451891</v>
      </c>
      <c r="AK357" s="82">
        <f t="shared" si="2044"/>
        <v>0</v>
      </c>
      <c r="AL357" s="82">
        <f t="shared" si="2045"/>
        <v>0</v>
      </c>
      <c r="AM357" s="76"/>
      <c r="AN357" s="77">
        <f t="shared" si="2046"/>
        <v>0</v>
      </c>
      <c r="AO357" s="76">
        <f t="shared" si="2047"/>
        <v>0</v>
      </c>
      <c r="AP357" s="82">
        <f t="shared" si="2048"/>
        <v>134303.43999999997</v>
      </c>
      <c r="AQ357" s="82">
        <f t="shared" si="2049"/>
        <v>30294.51</v>
      </c>
      <c r="AR357" s="82">
        <f t="shared" si="2050"/>
        <v>0</v>
      </c>
      <c r="AS357" s="82">
        <f t="shared" si="2051"/>
        <v>0</v>
      </c>
      <c r="AT357" s="82">
        <f t="shared" si="2052"/>
        <v>206467.88</v>
      </c>
      <c r="AU357" s="82">
        <f t="shared" si="2053"/>
        <v>0</v>
      </c>
      <c r="AV357" s="82">
        <f t="shared" si="2054"/>
        <v>0</v>
      </c>
      <c r="AW357" s="82">
        <f t="shared" si="2055"/>
        <v>17178.02</v>
      </c>
      <c r="AX357" s="82">
        <f t="shared" si="2056"/>
        <v>0</v>
      </c>
      <c r="AY357" s="82">
        <f t="shared" si="2057"/>
        <v>0</v>
      </c>
      <c r="AZ357" s="82">
        <f t="shared" si="2058"/>
        <v>0</v>
      </c>
      <c r="BA357" s="82">
        <f t="shared" si="2059"/>
        <v>0</v>
      </c>
      <c r="BB357" s="82">
        <f t="shared" si="2060"/>
        <v>0</v>
      </c>
      <c r="BC357" s="82">
        <f t="shared" si="2061"/>
        <v>0</v>
      </c>
      <c r="BD357" s="82">
        <f t="shared" si="2062"/>
        <v>0</v>
      </c>
      <c r="BE357" s="82">
        <f t="shared" si="2063"/>
        <v>0</v>
      </c>
      <c r="BF357" s="76">
        <f t="shared" si="2064"/>
        <v>388243.85</v>
      </c>
      <c r="BG357" s="77">
        <f t="shared" si="2065"/>
        <v>4.1894924604310928E-2</v>
      </c>
      <c r="BH357" s="76">
        <f t="shared" si="2066"/>
        <v>482.87834879729365</v>
      </c>
      <c r="BI357" s="82">
        <f t="shared" si="2067"/>
        <v>0</v>
      </c>
      <c r="BJ357" s="82">
        <f t="shared" si="2068"/>
        <v>0</v>
      </c>
      <c r="BK357" s="82">
        <f t="shared" si="2069"/>
        <v>7511.6799999999994</v>
      </c>
      <c r="BL357" s="82">
        <f t="shared" si="2070"/>
        <v>0</v>
      </c>
      <c r="BM357" s="82">
        <f t="shared" si="2071"/>
        <v>0</v>
      </c>
      <c r="BN357" s="82">
        <f t="shared" si="2072"/>
        <v>0</v>
      </c>
      <c r="BO357" s="82">
        <f t="shared" si="2073"/>
        <v>0</v>
      </c>
      <c r="BP357" s="76">
        <f t="shared" si="2074"/>
        <v>7511.6799999999994</v>
      </c>
      <c r="BQ357" s="77">
        <f t="shared" si="2075"/>
        <v>8.1057630984163762E-4</v>
      </c>
      <c r="BR357" s="76">
        <f t="shared" si="2076"/>
        <v>9.3426531678316476</v>
      </c>
      <c r="BS357" s="82">
        <f t="shared" si="2077"/>
        <v>0</v>
      </c>
      <c r="BT357" s="82">
        <f t="shared" si="2078"/>
        <v>0</v>
      </c>
      <c r="BU357" s="82">
        <f t="shared" si="2079"/>
        <v>0</v>
      </c>
      <c r="BV357" s="82">
        <f t="shared" si="2080"/>
        <v>0</v>
      </c>
      <c r="BW357" s="76"/>
      <c r="BX357" s="77">
        <f t="shared" si="2081"/>
        <v>0</v>
      </c>
      <c r="BY357" s="76">
        <f t="shared" si="2082"/>
        <v>0</v>
      </c>
      <c r="BZ357" s="82">
        <v>1780380.8700000003</v>
      </c>
      <c r="CA357" s="77">
        <f t="shared" si="2083"/>
        <v>0.19211874783234176</v>
      </c>
      <c r="CB357" s="76">
        <f t="shared" si="2084"/>
        <v>2214.3489838561236</v>
      </c>
      <c r="CC357" s="82">
        <v>416984.08999999997</v>
      </c>
      <c r="CD357" s="77">
        <f t="shared" si="2085"/>
        <v>4.4996249165948674E-2</v>
      </c>
      <c r="CE357" s="76">
        <f t="shared" si="2086"/>
        <v>518.62402676550334</v>
      </c>
      <c r="CF357" s="84">
        <v>319264.94000000006</v>
      </c>
      <c r="CG357" s="77">
        <f t="shared" si="2087"/>
        <v>3.4451493797261319E-2</v>
      </c>
      <c r="CH357" s="85">
        <f t="shared" si="2088"/>
        <v>397.08581876072748</v>
      </c>
    </row>
    <row r="358" spans="1:86" x14ac:dyDescent="0.2">
      <c r="A358" s="79"/>
      <c r="B358" s="70" t="s">
        <v>581</v>
      </c>
      <c r="C358" s="70" t="s">
        <v>582</v>
      </c>
      <c r="D358" s="80">
        <f t="shared" si="2012"/>
        <v>630.15</v>
      </c>
      <c r="E358" s="80">
        <f t="shared" si="2013"/>
        <v>7853768.96</v>
      </c>
      <c r="F358" s="76">
        <f t="shared" si="2014"/>
        <v>4605620.4200000009</v>
      </c>
      <c r="G358" s="76">
        <f t="shared" si="2015"/>
        <v>0</v>
      </c>
      <c r="H358" s="76">
        <f t="shared" si="2016"/>
        <v>0</v>
      </c>
      <c r="I358" s="76">
        <f t="shared" si="2017"/>
        <v>4605620.4200000009</v>
      </c>
      <c r="J358" s="77">
        <f t="shared" si="2018"/>
        <v>0.58642168409293272</v>
      </c>
      <c r="K358" s="81">
        <f t="shared" si="2019"/>
        <v>7308.7684202174105</v>
      </c>
      <c r="L358" s="82">
        <f t="shared" si="2020"/>
        <v>0</v>
      </c>
      <c r="M358" s="82">
        <f t="shared" si="2021"/>
        <v>0</v>
      </c>
      <c r="N358" s="82">
        <f t="shared" si="2022"/>
        <v>0</v>
      </c>
      <c r="O358" s="82">
        <f t="shared" si="2023"/>
        <v>0</v>
      </c>
      <c r="P358" s="82">
        <f t="shared" si="2024"/>
        <v>0</v>
      </c>
      <c r="Q358" s="82">
        <f t="shared" si="2025"/>
        <v>0</v>
      </c>
      <c r="R358" s="76"/>
      <c r="S358" s="77">
        <f t="shared" si="2026"/>
        <v>0</v>
      </c>
      <c r="T358" s="96">
        <f t="shared" si="2027"/>
        <v>0</v>
      </c>
      <c r="U358" s="82">
        <f t="shared" si="2028"/>
        <v>772085.05</v>
      </c>
      <c r="V358" s="82">
        <f t="shared" si="2029"/>
        <v>34671.49</v>
      </c>
      <c r="W358" s="82">
        <f t="shared" si="2030"/>
        <v>123416</v>
      </c>
      <c r="X358" s="82">
        <f t="shared" si="2031"/>
        <v>0</v>
      </c>
      <c r="Y358" s="82">
        <f t="shared" si="2032"/>
        <v>0</v>
      </c>
      <c r="Z358" s="82">
        <f t="shared" si="2033"/>
        <v>0</v>
      </c>
      <c r="AA358" s="76">
        <f t="shared" si="2034"/>
        <v>930172.54</v>
      </c>
      <c r="AB358" s="77">
        <f t="shared" si="2035"/>
        <v>0.11843645321596015</v>
      </c>
      <c r="AC358" s="76">
        <f t="shared" si="2036"/>
        <v>1476.1128937554552</v>
      </c>
      <c r="AD358" s="82">
        <f t="shared" si="2037"/>
        <v>0</v>
      </c>
      <c r="AE358" s="82">
        <f t="shared" si="2038"/>
        <v>0</v>
      </c>
      <c r="AF358" s="82">
        <f t="shared" si="2039"/>
        <v>0</v>
      </c>
      <c r="AG358" s="82">
        <f t="shared" si="2040"/>
        <v>0</v>
      </c>
      <c r="AH358" s="76"/>
      <c r="AI358" s="77">
        <f t="shared" si="2042"/>
        <v>0</v>
      </c>
      <c r="AJ358" s="76">
        <f t="shared" si="2043"/>
        <v>0</v>
      </c>
      <c r="AK358" s="82">
        <f t="shared" si="2044"/>
        <v>0</v>
      </c>
      <c r="AL358" s="82">
        <f t="shared" si="2045"/>
        <v>0</v>
      </c>
      <c r="AM358" s="76"/>
      <c r="AN358" s="77">
        <f t="shared" si="2046"/>
        <v>0</v>
      </c>
      <c r="AO358" s="76">
        <f t="shared" si="2047"/>
        <v>0</v>
      </c>
      <c r="AP358" s="82">
        <f t="shared" si="2048"/>
        <v>132991.38999999998</v>
      </c>
      <c r="AQ358" s="82">
        <f t="shared" si="2049"/>
        <v>18797.740000000002</v>
      </c>
      <c r="AR358" s="82">
        <f t="shared" si="2050"/>
        <v>0</v>
      </c>
      <c r="AS358" s="82">
        <f t="shared" si="2051"/>
        <v>0</v>
      </c>
      <c r="AT358" s="82">
        <f t="shared" si="2052"/>
        <v>47432.039999999994</v>
      </c>
      <c r="AU358" s="82">
        <f t="shared" si="2053"/>
        <v>0</v>
      </c>
      <c r="AV358" s="82">
        <f t="shared" si="2054"/>
        <v>0</v>
      </c>
      <c r="AW358" s="82">
        <f t="shared" si="2055"/>
        <v>24911.699999999997</v>
      </c>
      <c r="AX358" s="82">
        <f t="shared" si="2056"/>
        <v>0</v>
      </c>
      <c r="AY358" s="82">
        <f t="shared" si="2057"/>
        <v>0</v>
      </c>
      <c r="AZ358" s="82">
        <f t="shared" si="2058"/>
        <v>0</v>
      </c>
      <c r="BA358" s="82">
        <f t="shared" si="2059"/>
        <v>0</v>
      </c>
      <c r="BB358" s="82">
        <f t="shared" si="2060"/>
        <v>439.74</v>
      </c>
      <c r="BC358" s="82">
        <f t="shared" si="2061"/>
        <v>0</v>
      </c>
      <c r="BD358" s="82">
        <f t="shared" si="2062"/>
        <v>0</v>
      </c>
      <c r="BE358" s="82">
        <f t="shared" si="2063"/>
        <v>0</v>
      </c>
      <c r="BF358" s="76">
        <f t="shared" si="2064"/>
        <v>224572.61</v>
      </c>
      <c r="BG358" s="77">
        <f t="shared" si="2065"/>
        <v>2.8594247060713125E-2</v>
      </c>
      <c r="BH358" s="76">
        <f t="shared" si="2066"/>
        <v>356.37960802983417</v>
      </c>
      <c r="BI358" s="82">
        <f t="shared" si="2067"/>
        <v>0</v>
      </c>
      <c r="BJ358" s="82">
        <f t="shared" si="2068"/>
        <v>0</v>
      </c>
      <c r="BK358" s="82">
        <f t="shared" si="2069"/>
        <v>5315.67</v>
      </c>
      <c r="BL358" s="82">
        <f t="shared" si="2070"/>
        <v>0</v>
      </c>
      <c r="BM358" s="82">
        <f t="shared" si="2071"/>
        <v>0</v>
      </c>
      <c r="BN358" s="82">
        <f t="shared" si="2072"/>
        <v>0</v>
      </c>
      <c r="BO358" s="82">
        <f t="shared" si="2073"/>
        <v>73219.25</v>
      </c>
      <c r="BP358" s="76">
        <f t="shared" si="2074"/>
        <v>78534.92</v>
      </c>
      <c r="BQ358" s="77">
        <f t="shared" si="2075"/>
        <v>9.9996473540265689E-3</v>
      </c>
      <c r="BR358" s="76">
        <f t="shared" si="2076"/>
        <v>124.62892961993177</v>
      </c>
      <c r="BS358" s="82">
        <f t="shared" si="2077"/>
        <v>0</v>
      </c>
      <c r="BT358" s="82">
        <f t="shared" si="2078"/>
        <v>0</v>
      </c>
      <c r="BU358" s="82">
        <f t="shared" si="2079"/>
        <v>0</v>
      </c>
      <c r="BV358" s="82">
        <f t="shared" si="2080"/>
        <v>2259.0600000000004</v>
      </c>
      <c r="BW358" s="76">
        <f t="shared" si="2089"/>
        <v>2259.0600000000004</v>
      </c>
      <c r="BX358" s="77">
        <f t="shared" si="2081"/>
        <v>2.8764024145675919E-4</v>
      </c>
      <c r="BY358" s="76">
        <f t="shared" si="2082"/>
        <v>3.5849559628659851</v>
      </c>
      <c r="BZ358" s="82">
        <v>1218215.1399999997</v>
      </c>
      <c r="CA358" s="77">
        <f t="shared" si="2083"/>
        <v>0.15511216922785562</v>
      </c>
      <c r="CB358" s="76">
        <f t="shared" si="2084"/>
        <v>1933.214536221534</v>
      </c>
      <c r="CC358" s="82">
        <v>206778.12</v>
      </c>
      <c r="CD358" s="77">
        <f t="shared" si="2085"/>
        <v>2.6328520873626512E-2</v>
      </c>
      <c r="CE358" s="76">
        <f t="shared" si="2086"/>
        <v>328.1411092597001</v>
      </c>
      <c r="CF358" s="84">
        <v>587616.14999999991</v>
      </c>
      <c r="CG358" s="77">
        <f t="shared" si="2087"/>
        <v>7.4819637933428579E-2</v>
      </c>
      <c r="CH358" s="85">
        <f t="shared" si="2088"/>
        <v>932.50202332777894</v>
      </c>
    </row>
    <row r="359" spans="1:86" x14ac:dyDescent="0.2">
      <c r="A359" s="79"/>
      <c r="B359" s="70" t="s">
        <v>583</v>
      </c>
      <c r="C359" s="70" t="s">
        <v>584</v>
      </c>
      <c r="D359" s="80">
        <f t="shared" si="2012"/>
        <v>2196.4900000000002</v>
      </c>
      <c r="E359" s="80">
        <f t="shared" si="2013"/>
        <v>25006298.010000002</v>
      </c>
      <c r="F359" s="76">
        <f t="shared" si="2014"/>
        <v>12980631.060000001</v>
      </c>
      <c r="G359" s="76">
        <f t="shared" si="2015"/>
        <v>138300.34</v>
      </c>
      <c r="H359" s="76">
        <f t="shared" si="2016"/>
        <v>22646.48</v>
      </c>
      <c r="I359" s="76">
        <f t="shared" si="2017"/>
        <v>13141577.880000001</v>
      </c>
      <c r="J359" s="77">
        <f t="shared" si="2018"/>
        <v>0.52553072328997652</v>
      </c>
      <c r="K359" s="81">
        <f t="shared" si="2019"/>
        <v>5982.9900796270413</v>
      </c>
      <c r="L359" s="82">
        <f t="shared" si="2020"/>
        <v>0</v>
      </c>
      <c r="M359" s="82">
        <f t="shared" si="2021"/>
        <v>0</v>
      </c>
      <c r="N359" s="82">
        <f t="shared" si="2022"/>
        <v>0</v>
      </c>
      <c r="O359" s="82">
        <f t="shared" si="2023"/>
        <v>0</v>
      </c>
      <c r="P359" s="82">
        <f t="shared" si="2024"/>
        <v>0</v>
      </c>
      <c r="Q359" s="82">
        <f t="shared" si="2025"/>
        <v>0</v>
      </c>
      <c r="R359" s="76"/>
      <c r="S359" s="77">
        <f t="shared" si="2026"/>
        <v>0</v>
      </c>
      <c r="T359" s="96">
        <f t="shared" si="2027"/>
        <v>0</v>
      </c>
      <c r="U359" s="82">
        <f t="shared" si="2028"/>
        <v>2886996.3800000004</v>
      </c>
      <c r="V359" s="82">
        <f t="shared" si="2029"/>
        <v>59307.55000000001</v>
      </c>
      <c r="W359" s="82">
        <f t="shared" si="2030"/>
        <v>524962.6</v>
      </c>
      <c r="X359" s="82">
        <f t="shared" si="2031"/>
        <v>0</v>
      </c>
      <c r="Y359" s="82">
        <f t="shared" si="2032"/>
        <v>0</v>
      </c>
      <c r="Z359" s="82">
        <f t="shared" si="2033"/>
        <v>0</v>
      </c>
      <c r="AA359" s="76">
        <f t="shared" si="2034"/>
        <v>3471266.5300000003</v>
      </c>
      <c r="AB359" s="77">
        <f t="shared" si="2035"/>
        <v>0.13881569069567368</v>
      </c>
      <c r="AC359" s="76">
        <f t="shared" si="2036"/>
        <v>1580.3698309575732</v>
      </c>
      <c r="AD359" s="82">
        <f t="shared" si="2037"/>
        <v>542718.75</v>
      </c>
      <c r="AE359" s="82">
        <f t="shared" si="2038"/>
        <v>0</v>
      </c>
      <c r="AF359" s="82">
        <f t="shared" si="2039"/>
        <v>15725.29</v>
      </c>
      <c r="AG359" s="82">
        <f t="shared" si="2040"/>
        <v>0</v>
      </c>
      <c r="AH359" s="76">
        <f t="shared" si="2041"/>
        <v>558444.04</v>
      </c>
      <c r="AI359" s="77">
        <f t="shared" si="2042"/>
        <v>2.233213567944678E-2</v>
      </c>
      <c r="AJ359" s="76">
        <f t="shared" si="2043"/>
        <v>254.24383448137709</v>
      </c>
      <c r="AK359" s="82">
        <f t="shared" si="2044"/>
        <v>0</v>
      </c>
      <c r="AL359" s="82">
        <f t="shared" si="2045"/>
        <v>0</v>
      </c>
      <c r="AM359" s="76"/>
      <c r="AN359" s="77">
        <f t="shared" si="2046"/>
        <v>0</v>
      </c>
      <c r="AO359" s="76">
        <f t="shared" si="2047"/>
        <v>0</v>
      </c>
      <c r="AP359" s="82">
        <f t="shared" si="2048"/>
        <v>524724.91</v>
      </c>
      <c r="AQ359" s="82">
        <f t="shared" si="2049"/>
        <v>52108.45</v>
      </c>
      <c r="AR359" s="82">
        <f t="shared" si="2050"/>
        <v>0</v>
      </c>
      <c r="AS359" s="82">
        <f t="shared" si="2051"/>
        <v>0</v>
      </c>
      <c r="AT359" s="82">
        <f t="shared" si="2052"/>
        <v>527095.89</v>
      </c>
      <c r="AU359" s="82">
        <f t="shared" si="2053"/>
        <v>0</v>
      </c>
      <c r="AV359" s="82">
        <f t="shared" si="2054"/>
        <v>0</v>
      </c>
      <c r="AW359" s="82">
        <f t="shared" si="2055"/>
        <v>23903.24</v>
      </c>
      <c r="AX359" s="82">
        <f t="shared" si="2056"/>
        <v>0</v>
      </c>
      <c r="AY359" s="82">
        <f t="shared" si="2057"/>
        <v>0</v>
      </c>
      <c r="AZ359" s="82">
        <f t="shared" si="2058"/>
        <v>59212.200000000004</v>
      </c>
      <c r="BA359" s="82">
        <f t="shared" si="2059"/>
        <v>31526.92</v>
      </c>
      <c r="BB359" s="82">
        <f t="shared" si="2060"/>
        <v>105958.7</v>
      </c>
      <c r="BC359" s="82">
        <f t="shared" si="2061"/>
        <v>0</v>
      </c>
      <c r="BD359" s="82">
        <f t="shared" si="2062"/>
        <v>0</v>
      </c>
      <c r="BE359" s="82">
        <f t="shared" si="2063"/>
        <v>1292.0999999999999</v>
      </c>
      <c r="BF359" s="76">
        <f t="shared" si="2064"/>
        <v>1325822.4099999999</v>
      </c>
      <c r="BG359" s="77">
        <f t="shared" si="2065"/>
        <v>5.3019539696351869E-2</v>
      </c>
      <c r="BH359" s="76">
        <f t="shared" si="2066"/>
        <v>603.60958165072441</v>
      </c>
      <c r="BI359" s="82">
        <f t="shared" si="2067"/>
        <v>0</v>
      </c>
      <c r="BJ359" s="82">
        <f t="shared" si="2068"/>
        <v>0</v>
      </c>
      <c r="BK359" s="82">
        <f t="shared" si="2069"/>
        <v>93498.180000000008</v>
      </c>
      <c r="BL359" s="82">
        <f t="shared" si="2070"/>
        <v>0</v>
      </c>
      <c r="BM359" s="82">
        <f t="shared" si="2071"/>
        <v>0</v>
      </c>
      <c r="BN359" s="82">
        <f t="shared" si="2072"/>
        <v>0</v>
      </c>
      <c r="BO359" s="82">
        <f t="shared" si="2073"/>
        <v>4576.79</v>
      </c>
      <c r="BP359" s="76">
        <f t="shared" si="2074"/>
        <v>98074.97</v>
      </c>
      <c r="BQ359" s="77">
        <f t="shared" si="2075"/>
        <v>3.9220107654791558E-3</v>
      </c>
      <c r="BR359" s="76">
        <f t="shared" si="2076"/>
        <v>44.650770092283594</v>
      </c>
      <c r="BS359" s="82">
        <f t="shared" si="2077"/>
        <v>0</v>
      </c>
      <c r="BT359" s="82">
        <f t="shared" si="2078"/>
        <v>0</v>
      </c>
      <c r="BU359" s="82">
        <f t="shared" si="2079"/>
        <v>0</v>
      </c>
      <c r="BV359" s="82">
        <f t="shared" si="2080"/>
        <v>4879.8900000000003</v>
      </c>
      <c r="BW359" s="76">
        <f t="shared" si="2089"/>
        <v>4879.8900000000003</v>
      </c>
      <c r="BX359" s="77">
        <f t="shared" si="2081"/>
        <v>1.9514643863112146E-4</v>
      </c>
      <c r="BY359" s="76">
        <f t="shared" si="2082"/>
        <v>2.2216764018957518</v>
      </c>
      <c r="BZ359" s="82">
        <v>3974216.1399999997</v>
      </c>
      <c r="CA359" s="77">
        <f t="shared" si="2083"/>
        <v>0.15892860824144034</v>
      </c>
      <c r="CB359" s="76">
        <f t="shared" si="2084"/>
        <v>1809.348615290759</v>
      </c>
      <c r="CC359" s="82">
        <v>901135.51</v>
      </c>
      <c r="CD359" s="77">
        <f t="shared" si="2085"/>
        <v>3.603634211028104E-2</v>
      </c>
      <c r="CE359" s="76">
        <f t="shared" si="2086"/>
        <v>410.26160374051324</v>
      </c>
      <c r="CF359" s="84">
        <v>1530880.64</v>
      </c>
      <c r="CG359" s="77">
        <f t="shared" si="2087"/>
        <v>6.1219803082719473E-2</v>
      </c>
      <c r="CH359" s="85">
        <f t="shared" si="2088"/>
        <v>696.96681523703717</v>
      </c>
    </row>
    <row r="360" spans="1:86" x14ac:dyDescent="0.2">
      <c r="A360" s="79"/>
      <c r="B360" s="70" t="s">
        <v>585</v>
      </c>
      <c r="C360" s="70" t="s">
        <v>586</v>
      </c>
      <c r="D360" s="80">
        <f t="shared" si="2012"/>
        <v>1197.94</v>
      </c>
      <c r="E360" s="80">
        <f t="shared" si="2013"/>
        <v>13668946.710000001</v>
      </c>
      <c r="F360" s="76">
        <f t="shared" si="2014"/>
        <v>7173691.1799999997</v>
      </c>
      <c r="G360" s="76">
        <f t="shared" si="2015"/>
        <v>0</v>
      </c>
      <c r="H360" s="76">
        <f t="shared" si="2016"/>
        <v>36287.040000000001</v>
      </c>
      <c r="I360" s="76">
        <f t="shared" si="2017"/>
        <v>7209978.2199999997</v>
      </c>
      <c r="J360" s="77">
        <f t="shared" si="2018"/>
        <v>0.52747138261394244</v>
      </c>
      <c r="K360" s="81">
        <f t="shared" si="2019"/>
        <v>6018.6471943503011</v>
      </c>
      <c r="L360" s="82">
        <f t="shared" si="2020"/>
        <v>0</v>
      </c>
      <c r="M360" s="82">
        <f t="shared" si="2021"/>
        <v>0</v>
      </c>
      <c r="N360" s="82">
        <f t="shared" si="2022"/>
        <v>0</v>
      </c>
      <c r="O360" s="82">
        <f t="shared" si="2023"/>
        <v>0</v>
      </c>
      <c r="P360" s="82">
        <f t="shared" si="2024"/>
        <v>0</v>
      </c>
      <c r="Q360" s="82">
        <f t="shared" si="2025"/>
        <v>0</v>
      </c>
      <c r="R360" s="76"/>
      <c r="S360" s="77">
        <f t="shared" si="2026"/>
        <v>0</v>
      </c>
      <c r="T360" s="96">
        <f t="shared" si="2027"/>
        <v>0</v>
      </c>
      <c r="U360" s="82">
        <f t="shared" si="2028"/>
        <v>1179364.26</v>
      </c>
      <c r="V360" s="82">
        <f t="shared" si="2029"/>
        <v>30415.65</v>
      </c>
      <c r="W360" s="82">
        <f t="shared" si="2030"/>
        <v>291503</v>
      </c>
      <c r="X360" s="82">
        <f t="shared" si="2031"/>
        <v>0</v>
      </c>
      <c r="Y360" s="82">
        <f t="shared" si="2032"/>
        <v>0</v>
      </c>
      <c r="Z360" s="82">
        <f t="shared" si="2033"/>
        <v>0</v>
      </c>
      <c r="AA360" s="76">
        <f t="shared" si="2034"/>
        <v>1501282.91</v>
      </c>
      <c r="AB360" s="77">
        <f t="shared" si="2035"/>
        <v>0.10983164554308221</v>
      </c>
      <c r="AC360" s="76">
        <f t="shared" si="2036"/>
        <v>1253.2204534450807</v>
      </c>
      <c r="AD360" s="82">
        <f t="shared" si="2037"/>
        <v>437720.26</v>
      </c>
      <c r="AE360" s="82">
        <f t="shared" si="2038"/>
        <v>148609.72</v>
      </c>
      <c r="AF360" s="82">
        <f t="shared" si="2039"/>
        <v>8583</v>
      </c>
      <c r="AG360" s="82">
        <f t="shared" si="2040"/>
        <v>0</v>
      </c>
      <c r="AH360" s="76">
        <f t="shared" si="2041"/>
        <v>594912.98</v>
      </c>
      <c r="AI360" s="77">
        <f t="shared" si="2042"/>
        <v>4.3522957007709334E-2</v>
      </c>
      <c r="AJ360" s="76">
        <f t="shared" si="2043"/>
        <v>496.61333622718996</v>
      </c>
      <c r="AK360" s="82">
        <f t="shared" si="2044"/>
        <v>0</v>
      </c>
      <c r="AL360" s="82">
        <f t="shared" si="2045"/>
        <v>0</v>
      </c>
      <c r="AM360" s="76"/>
      <c r="AN360" s="77">
        <f t="shared" si="2046"/>
        <v>0</v>
      </c>
      <c r="AO360" s="76">
        <f t="shared" si="2047"/>
        <v>0</v>
      </c>
      <c r="AP360" s="82">
        <f t="shared" si="2048"/>
        <v>201555.11000000002</v>
      </c>
      <c r="AQ360" s="82">
        <f t="shared" si="2049"/>
        <v>42130</v>
      </c>
      <c r="AR360" s="82">
        <f t="shared" si="2050"/>
        <v>0</v>
      </c>
      <c r="AS360" s="82">
        <f t="shared" si="2051"/>
        <v>0</v>
      </c>
      <c r="AT360" s="82">
        <f t="shared" si="2052"/>
        <v>233174.74999999997</v>
      </c>
      <c r="AU360" s="82">
        <f t="shared" si="2053"/>
        <v>0</v>
      </c>
      <c r="AV360" s="82">
        <f t="shared" si="2054"/>
        <v>0</v>
      </c>
      <c r="AW360" s="82">
        <f t="shared" si="2055"/>
        <v>45159.959999999992</v>
      </c>
      <c r="AX360" s="82">
        <f t="shared" si="2056"/>
        <v>0</v>
      </c>
      <c r="AY360" s="82">
        <f t="shared" si="2057"/>
        <v>0</v>
      </c>
      <c r="AZ360" s="82">
        <f t="shared" si="2058"/>
        <v>0</v>
      </c>
      <c r="BA360" s="82">
        <f t="shared" si="2059"/>
        <v>1692.5100000000002</v>
      </c>
      <c r="BB360" s="82">
        <f t="shared" si="2060"/>
        <v>9007.75</v>
      </c>
      <c r="BC360" s="82">
        <f t="shared" si="2061"/>
        <v>0</v>
      </c>
      <c r="BD360" s="82">
        <f t="shared" si="2062"/>
        <v>0</v>
      </c>
      <c r="BE360" s="82">
        <f t="shared" si="2063"/>
        <v>0</v>
      </c>
      <c r="BF360" s="76">
        <f t="shared" si="2064"/>
        <v>532720.07999999996</v>
      </c>
      <c r="BG360" s="77">
        <f t="shared" si="2065"/>
        <v>3.8973016085450812E-2</v>
      </c>
      <c r="BH360" s="76">
        <f t="shared" si="2066"/>
        <v>444.69679616675285</v>
      </c>
      <c r="BI360" s="82">
        <f t="shared" si="2067"/>
        <v>0</v>
      </c>
      <c r="BJ360" s="82">
        <f t="shared" si="2068"/>
        <v>0</v>
      </c>
      <c r="BK360" s="82">
        <f t="shared" si="2069"/>
        <v>4836.75</v>
      </c>
      <c r="BL360" s="82">
        <f t="shared" si="2070"/>
        <v>0</v>
      </c>
      <c r="BM360" s="82">
        <f t="shared" si="2071"/>
        <v>0</v>
      </c>
      <c r="BN360" s="82">
        <f t="shared" si="2072"/>
        <v>0</v>
      </c>
      <c r="BO360" s="82">
        <f t="shared" si="2073"/>
        <v>1004</v>
      </c>
      <c r="BP360" s="76">
        <f t="shared" si="2074"/>
        <v>5840.75</v>
      </c>
      <c r="BQ360" s="77">
        <f t="shared" si="2075"/>
        <v>4.2730066360760575E-4</v>
      </c>
      <c r="BR360" s="76">
        <f t="shared" si="2076"/>
        <v>4.8756615523315023</v>
      </c>
      <c r="BS360" s="82">
        <f t="shared" si="2077"/>
        <v>0</v>
      </c>
      <c r="BT360" s="82">
        <f t="shared" si="2078"/>
        <v>0</v>
      </c>
      <c r="BU360" s="82">
        <f t="shared" si="2079"/>
        <v>0</v>
      </c>
      <c r="BV360" s="82">
        <f t="shared" si="2080"/>
        <v>20190.689999999999</v>
      </c>
      <c r="BW360" s="76">
        <f t="shared" si="2089"/>
        <v>20190.689999999999</v>
      </c>
      <c r="BX360" s="77">
        <f t="shared" si="2081"/>
        <v>1.4771211292548816E-3</v>
      </c>
      <c r="BY360" s="76">
        <f t="shared" si="2082"/>
        <v>16.854508573050403</v>
      </c>
      <c r="BZ360" s="82">
        <v>2298240.7600000002</v>
      </c>
      <c r="CA360" s="77">
        <f t="shared" si="2083"/>
        <v>0.16813590752524049</v>
      </c>
      <c r="CB360" s="76">
        <f t="shared" si="2084"/>
        <v>1918.4940481159324</v>
      </c>
      <c r="CC360" s="82">
        <v>623518.65999999992</v>
      </c>
      <c r="CD360" s="77">
        <f t="shared" si="2085"/>
        <v>4.5615706405808344E-2</v>
      </c>
      <c r="CE360" s="76">
        <f t="shared" si="2086"/>
        <v>520.49239527856139</v>
      </c>
      <c r="CF360" s="84">
        <v>882261.66</v>
      </c>
      <c r="CG360" s="77">
        <f t="shared" si="2087"/>
        <v>6.4544963025903845E-2</v>
      </c>
      <c r="CH360" s="85">
        <f t="shared" si="2088"/>
        <v>736.48234469172075</v>
      </c>
    </row>
    <row r="361" spans="1:86" x14ac:dyDescent="0.2">
      <c r="A361" s="79"/>
      <c r="B361" s="70"/>
      <c r="C361" s="74" t="s">
        <v>56</v>
      </c>
      <c r="D361" s="97">
        <f t="shared" ref="D361:I361" si="2091">SUM(D353:D360)</f>
        <v>42041.22</v>
      </c>
      <c r="E361" s="74">
        <f t="shared" si="2091"/>
        <v>458758672.85999995</v>
      </c>
      <c r="F361" s="74">
        <f t="shared" si="2091"/>
        <v>245753985.25999999</v>
      </c>
      <c r="G361" s="74">
        <f t="shared" si="2091"/>
        <v>3886689.0600000005</v>
      </c>
      <c r="H361" s="74">
        <f t="shared" si="2091"/>
        <v>891291.48</v>
      </c>
      <c r="I361" s="74">
        <f t="shared" si="2091"/>
        <v>250531965.79999998</v>
      </c>
      <c r="J361" s="90">
        <f t="shared" si="2018"/>
        <v>0.54610840213249812</v>
      </c>
      <c r="K361" s="91">
        <f t="shared" si="2019"/>
        <v>5959.1982773097443</v>
      </c>
      <c r="L361" s="74">
        <f t="shared" ref="L361:R361" si="2092">SUM(L353:L360)</f>
        <v>0</v>
      </c>
      <c r="M361" s="74">
        <f t="shared" si="2092"/>
        <v>0</v>
      </c>
      <c r="N361" s="74">
        <f t="shared" si="2092"/>
        <v>0</v>
      </c>
      <c r="O361" s="74">
        <f t="shared" si="2092"/>
        <v>0</v>
      </c>
      <c r="P361" s="74">
        <f t="shared" si="2092"/>
        <v>0</v>
      </c>
      <c r="Q361" s="74">
        <f t="shared" si="2092"/>
        <v>0</v>
      </c>
      <c r="R361" s="74">
        <f t="shared" si="2092"/>
        <v>0</v>
      </c>
      <c r="S361" s="90">
        <f t="shared" si="2026"/>
        <v>0</v>
      </c>
      <c r="T361" s="66">
        <f t="shared" si="2027"/>
        <v>0</v>
      </c>
      <c r="U361" s="74">
        <f t="shared" ref="U361:AA361" si="2093">SUM(U353:U360)</f>
        <v>52578468.159999996</v>
      </c>
      <c r="V361" s="74">
        <f t="shared" si="2093"/>
        <v>1313106.6199999999</v>
      </c>
      <c r="W361" s="74">
        <f t="shared" si="2093"/>
        <v>7926826.46</v>
      </c>
      <c r="X361" s="74">
        <f t="shared" si="2093"/>
        <v>0</v>
      </c>
      <c r="Y361" s="74">
        <f t="shared" si="2093"/>
        <v>0</v>
      </c>
      <c r="Z361" s="74">
        <f t="shared" si="2093"/>
        <v>103515.44</v>
      </c>
      <c r="AA361" s="74">
        <f t="shared" si="2093"/>
        <v>61921916.68</v>
      </c>
      <c r="AB361" s="90">
        <f t="shared" si="2035"/>
        <v>0.13497710308987837</v>
      </c>
      <c r="AC361" s="63">
        <f t="shared" si="2036"/>
        <v>1472.8858173002591</v>
      </c>
      <c r="AD361" s="74">
        <f>SUM(AD353:AD360)</f>
        <v>14198024.029999999</v>
      </c>
      <c r="AE361" s="74">
        <f>SUM(AE353:AE360)</f>
        <v>1944295.53</v>
      </c>
      <c r="AF361" s="74">
        <f>SUM(AF353:AF360)</f>
        <v>216303.26</v>
      </c>
      <c r="AG361" s="74">
        <f>SUM(AG353:AG360)</f>
        <v>102823.35</v>
      </c>
      <c r="AH361" s="74">
        <f>SUM(AH353:AH360)</f>
        <v>16461446.169999998</v>
      </c>
      <c r="AI361" s="90">
        <f t="shared" si="2042"/>
        <v>3.5882583030803127E-2</v>
      </c>
      <c r="AJ361" s="63">
        <f t="shared" si="2043"/>
        <v>391.55491134653079</v>
      </c>
      <c r="AK361" s="74">
        <f t="shared" ref="AK361" si="2094">SUM(AK353:AK360)</f>
        <v>3306227.53</v>
      </c>
      <c r="AL361" s="74">
        <f>SUM(AL353:AL360)</f>
        <v>39698.61</v>
      </c>
      <c r="AM361" s="74">
        <f>SUM(AM353:AM360)</f>
        <v>3345926.1399999997</v>
      </c>
      <c r="AN361" s="90">
        <f t="shared" si="2046"/>
        <v>7.293434081890547E-3</v>
      </c>
      <c r="AO361" s="63">
        <f t="shared" si="2047"/>
        <v>79.586799336460729</v>
      </c>
      <c r="AP361" s="74">
        <f t="shared" ref="AP361:AW361" si="2095">SUM(AP353:AP360)</f>
        <v>6595719.4100000011</v>
      </c>
      <c r="AQ361" s="74">
        <f t="shared" si="2095"/>
        <v>1209976.79</v>
      </c>
      <c r="AR361" s="74">
        <f t="shared" si="2095"/>
        <v>0</v>
      </c>
      <c r="AS361" s="74">
        <f t="shared" si="2095"/>
        <v>0</v>
      </c>
      <c r="AT361" s="74">
        <f t="shared" si="2095"/>
        <v>7512386.4200000009</v>
      </c>
      <c r="AU361" s="74">
        <f t="shared" si="2095"/>
        <v>390685</v>
      </c>
      <c r="AV361" s="74">
        <f t="shared" si="2095"/>
        <v>8002.4000000000005</v>
      </c>
      <c r="AW361" s="74">
        <f t="shared" si="2095"/>
        <v>2039022.3199999998</v>
      </c>
      <c r="AX361" s="74">
        <f>SUM(AX353:AX360)</f>
        <v>0</v>
      </c>
      <c r="AY361" s="74">
        <f>SUM(AY353:AY360)</f>
        <v>0</v>
      </c>
      <c r="AZ361" s="74">
        <f t="shared" ref="AZ361:BF361" si="2096">SUM(AZ353:AZ360)</f>
        <v>59212.200000000004</v>
      </c>
      <c r="BA361" s="74">
        <f t="shared" si="2096"/>
        <v>196549.40000000002</v>
      </c>
      <c r="BB361" s="74">
        <f t="shared" si="2096"/>
        <v>1413931.7599999998</v>
      </c>
      <c r="BC361" s="74">
        <f t="shared" si="2096"/>
        <v>0</v>
      </c>
      <c r="BD361" s="74">
        <f t="shared" si="2096"/>
        <v>112090.01</v>
      </c>
      <c r="BE361" s="74">
        <f t="shared" si="2096"/>
        <v>1292.0999999999999</v>
      </c>
      <c r="BF361" s="74">
        <f t="shared" si="2096"/>
        <v>19538867.809999999</v>
      </c>
      <c r="BG361" s="90">
        <f t="shared" si="2065"/>
        <v>4.2590732264941186E-2</v>
      </c>
      <c r="BH361" s="63">
        <f t="shared" si="2066"/>
        <v>464.75501448340458</v>
      </c>
      <c r="BI361" s="74">
        <f t="shared" ref="BI361:BN361" si="2097">SUM(BI353:BI360)</f>
        <v>148418.14000000001</v>
      </c>
      <c r="BJ361" s="74">
        <f t="shared" si="2097"/>
        <v>135124.62</v>
      </c>
      <c r="BK361" s="74">
        <f t="shared" si="2097"/>
        <v>826599.79000000015</v>
      </c>
      <c r="BL361" s="74">
        <f t="shared" si="2097"/>
        <v>0</v>
      </c>
      <c r="BM361" s="74">
        <f t="shared" si="2097"/>
        <v>0</v>
      </c>
      <c r="BN361" s="74">
        <f t="shared" si="2097"/>
        <v>0</v>
      </c>
      <c r="BO361" s="74">
        <f>SUM(BO353:BO360)</f>
        <v>1911668.7699999998</v>
      </c>
      <c r="BP361" s="74">
        <f t="shared" ref="BP361" si="2098">SUM(BP353:BP360)</f>
        <v>3021811.3200000003</v>
      </c>
      <c r="BQ361" s="90">
        <f t="shared" si="2075"/>
        <v>6.5869301198413985E-3</v>
      </c>
      <c r="BR361" s="63">
        <f t="shared" si="2076"/>
        <v>71.877346090337056</v>
      </c>
      <c r="BS361" s="74">
        <f>SUM(BS353:BS360)</f>
        <v>0</v>
      </c>
      <c r="BT361" s="74">
        <f>SUM(BT353:BT360)</f>
        <v>0</v>
      </c>
      <c r="BU361" s="74">
        <f>SUM(BU353:BU360)</f>
        <v>110971.05</v>
      </c>
      <c r="BV361" s="74">
        <f>SUM(BV353:BV360)</f>
        <v>409514.31</v>
      </c>
      <c r="BW361" s="74">
        <f>SUM(BW353:BW360)</f>
        <v>520485.36000000004</v>
      </c>
      <c r="BX361" s="90">
        <f t="shared" si="2081"/>
        <v>1.134551542655712E-3</v>
      </c>
      <c r="BY361" s="63">
        <f t="shared" si="2082"/>
        <v>12.38035813423112</v>
      </c>
      <c r="BZ361" s="74">
        <f>SUM(BZ353:BZ360)</f>
        <v>70746115.230000004</v>
      </c>
      <c r="CA361" s="90">
        <f t="shared" si="2083"/>
        <v>0.15421204963593069</v>
      </c>
      <c r="CB361" s="63">
        <f t="shared" si="2084"/>
        <v>1682.779786837775</v>
      </c>
      <c r="CC361" s="74">
        <f>SUM(CC353:CC360)</f>
        <v>14352810.849999998</v>
      </c>
      <c r="CD361" s="90">
        <f t="shared" si="2085"/>
        <v>3.1286189665955519E-2</v>
      </c>
      <c r="CE361" s="63">
        <f t="shared" si="2086"/>
        <v>341.39853339175215</v>
      </c>
      <c r="CF361" s="98">
        <f>SUM(CF353:CF360)</f>
        <v>18317327.5</v>
      </c>
      <c r="CG361" s="90">
        <f t="shared" si="2087"/>
        <v>3.992802443560544E-2</v>
      </c>
      <c r="CH361" s="93">
        <f t="shared" si="2088"/>
        <v>435.69923755780633</v>
      </c>
    </row>
    <row r="362" spans="1:86" s="59" customFormat="1" ht="4.5" customHeight="1" x14ac:dyDescent="0.2">
      <c r="A362" s="20"/>
      <c r="B362" s="19"/>
      <c r="C362" s="57"/>
      <c r="D362" s="19"/>
      <c r="E362" s="19"/>
      <c r="F362" s="76"/>
      <c r="G362" s="76"/>
      <c r="H362" s="76"/>
      <c r="I362" s="76"/>
      <c r="J362" s="19"/>
      <c r="K362" s="76"/>
      <c r="L362" s="76"/>
      <c r="M362" s="76"/>
      <c r="N362" s="76"/>
      <c r="O362" s="76"/>
      <c r="P362" s="76"/>
      <c r="Q362" s="76"/>
      <c r="R362" s="76"/>
      <c r="S362" s="19"/>
      <c r="T362" s="76"/>
      <c r="U362" s="76"/>
      <c r="V362" s="76"/>
      <c r="W362" s="76"/>
      <c r="X362" s="76"/>
      <c r="Y362" s="76"/>
      <c r="Z362" s="76"/>
      <c r="AA362" s="76"/>
      <c r="AB362" s="19"/>
      <c r="AC362" s="76"/>
      <c r="AD362" s="76"/>
      <c r="AE362" s="76"/>
      <c r="AF362" s="76"/>
      <c r="AG362" s="76"/>
      <c r="AH362" s="76"/>
      <c r="AI362" s="19"/>
      <c r="AJ362" s="76"/>
      <c r="AK362" s="76"/>
      <c r="AL362" s="76"/>
      <c r="AM362" s="76"/>
      <c r="AN362" s="19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19"/>
      <c r="BH362" s="76"/>
      <c r="BI362" s="76"/>
      <c r="BJ362" s="76"/>
      <c r="BK362" s="76"/>
      <c r="BL362" s="76"/>
      <c r="BM362" s="76"/>
      <c r="BN362" s="76"/>
      <c r="BO362" s="76"/>
      <c r="BP362" s="76"/>
      <c r="BQ362" s="19"/>
      <c r="BR362" s="76"/>
      <c r="BS362" s="76"/>
      <c r="BT362" s="76"/>
      <c r="BU362" s="76"/>
      <c r="BV362" s="76"/>
      <c r="BW362" s="76"/>
      <c r="BX362" s="19"/>
      <c r="BY362" s="76"/>
      <c r="BZ362" s="76"/>
      <c r="CA362" s="19"/>
      <c r="CB362" s="76"/>
      <c r="CC362" s="76"/>
      <c r="CD362" s="19"/>
      <c r="CE362" s="76"/>
      <c r="CF362" s="78"/>
      <c r="CG362" s="19"/>
      <c r="CH362" s="19"/>
    </row>
    <row r="363" spans="1:86" x14ac:dyDescent="0.2">
      <c r="A363" s="94" t="s">
        <v>587</v>
      </c>
      <c r="B363" s="70"/>
      <c r="C363" s="74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1"/>
    </row>
    <row r="364" spans="1:86" x14ac:dyDescent="0.2">
      <c r="A364" s="79"/>
      <c r="B364" s="70" t="s">
        <v>588</v>
      </c>
      <c r="C364" s="70" t="s">
        <v>589</v>
      </c>
      <c r="D364" s="80">
        <f>VLOOKUP($B364,enroll1516,3,FALSE)</f>
        <v>454.50999999999993</v>
      </c>
      <c r="E364" s="80">
        <f>VLOOKUP($B364,enroll1516,4,FALSE)</f>
        <v>5569027.0700000003</v>
      </c>
      <c r="F364" s="76">
        <f>VLOOKUP($B364,program1516,2,FALSE)</f>
        <v>3055962.4500000007</v>
      </c>
      <c r="G364" s="76">
        <f>VLOOKUP($B364,program1516,3,FALSE)</f>
        <v>1820.0299999999997</v>
      </c>
      <c r="H364" s="76">
        <f>VLOOKUP($B364,program1516,4,FALSE)</f>
        <v>0</v>
      </c>
      <c r="I364" s="76">
        <f>SUM(F364:H364)</f>
        <v>3057782.4800000004</v>
      </c>
      <c r="J364" s="77">
        <f t="shared" ref="J364:J365" si="2099">I364/E364</f>
        <v>0.54906942300066797</v>
      </c>
      <c r="K364" s="81">
        <f t="shared" ref="K364:K365" si="2100">I364/D364</f>
        <v>6727.6462124045693</v>
      </c>
      <c r="L364" s="82">
        <f>VLOOKUP($B364,program1516,5,FALSE)</f>
        <v>0</v>
      </c>
      <c r="M364" s="82">
        <f>VLOOKUP($B364,program1516,6,FALSE)</f>
        <v>0</v>
      </c>
      <c r="N364" s="82">
        <f>VLOOKUP($B364,program1516,7,FALSE)</f>
        <v>0</v>
      </c>
      <c r="O364" s="82">
        <f>VLOOKUP($B364,program1516,8,FALSE)</f>
        <v>0</v>
      </c>
      <c r="P364" s="82">
        <f>VLOOKUP($B364,program1516,9,FALSE)</f>
        <v>0</v>
      </c>
      <c r="Q364" s="82">
        <f>VLOOKUP($B364,program1516,10,FALSE)</f>
        <v>0</v>
      </c>
      <c r="R364" s="76"/>
      <c r="S364" s="77">
        <f>R364/E364</f>
        <v>0</v>
      </c>
      <c r="T364" s="96">
        <f>R364/D364</f>
        <v>0</v>
      </c>
      <c r="U364" s="82">
        <f>VLOOKUP($B364,program1516,11,FALSE)</f>
        <v>632087.24</v>
      </c>
      <c r="V364" s="82">
        <f>VLOOKUP($B364,program1516,12,FALSE)</f>
        <v>11289.19</v>
      </c>
      <c r="W364" s="82">
        <f>VLOOKUP($B364,program1516,13,FALSE)</f>
        <v>0</v>
      </c>
      <c r="X364" s="82">
        <f>VLOOKUP($B364,program1516,14,FALSE)</f>
        <v>0</v>
      </c>
      <c r="Y364" s="82">
        <f>VLOOKUP($B364,program1516,15,FALSE)</f>
        <v>0</v>
      </c>
      <c r="Z364" s="82">
        <f>VLOOKUP($B364,program1516,16,FALSE)</f>
        <v>0</v>
      </c>
      <c r="AA364" s="76">
        <f>SUM(U364:Z364)</f>
        <v>643376.42999999993</v>
      </c>
      <c r="AB364" s="77">
        <f>AA364/E364</f>
        <v>0.11552761764542831</v>
      </c>
      <c r="AC364" s="76">
        <f>AA364/D364</f>
        <v>1415.5385580075247</v>
      </c>
      <c r="AD364" s="82">
        <f>VLOOKUP($B364,program1516,17,FALSE)</f>
        <v>106030.29000000001</v>
      </c>
      <c r="AE364" s="82">
        <f>VLOOKUP($B364,program1516,18,FALSE)</f>
        <v>0</v>
      </c>
      <c r="AF364" s="82">
        <f>VLOOKUP($B364,program1516,19,FALSE)</f>
        <v>3400</v>
      </c>
      <c r="AG364" s="82">
        <f>VLOOKUP($B364,program1516,20,FALSE)</f>
        <v>0</v>
      </c>
      <c r="AH364" s="76">
        <f>SUM(AD364:AG364)</f>
        <v>109430.29000000001</v>
      </c>
      <c r="AI364" s="77">
        <f>AH364/E364</f>
        <v>1.964980392885754E-2</v>
      </c>
      <c r="AJ364" s="76">
        <f>AH364/D364</f>
        <v>240.76541770258086</v>
      </c>
      <c r="AK364" s="82">
        <f>VLOOKUP($B364,program1516,21,FALSE)</f>
        <v>0</v>
      </c>
      <c r="AL364" s="82">
        <f>VLOOKUP($B364,program1516,22,FALSE)</f>
        <v>0</v>
      </c>
      <c r="AM364" s="76"/>
      <c r="AN364" s="77">
        <f>AM364/E364</f>
        <v>0</v>
      </c>
      <c r="AO364" s="76">
        <f>AM364/D364</f>
        <v>0</v>
      </c>
      <c r="AP364" s="82">
        <f>VLOOKUP($B364,program1516,23,FALSE)</f>
        <v>108713.81</v>
      </c>
      <c r="AQ364" s="82">
        <f>VLOOKUP($B364,program1516,24,FALSE)</f>
        <v>44759.35</v>
      </c>
      <c r="AR364" s="82">
        <f>VLOOKUP($B364,program1516,25,FALSE)</f>
        <v>0</v>
      </c>
      <c r="AS364" s="82">
        <f>VLOOKUP($B364,program1516,26,FALSE)</f>
        <v>0</v>
      </c>
      <c r="AT364" s="82">
        <f>VLOOKUP($B364,program1516,27,FALSE)</f>
        <v>121668.57999999999</v>
      </c>
      <c r="AU364" s="82">
        <f>VLOOKUP($B364,program1516,28,FALSE)</f>
        <v>0</v>
      </c>
      <c r="AV364" s="82">
        <f>VLOOKUP($B364,program1516,29,FALSE)</f>
        <v>0</v>
      </c>
      <c r="AW364" s="82">
        <f>VLOOKUP($B364,program1516,30,FALSE)</f>
        <v>23026.510000000002</v>
      </c>
      <c r="AX364" s="82">
        <f>VLOOKUP($B364,program1516,31,FALSE)</f>
        <v>0</v>
      </c>
      <c r="AY364" s="82">
        <f>VLOOKUP($B364,program1516,32,FALSE)</f>
        <v>0</v>
      </c>
      <c r="AZ364" s="82">
        <f>VLOOKUP($B364,program1516,33,FALSE)</f>
        <v>0</v>
      </c>
      <c r="BA364" s="82">
        <f>VLOOKUP($B364,program1516,34,FALSE)</f>
        <v>0</v>
      </c>
      <c r="BB364" s="82">
        <f>VLOOKUP($B364,program1516,35,FALSE)</f>
        <v>11109.01</v>
      </c>
      <c r="BC364" s="82">
        <f>VLOOKUP($B364,program1516,36,FALSE)</f>
        <v>0</v>
      </c>
      <c r="BD364" s="82">
        <f>VLOOKUP($B364,program1516,37,FALSE)</f>
        <v>0</v>
      </c>
      <c r="BE364" s="82">
        <f>VLOOKUP($B364,program1516,38,FALSE)</f>
        <v>0</v>
      </c>
      <c r="BF364" s="76">
        <f>SUM(AP364:BE364)</f>
        <v>309277.26</v>
      </c>
      <c r="BG364" s="77">
        <f>BF364/E364</f>
        <v>5.5535240915968467E-2</v>
      </c>
      <c r="BH364" s="76">
        <f>BF364/D364</f>
        <v>680.46304811775326</v>
      </c>
      <c r="BI364" s="82">
        <f>VLOOKUP($B364,program1516,39,FALSE)</f>
        <v>7759.01</v>
      </c>
      <c r="BJ364" s="82">
        <f>VLOOKUP($B364,program1516,40,FALSE)</f>
        <v>0</v>
      </c>
      <c r="BK364" s="82">
        <f>VLOOKUP($B364,program1516,41,FALSE)</f>
        <v>1524.65</v>
      </c>
      <c r="BL364" s="82">
        <f>VLOOKUP($B364,program1516,42,FALSE)</f>
        <v>0</v>
      </c>
      <c r="BM364" s="82">
        <f>VLOOKUP($B364,program1516,43,FALSE)</f>
        <v>0</v>
      </c>
      <c r="BN364" s="82">
        <f>VLOOKUP($B364,program1516,44,FALSE)</f>
        <v>0</v>
      </c>
      <c r="BO364" s="82">
        <f>VLOOKUP($B364,program1516,45,FALSE)</f>
        <v>71246.639999999985</v>
      </c>
      <c r="BP364" s="76">
        <f>SUM(BI364:BO364)</f>
        <v>80530.299999999988</v>
      </c>
      <c r="BQ364" s="77">
        <f>BP364/E364</f>
        <v>1.4460389397963545E-2</v>
      </c>
      <c r="BR364" s="76">
        <f>BP364/D364</f>
        <v>177.18048007744605</v>
      </c>
      <c r="BS364" s="82">
        <f>VLOOKUP($B364,program1516,46,FALSE)</f>
        <v>0</v>
      </c>
      <c r="BT364" s="82">
        <f>VLOOKUP($B364,program1516,47,FALSE)</f>
        <v>0</v>
      </c>
      <c r="BU364" s="82">
        <f>VLOOKUP($B364,program1516,48,FALSE)</f>
        <v>0</v>
      </c>
      <c r="BV364" s="82">
        <f>VLOOKUP($B364,program1516,49,FALSE)</f>
        <v>0</v>
      </c>
      <c r="BW364" s="76"/>
      <c r="BX364" s="77">
        <f>BW364/E364</f>
        <v>0</v>
      </c>
      <c r="BY364" s="76">
        <f>BW364/D364</f>
        <v>0</v>
      </c>
      <c r="BZ364" s="82">
        <v>879314.12</v>
      </c>
      <c r="CA364" s="77">
        <f>BZ364/E364</f>
        <v>0.15789366956695364</v>
      </c>
      <c r="CB364" s="76">
        <f>BZ364/D364</f>
        <v>1934.6419660733541</v>
      </c>
      <c r="CC364" s="82">
        <v>222641.86</v>
      </c>
      <c r="CD364" s="77">
        <f>CC364/E364</f>
        <v>3.9978591808137856E-2</v>
      </c>
      <c r="CE364" s="76">
        <f>CC364/D364</f>
        <v>489.85030032342524</v>
      </c>
      <c r="CF364" s="84">
        <v>266674.32999999996</v>
      </c>
      <c r="CG364" s="77">
        <f>CF364/E364</f>
        <v>4.7885263736022733E-2</v>
      </c>
      <c r="CH364" s="85">
        <f>CF364/D364</f>
        <v>586.72929088468902</v>
      </c>
    </row>
    <row r="365" spans="1:86" x14ac:dyDescent="0.2">
      <c r="A365" s="79"/>
      <c r="B365" s="70"/>
      <c r="C365" s="74" t="s">
        <v>56</v>
      </c>
      <c r="D365" s="97">
        <f t="shared" ref="D365:I365" si="2101">D364</f>
        <v>454.50999999999993</v>
      </c>
      <c r="E365" s="74">
        <f t="shared" si="2101"/>
        <v>5569027.0700000003</v>
      </c>
      <c r="F365" s="74">
        <f t="shared" si="2101"/>
        <v>3055962.4500000007</v>
      </c>
      <c r="G365" s="74">
        <f t="shared" si="2101"/>
        <v>1820.0299999999997</v>
      </c>
      <c r="H365" s="74">
        <f t="shared" si="2101"/>
        <v>0</v>
      </c>
      <c r="I365" s="74">
        <f t="shared" si="2101"/>
        <v>3057782.4800000004</v>
      </c>
      <c r="J365" s="90">
        <f t="shared" si="2099"/>
        <v>0.54906942300066797</v>
      </c>
      <c r="K365" s="91">
        <f t="shared" si="2100"/>
        <v>6727.6462124045693</v>
      </c>
      <c r="L365" s="74">
        <f t="shared" ref="L365:R365" si="2102">L364</f>
        <v>0</v>
      </c>
      <c r="M365" s="74">
        <f t="shared" si="2102"/>
        <v>0</v>
      </c>
      <c r="N365" s="74">
        <f t="shared" si="2102"/>
        <v>0</v>
      </c>
      <c r="O365" s="74">
        <f t="shared" si="2102"/>
        <v>0</v>
      </c>
      <c r="P365" s="74">
        <f t="shared" si="2102"/>
        <v>0</v>
      </c>
      <c r="Q365" s="74">
        <f t="shared" si="2102"/>
        <v>0</v>
      </c>
      <c r="R365" s="74">
        <f t="shared" si="2102"/>
        <v>0</v>
      </c>
      <c r="S365" s="90">
        <f>R365/E365</f>
        <v>0</v>
      </c>
      <c r="T365" s="66">
        <f>R365/D365</f>
        <v>0</v>
      </c>
      <c r="U365" s="74">
        <f t="shared" ref="U365:AA365" si="2103">U364</f>
        <v>632087.24</v>
      </c>
      <c r="V365" s="74">
        <f t="shared" si="2103"/>
        <v>11289.19</v>
      </c>
      <c r="W365" s="74">
        <f t="shared" si="2103"/>
        <v>0</v>
      </c>
      <c r="X365" s="74">
        <f t="shared" si="2103"/>
        <v>0</v>
      </c>
      <c r="Y365" s="74">
        <f t="shared" si="2103"/>
        <v>0</v>
      </c>
      <c r="Z365" s="74">
        <f t="shared" si="2103"/>
        <v>0</v>
      </c>
      <c r="AA365" s="74">
        <f t="shared" si="2103"/>
        <v>643376.42999999993</v>
      </c>
      <c r="AB365" s="90">
        <f>AA365/E365</f>
        <v>0.11552761764542831</v>
      </c>
      <c r="AC365" s="63">
        <f>AA365/D365</f>
        <v>1415.5385580075247</v>
      </c>
      <c r="AD365" s="74">
        <f>AD364</f>
        <v>106030.29000000001</v>
      </c>
      <c r="AE365" s="74">
        <f>AE364</f>
        <v>0</v>
      </c>
      <c r="AF365" s="74">
        <f>AF364</f>
        <v>3400</v>
      </c>
      <c r="AG365" s="74">
        <f>AG364</f>
        <v>0</v>
      </c>
      <c r="AH365" s="74">
        <f>AH364</f>
        <v>109430.29000000001</v>
      </c>
      <c r="AI365" s="90">
        <f>AH365/E365</f>
        <v>1.964980392885754E-2</v>
      </c>
      <c r="AJ365" s="63">
        <f>AH365/D365</f>
        <v>240.76541770258086</v>
      </c>
      <c r="AK365" s="74">
        <f t="shared" ref="AK365:AL365" si="2104">AK364</f>
        <v>0</v>
      </c>
      <c r="AL365" s="74">
        <f t="shared" si="2104"/>
        <v>0</v>
      </c>
      <c r="AM365" s="74">
        <f>AM364</f>
        <v>0</v>
      </c>
      <c r="AN365" s="90">
        <f>AM365/E365</f>
        <v>0</v>
      </c>
      <c r="AO365" s="63">
        <f>AM365/D365</f>
        <v>0</v>
      </c>
      <c r="AP365" s="74">
        <f t="shared" ref="AP365:AW365" si="2105">AP364</f>
        <v>108713.81</v>
      </c>
      <c r="AQ365" s="74">
        <f t="shared" si="2105"/>
        <v>44759.35</v>
      </c>
      <c r="AR365" s="74">
        <f t="shared" si="2105"/>
        <v>0</v>
      </c>
      <c r="AS365" s="74">
        <f t="shared" si="2105"/>
        <v>0</v>
      </c>
      <c r="AT365" s="74">
        <f t="shared" si="2105"/>
        <v>121668.57999999999</v>
      </c>
      <c r="AU365" s="74">
        <f t="shared" si="2105"/>
        <v>0</v>
      </c>
      <c r="AV365" s="74">
        <f t="shared" si="2105"/>
        <v>0</v>
      </c>
      <c r="AW365" s="74">
        <f t="shared" si="2105"/>
        <v>23026.510000000002</v>
      </c>
      <c r="AX365" s="74">
        <f>AX364</f>
        <v>0</v>
      </c>
      <c r="AY365" s="74">
        <f>AY364</f>
        <v>0</v>
      </c>
      <c r="AZ365" s="74">
        <f t="shared" ref="AZ365:BF365" si="2106">AZ364</f>
        <v>0</v>
      </c>
      <c r="BA365" s="74">
        <f t="shared" si="2106"/>
        <v>0</v>
      </c>
      <c r="BB365" s="74">
        <f t="shared" si="2106"/>
        <v>11109.01</v>
      </c>
      <c r="BC365" s="74">
        <f t="shared" si="2106"/>
        <v>0</v>
      </c>
      <c r="BD365" s="74">
        <f t="shared" si="2106"/>
        <v>0</v>
      </c>
      <c r="BE365" s="74">
        <f t="shared" si="2106"/>
        <v>0</v>
      </c>
      <c r="BF365" s="74">
        <f t="shared" si="2106"/>
        <v>309277.26</v>
      </c>
      <c r="BG365" s="90">
        <f>BF365/E365</f>
        <v>5.5535240915968467E-2</v>
      </c>
      <c r="BH365" s="63">
        <f>BF365/D365</f>
        <v>680.46304811775326</v>
      </c>
      <c r="BI365" s="74">
        <f t="shared" ref="BI365:BN365" si="2107">BI364</f>
        <v>7759.01</v>
      </c>
      <c r="BJ365" s="74">
        <f t="shared" si="2107"/>
        <v>0</v>
      </c>
      <c r="BK365" s="74">
        <f t="shared" si="2107"/>
        <v>1524.65</v>
      </c>
      <c r="BL365" s="74">
        <f t="shared" si="2107"/>
        <v>0</v>
      </c>
      <c r="BM365" s="74">
        <f t="shared" si="2107"/>
        <v>0</v>
      </c>
      <c r="BN365" s="74">
        <f t="shared" si="2107"/>
        <v>0</v>
      </c>
      <c r="BO365" s="74">
        <f>BO364</f>
        <v>71246.639999999985</v>
      </c>
      <c r="BP365" s="74">
        <f t="shared" ref="BP365" si="2108">BP364</f>
        <v>80530.299999999988</v>
      </c>
      <c r="BQ365" s="90">
        <f>BP365/E365</f>
        <v>1.4460389397963545E-2</v>
      </c>
      <c r="BR365" s="63">
        <f>BP365/D365</f>
        <v>177.18048007744605</v>
      </c>
      <c r="BS365" s="74">
        <f>BS364</f>
        <v>0</v>
      </c>
      <c r="BT365" s="74">
        <f>BT364</f>
        <v>0</v>
      </c>
      <c r="BU365" s="74">
        <f>BU364</f>
        <v>0</v>
      </c>
      <c r="BV365" s="74">
        <f>BV364</f>
        <v>0</v>
      </c>
      <c r="BW365" s="74">
        <f>BW364</f>
        <v>0</v>
      </c>
      <c r="BX365" s="90">
        <f>BW365/E365</f>
        <v>0</v>
      </c>
      <c r="BY365" s="63">
        <f>BW365/D365</f>
        <v>0</v>
      </c>
      <c r="BZ365" s="74">
        <f>BZ364</f>
        <v>879314.12</v>
      </c>
      <c r="CA365" s="90">
        <f>BZ365/E365</f>
        <v>0.15789366956695364</v>
      </c>
      <c r="CB365" s="63">
        <f>BZ365/D365</f>
        <v>1934.6419660733541</v>
      </c>
      <c r="CC365" s="74">
        <f>CC364</f>
        <v>222641.86</v>
      </c>
      <c r="CD365" s="90">
        <f>CC365/E365</f>
        <v>3.9978591808137856E-2</v>
      </c>
      <c r="CE365" s="63">
        <f>CC365/D365</f>
        <v>489.85030032342524</v>
      </c>
      <c r="CF365" s="98">
        <f>CF364</f>
        <v>266674.32999999996</v>
      </c>
      <c r="CG365" s="90">
        <f>CF365/E365</f>
        <v>4.7885263736022733E-2</v>
      </c>
      <c r="CH365" s="93">
        <f>CF365/D365</f>
        <v>586.72929088468902</v>
      </c>
    </row>
    <row r="366" spans="1:86" s="59" customFormat="1" ht="4.5" customHeight="1" x14ac:dyDescent="0.2">
      <c r="A366" s="20"/>
      <c r="B366" s="19"/>
      <c r="C366" s="57"/>
      <c r="D366" s="19"/>
      <c r="E366" s="19"/>
      <c r="F366" s="76"/>
      <c r="G366" s="76"/>
      <c r="H366" s="76"/>
      <c r="I366" s="76"/>
      <c r="J366" s="19"/>
      <c r="K366" s="76"/>
      <c r="L366" s="76"/>
      <c r="M366" s="76"/>
      <c r="N366" s="76"/>
      <c r="O366" s="76"/>
      <c r="P366" s="76"/>
      <c r="Q366" s="76"/>
      <c r="R366" s="76"/>
      <c r="S366" s="19"/>
      <c r="T366" s="76"/>
      <c r="U366" s="76"/>
      <c r="V366" s="76"/>
      <c r="W366" s="76"/>
      <c r="X366" s="76"/>
      <c r="Y366" s="76"/>
      <c r="Z366" s="76"/>
      <c r="AA366" s="76"/>
      <c r="AB366" s="19"/>
      <c r="AC366" s="76"/>
      <c r="AD366" s="76"/>
      <c r="AE366" s="76"/>
      <c r="AF366" s="76"/>
      <c r="AG366" s="76"/>
      <c r="AH366" s="76"/>
      <c r="AI366" s="19"/>
      <c r="AJ366" s="76"/>
      <c r="AK366" s="76"/>
      <c r="AL366" s="76"/>
      <c r="AM366" s="76"/>
      <c r="AN366" s="19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19"/>
      <c r="BH366" s="76"/>
      <c r="BI366" s="76"/>
      <c r="BJ366" s="76"/>
      <c r="BK366" s="76"/>
      <c r="BL366" s="76"/>
      <c r="BM366" s="76"/>
      <c r="BN366" s="76"/>
      <c r="BO366" s="76"/>
      <c r="BP366" s="76"/>
      <c r="BQ366" s="19"/>
      <c r="BR366" s="76"/>
      <c r="BS366" s="76"/>
      <c r="BT366" s="76"/>
      <c r="BU366" s="76"/>
      <c r="BV366" s="76"/>
      <c r="BW366" s="76"/>
      <c r="BX366" s="19"/>
      <c r="BY366" s="76"/>
      <c r="BZ366" s="76"/>
      <c r="CA366" s="19"/>
      <c r="CB366" s="76"/>
      <c r="CC366" s="76"/>
      <c r="CD366" s="19"/>
      <c r="CE366" s="76"/>
      <c r="CF366" s="78"/>
      <c r="CG366" s="19"/>
      <c r="CH366" s="19"/>
    </row>
    <row r="367" spans="1:86" x14ac:dyDescent="0.2">
      <c r="A367" s="94" t="s">
        <v>590</v>
      </c>
      <c r="B367" s="70"/>
      <c r="C367" s="74"/>
      <c r="D367" s="70"/>
      <c r="E367" s="88"/>
      <c r="F367" s="76"/>
      <c r="G367" s="76"/>
      <c r="H367" s="76"/>
      <c r="I367" s="76"/>
      <c r="J367" s="77"/>
      <c r="K367" s="76"/>
      <c r="L367" s="76"/>
      <c r="M367" s="76"/>
      <c r="N367" s="76"/>
      <c r="O367" s="76"/>
      <c r="P367" s="76"/>
      <c r="Q367" s="76"/>
      <c r="R367" s="76"/>
      <c r="S367" s="77"/>
      <c r="T367" s="76"/>
      <c r="U367" s="95"/>
      <c r="V367" s="95"/>
      <c r="W367" s="95"/>
      <c r="X367" s="95"/>
      <c r="Y367" s="76"/>
      <c r="Z367" s="76"/>
      <c r="AA367" s="76"/>
      <c r="AC367" s="76"/>
      <c r="AD367" s="76"/>
      <c r="AE367" s="76"/>
      <c r="AF367" s="76"/>
      <c r="AG367" s="76"/>
      <c r="AH367" s="76"/>
      <c r="AJ367" s="76"/>
      <c r="AK367" s="76"/>
      <c r="AL367" s="76"/>
      <c r="AM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H367" s="76"/>
      <c r="BI367" s="76"/>
      <c r="BJ367" s="76"/>
      <c r="BK367" s="76"/>
      <c r="BL367" s="76"/>
      <c r="BM367" s="76"/>
      <c r="BN367" s="76"/>
      <c r="BO367" s="76"/>
      <c r="BP367" s="76"/>
      <c r="BR367" s="76"/>
      <c r="BS367" s="76"/>
      <c r="BT367" s="76"/>
      <c r="BU367" s="76"/>
      <c r="BV367" s="76"/>
      <c r="BW367" s="76"/>
      <c r="BY367" s="76"/>
      <c r="BZ367" s="76"/>
      <c r="CB367" s="76"/>
      <c r="CC367" s="76"/>
      <c r="CE367" s="76"/>
      <c r="CF367" s="78"/>
    </row>
    <row r="368" spans="1:86" x14ac:dyDescent="0.2">
      <c r="A368" s="79"/>
      <c r="B368" s="70" t="s">
        <v>591</v>
      </c>
      <c r="C368" s="70" t="s">
        <v>592</v>
      </c>
      <c r="D368" s="80">
        <f t="shared" ref="D368:D374" si="2109">VLOOKUP($B368,enroll1516,3,FALSE)</f>
        <v>28</v>
      </c>
      <c r="E368" s="80">
        <f t="shared" ref="E368:E374" si="2110">VLOOKUP($B368,enroll1516,4,FALSE)</f>
        <v>707653.42</v>
      </c>
      <c r="F368" s="76">
        <f t="shared" ref="F368:F374" si="2111">VLOOKUP($B368,program1516,2,FALSE)</f>
        <v>262284.88</v>
      </c>
      <c r="G368" s="76">
        <f t="shared" ref="G368:G374" si="2112">VLOOKUP($B368,program1516,3,FALSE)</f>
        <v>0</v>
      </c>
      <c r="H368" s="76">
        <f t="shared" ref="H368:H374" si="2113">VLOOKUP($B368,program1516,4,FALSE)</f>
        <v>0</v>
      </c>
      <c r="I368" s="76">
        <f t="shared" ref="I368:I374" si="2114">SUM(F368:H368)</f>
        <v>262284.88</v>
      </c>
      <c r="J368" s="77">
        <f t="shared" ref="J368:J375" si="2115">I368/E368</f>
        <v>0.37064030581523932</v>
      </c>
      <c r="K368" s="81">
        <f t="shared" ref="K368:K375" si="2116">I368/D368</f>
        <v>9367.3171428571422</v>
      </c>
      <c r="L368" s="82">
        <f t="shared" ref="L368:L374" si="2117">VLOOKUP($B368,program1516,5,FALSE)</f>
        <v>0</v>
      </c>
      <c r="M368" s="82">
        <f t="shared" ref="M368:M374" si="2118">VLOOKUP($B368,program1516,6,FALSE)</f>
        <v>0</v>
      </c>
      <c r="N368" s="82">
        <f t="shared" ref="N368:N374" si="2119">VLOOKUP($B368,program1516,7,FALSE)</f>
        <v>0</v>
      </c>
      <c r="O368" s="82">
        <f t="shared" ref="O368:O374" si="2120">VLOOKUP($B368,program1516,8,FALSE)</f>
        <v>0</v>
      </c>
      <c r="P368" s="82">
        <f t="shared" ref="P368:P374" si="2121">VLOOKUP($B368,program1516,9,FALSE)</f>
        <v>0</v>
      </c>
      <c r="Q368" s="82">
        <f t="shared" ref="Q368:Q374" si="2122">VLOOKUP($B368,program1516,10,FALSE)</f>
        <v>0</v>
      </c>
      <c r="R368" s="76"/>
      <c r="S368" s="77">
        <f t="shared" ref="S368:S375" si="2123">R368/E368</f>
        <v>0</v>
      </c>
      <c r="T368" s="96">
        <f t="shared" ref="T368:T375" si="2124">R368/D368</f>
        <v>0</v>
      </c>
      <c r="U368" s="82">
        <f t="shared" ref="U368:U374" si="2125">VLOOKUP($B368,program1516,11,FALSE)</f>
        <v>28032.28</v>
      </c>
      <c r="V368" s="82">
        <f t="shared" ref="V368:V374" si="2126">VLOOKUP($B368,program1516,12,FALSE)</f>
        <v>0</v>
      </c>
      <c r="W368" s="82">
        <f t="shared" ref="W368:W374" si="2127">VLOOKUP($B368,program1516,13,FALSE)</f>
        <v>0</v>
      </c>
      <c r="X368" s="82">
        <f t="shared" ref="X368:X374" si="2128">VLOOKUP($B368,program1516,14,FALSE)</f>
        <v>0</v>
      </c>
      <c r="Y368" s="82">
        <f t="shared" ref="Y368:Y374" si="2129">VLOOKUP($B368,program1516,15,FALSE)</f>
        <v>0</v>
      </c>
      <c r="Z368" s="82">
        <f t="shared" ref="Z368:Z374" si="2130">VLOOKUP($B368,program1516,16,FALSE)</f>
        <v>0</v>
      </c>
      <c r="AA368" s="76">
        <f t="shared" ref="AA368:AA374" si="2131">SUM(U368:Z368)</f>
        <v>28032.28</v>
      </c>
      <c r="AB368" s="77">
        <f t="shared" ref="AB368:AB375" si="2132">AA368/E368</f>
        <v>3.9613007169526572E-2</v>
      </c>
      <c r="AC368" s="76">
        <f t="shared" ref="AC368:AC375" si="2133">AA368/D368</f>
        <v>1001.1528571428571</v>
      </c>
      <c r="AD368" s="82">
        <f t="shared" ref="AD368:AD374" si="2134">VLOOKUP($B368,program1516,17,FALSE)</f>
        <v>0</v>
      </c>
      <c r="AE368" s="82">
        <f t="shared" ref="AE368:AE374" si="2135">VLOOKUP($B368,program1516,18,FALSE)</f>
        <v>0</v>
      </c>
      <c r="AF368" s="82">
        <f t="shared" ref="AF368:AF374" si="2136">VLOOKUP($B368,program1516,19,FALSE)</f>
        <v>0</v>
      </c>
      <c r="AG368" s="82">
        <f t="shared" ref="AG368:AG374" si="2137">VLOOKUP($B368,program1516,20,FALSE)</f>
        <v>0</v>
      </c>
      <c r="AH368" s="76"/>
      <c r="AI368" s="77">
        <f>AH368/E368</f>
        <v>0</v>
      </c>
      <c r="AJ368" s="76">
        <f>AH368/D368</f>
        <v>0</v>
      </c>
      <c r="AK368" s="82">
        <f t="shared" ref="AK368:AK374" si="2138">VLOOKUP($B368,program1516,21,FALSE)</f>
        <v>0</v>
      </c>
      <c r="AL368" s="82">
        <f t="shared" ref="AL368:AL374" si="2139">VLOOKUP($B368,program1516,22,FALSE)</f>
        <v>0</v>
      </c>
      <c r="AM368" s="76"/>
      <c r="AN368" s="77">
        <f t="shared" ref="AN368:AN375" si="2140">AM368/E368</f>
        <v>0</v>
      </c>
      <c r="AO368" s="76">
        <f t="shared" ref="AO368:AO375" si="2141">AM368/D368</f>
        <v>0</v>
      </c>
      <c r="AP368" s="82">
        <f t="shared" ref="AP368:AP374" si="2142">VLOOKUP($B368,program1516,23,FALSE)</f>
        <v>14624</v>
      </c>
      <c r="AQ368" s="82">
        <f t="shared" ref="AQ368:AQ374" si="2143">VLOOKUP($B368,program1516,24,FALSE)</f>
        <v>29306.34</v>
      </c>
      <c r="AR368" s="82">
        <f t="shared" ref="AR368:AR374" si="2144">VLOOKUP($B368,program1516,25,FALSE)</f>
        <v>0</v>
      </c>
      <c r="AS368" s="82">
        <f t="shared" ref="AS368:AS374" si="2145">VLOOKUP($B368,program1516,26,FALSE)</f>
        <v>0</v>
      </c>
      <c r="AT368" s="82">
        <f t="shared" ref="AT368:AT374" si="2146">VLOOKUP($B368,program1516,27,FALSE)</f>
        <v>17168.439999999999</v>
      </c>
      <c r="AU368" s="82">
        <f t="shared" ref="AU368:AU374" si="2147">VLOOKUP($B368,program1516,28,FALSE)</f>
        <v>0</v>
      </c>
      <c r="AV368" s="82">
        <f t="shared" ref="AV368:AV374" si="2148">VLOOKUP($B368,program1516,29,FALSE)</f>
        <v>0</v>
      </c>
      <c r="AW368" s="82">
        <f t="shared" ref="AW368:AW374" si="2149">VLOOKUP($B368,program1516,30,FALSE)</f>
        <v>0</v>
      </c>
      <c r="AX368" s="82">
        <f t="shared" ref="AX368:AX374" si="2150">VLOOKUP($B368,program1516,31,FALSE)</f>
        <v>0</v>
      </c>
      <c r="AY368" s="82">
        <f t="shared" ref="AY368:AY374" si="2151">VLOOKUP($B368,program1516,32,FALSE)</f>
        <v>0</v>
      </c>
      <c r="AZ368" s="82">
        <f t="shared" ref="AZ368:AZ374" si="2152">VLOOKUP($B368,program1516,33,FALSE)</f>
        <v>0</v>
      </c>
      <c r="BA368" s="82">
        <f t="shared" ref="BA368:BA374" si="2153">VLOOKUP($B368,program1516,34,FALSE)</f>
        <v>0</v>
      </c>
      <c r="BB368" s="82">
        <f t="shared" ref="BB368:BB374" si="2154">VLOOKUP($B368,program1516,35,FALSE)</f>
        <v>0</v>
      </c>
      <c r="BC368" s="82">
        <f t="shared" ref="BC368:BC374" si="2155">VLOOKUP($B368,program1516,36,FALSE)</f>
        <v>0</v>
      </c>
      <c r="BD368" s="82">
        <f t="shared" ref="BD368:BD374" si="2156">VLOOKUP($B368,program1516,37,FALSE)</f>
        <v>0</v>
      </c>
      <c r="BE368" s="82">
        <f t="shared" ref="BE368:BE374" si="2157">VLOOKUP($B368,program1516,38,FALSE)</f>
        <v>0</v>
      </c>
      <c r="BF368" s="76">
        <f t="shared" ref="BF368:BF374" si="2158">SUM(AP368:BE368)</f>
        <v>61098.78</v>
      </c>
      <c r="BG368" s="77">
        <f t="shared" ref="BG368:BG375" si="2159">BF368/E368</f>
        <v>8.6339976990431264E-2</v>
      </c>
      <c r="BH368" s="76">
        <f t="shared" ref="BH368:BH375" si="2160">BF368/D368</f>
        <v>2182.0992857142855</v>
      </c>
      <c r="BI368" s="82">
        <f t="shared" ref="BI368:BI374" si="2161">VLOOKUP($B368,program1516,39,FALSE)</f>
        <v>0</v>
      </c>
      <c r="BJ368" s="82">
        <f t="shared" ref="BJ368:BJ374" si="2162">VLOOKUP($B368,program1516,40,FALSE)</f>
        <v>0</v>
      </c>
      <c r="BK368" s="82">
        <f t="shared" ref="BK368:BK374" si="2163">VLOOKUP($B368,program1516,41,FALSE)</f>
        <v>0</v>
      </c>
      <c r="BL368" s="82">
        <f t="shared" ref="BL368:BL374" si="2164">VLOOKUP($B368,program1516,42,FALSE)</f>
        <v>0</v>
      </c>
      <c r="BM368" s="82">
        <f t="shared" ref="BM368:BM374" si="2165">VLOOKUP($B368,program1516,43,FALSE)</f>
        <v>0</v>
      </c>
      <c r="BN368" s="82">
        <f t="shared" ref="BN368:BN374" si="2166">VLOOKUP($B368,program1516,44,FALSE)</f>
        <v>0</v>
      </c>
      <c r="BO368" s="82">
        <f t="shared" ref="BO368:BO374" si="2167">VLOOKUP($B368,program1516,45,FALSE)</f>
        <v>0</v>
      </c>
      <c r="BP368" s="76"/>
      <c r="BQ368" s="77">
        <f t="shared" ref="BQ368:BQ375" si="2168">BP368/E368</f>
        <v>0</v>
      </c>
      <c r="BR368" s="76">
        <f t="shared" ref="BR368:BR375" si="2169">BP368/D368</f>
        <v>0</v>
      </c>
      <c r="BS368" s="82">
        <f t="shared" ref="BS368:BS374" si="2170">VLOOKUP($B368,program1516,46,FALSE)</f>
        <v>0</v>
      </c>
      <c r="BT368" s="82">
        <f t="shared" ref="BT368:BT374" si="2171">VLOOKUP($B368,program1516,47,FALSE)</f>
        <v>0</v>
      </c>
      <c r="BU368" s="82">
        <f t="shared" ref="BU368:BU374" si="2172">VLOOKUP($B368,program1516,48,FALSE)</f>
        <v>0</v>
      </c>
      <c r="BV368" s="82">
        <f t="shared" ref="BV368:BV374" si="2173">VLOOKUP($B368,program1516,49,FALSE)</f>
        <v>0</v>
      </c>
      <c r="BW368" s="76"/>
      <c r="BX368" s="77">
        <f t="shared" ref="BX368:BX375" si="2174">BW368/E368</f>
        <v>0</v>
      </c>
      <c r="BY368" s="76">
        <f t="shared" ref="BY368:BY375" si="2175">BW368/D368</f>
        <v>0</v>
      </c>
      <c r="BZ368" s="82">
        <v>221344.93999999994</v>
      </c>
      <c r="CA368" s="77">
        <f t="shared" ref="CA368:CA375" si="2176">BZ368/E368</f>
        <v>0.31278721157031919</v>
      </c>
      <c r="CB368" s="76">
        <f t="shared" ref="CB368:CB375" si="2177">BZ368/D368</f>
        <v>7905.1764285714262</v>
      </c>
      <c r="CC368" s="82">
        <v>56828.770000000004</v>
      </c>
      <c r="CD368" s="77">
        <f t="shared" ref="CD368:CD375" si="2178">CC368/E368</f>
        <v>8.030593563725022E-2</v>
      </c>
      <c r="CE368" s="76">
        <f t="shared" ref="CE368:CE375" si="2179">CC368/D368</f>
        <v>2029.5989285714288</v>
      </c>
      <c r="CF368" s="84">
        <v>78063.76999999999</v>
      </c>
      <c r="CG368" s="77">
        <f t="shared" ref="CG368:CG375" si="2180">CF368/E368</f>
        <v>0.11031356281723331</v>
      </c>
      <c r="CH368" s="85">
        <f t="shared" ref="CH368:CH375" si="2181">CF368/D368</f>
        <v>2787.9917857142855</v>
      </c>
    </row>
    <row r="369" spans="1:86" x14ac:dyDescent="0.2">
      <c r="A369" s="79"/>
      <c r="B369" s="70" t="s">
        <v>593</v>
      </c>
      <c r="C369" s="70" t="s">
        <v>594</v>
      </c>
      <c r="D369" s="80">
        <f t="shared" si="2109"/>
        <v>5956.94</v>
      </c>
      <c r="E369" s="80">
        <f t="shared" si="2110"/>
        <v>70291960.180000007</v>
      </c>
      <c r="F369" s="76">
        <f t="shared" si="2111"/>
        <v>37860272.599999987</v>
      </c>
      <c r="G369" s="76">
        <f t="shared" si="2112"/>
        <v>483236.15</v>
      </c>
      <c r="H369" s="76">
        <f t="shared" si="2113"/>
        <v>0</v>
      </c>
      <c r="I369" s="76">
        <f t="shared" si="2114"/>
        <v>38343508.749999985</v>
      </c>
      <c r="J369" s="77">
        <f t="shared" si="2115"/>
        <v>0.5454892515703349</v>
      </c>
      <c r="K369" s="81">
        <f t="shared" si="2116"/>
        <v>6436.7794119128257</v>
      </c>
      <c r="L369" s="82">
        <f t="shared" si="2117"/>
        <v>0</v>
      </c>
      <c r="M369" s="82">
        <f t="shared" si="2118"/>
        <v>0</v>
      </c>
      <c r="N369" s="82">
        <f t="shared" si="2119"/>
        <v>0</v>
      </c>
      <c r="O369" s="82">
        <f t="shared" si="2120"/>
        <v>0</v>
      </c>
      <c r="P369" s="82">
        <f t="shared" si="2121"/>
        <v>0</v>
      </c>
      <c r="Q369" s="82">
        <f t="shared" si="2122"/>
        <v>0</v>
      </c>
      <c r="R369" s="76"/>
      <c r="S369" s="77">
        <f t="shared" si="2123"/>
        <v>0</v>
      </c>
      <c r="T369" s="96">
        <f t="shared" si="2124"/>
        <v>0</v>
      </c>
      <c r="U369" s="82">
        <f t="shared" si="2125"/>
        <v>6133891.7799999993</v>
      </c>
      <c r="V369" s="82">
        <f t="shared" si="2126"/>
        <v>152411.34000000003</v>
      </c>
      <c r="W369" s="82">
        <f t="shared" si="2127"/>
        <v>1131145.8700000001</v>
      </c>
      <c r="X369" s="82">
        <f t="shared" si="2128"/>
        <v>0</v>
      </c>
      <c r="Y369" s="82">
        <f t="shared" si="2129"/>
        <v>0</v>
      </c>
      <c r="Z369" s="82">
        <f t="shared" si="2130"/>
        <v>0</v>
      </c>
      <c r="AA369" s="76">
        <f t="shared" si="2131"/>
        <v>7417448.9899999993</v>
      </c>
      <c r="AB369" s="77">
        <f t="shared" si="2132"/>
        <v>0.10552343356204295</v>
      </c>
      <c r="AC369" s="76">
        <f t="shared" si="2133"/>
        <v>1245.1777237977888</v>
      </c>
      <c r="AD369" s="82">
        <f t="shared" si="2134"/>
        <v>1673453.19</v>
      </c>
      <c r="AE369" s="82">
        <f t="shared" si="2135"/>
        <v>74650.319999999992</v>
      </c>
      <c r="AF369" s="82">
        <f t="shared" si="2136"/>
        <v>53453.919999999998</v>
      </c>
      <c r="AG369" s="82">
        <f t="shared" si="2137"/>
        <v>0</v>
      </c>
      <c r="AH369" s="76">
        <f t="shared" ref="AH369:AH373" si="2182">SUM(AD369:AG369)</f>
        <v>1801557.43</v>
      </c>
      <c r="AI369" s="77">
        <f t="shared" ref="AI369:AI374" si="2183">AH369/E369</f>
        <v>2.5629637093440915E-2</v>
      </c>
      <c r="AJ369" s="76">
        <f t="shared" ref="AJ369:AJ374" si="2184">AH369/D369</f>
        <v>302.43001104593969</v>
      </c>
      <c r="AK369" s="82">
        <f t="shared" si="2138"/>
        <v>521457.21999999991</v>
      </c>
      <c r="AL369" s="82">
        <f t="shared" si="2139"/>
        <v>0</v>
      </c>
      <c r="AM369" s="76">
        <f t="shared" ref="AM369" si="2185">SUM(AK369:AL369)</f>
        <v>521457.21999999991</v>
      </c>
      <c r="AN369" s="77">
        <f t="shared" si="2140"/>
        <v>7.4184475531010848E-3</v>
      </c>
      <c r="AO369" s="76">
        <f t="shared" si="2141"/>
        <v>87.537766034239041</v>
      </c>
      <c r="AP369" s="82">
        <f t="shared" si="2142"/>
        <v>1450430.3100000003</v>
      </c>
      <c r="AQ369" s="82">
        <f t="shared" si="2143"/>
        <v>775777.12000000011</v>
      </c>
      <c r="AR369" s="82">
        <f t="shared" si="2144"/>
        <v>0</v>
      </c>
      <c r="AS369" s="82">
        <f t="shared" si="2145"/>
        <v>0</v>
      </c>
      <c r="AT369" s="82">
        <f t="shared" si="2146"/>
        <v>1543907.4300000002</v>
      </c>
      <c r="AU369" s="82">
        <f t="shared" si="2147"/>
        <v>0</v>
      </c>
      <c r="AV369" s="82">
        <f t="shared" si="2148"/>
        <v>0</v>
      </c>
      <c r="AW369" s="82">
        <f t="shared" si="2149"/>
        <v>510858.07000000007</v>
      </c>
      <c r="AX369" s="82">
        <f t="shared" si="2150"/>
        <v>2335.6999999999998</v>
      </c>
      <c r="AY369" s="82">
        <f t="shared" si="2151"/>
        <v>984227.71999999974</v>
      </c>
      <c r="AZ369" s="82">
        <f t="shared" si="2152"/>
        <v>0</v>
      </c>
      <c r="BA369" s="82">
        <f t="shared" si="2153"/>
        <v>107564.07999999999</v>
      </c>
      <c r="BB369" s="82">
        <f t="shared" si="2154"/>
        <v>831694.46</v>
      </c>
      <c r="BC369" s="82">
        <f t="shared" si="2155"/>
        <v>0</v>
      </c>
      <c r="BD369" s="82">
        <f t="shared" si="2156"/>
        <v>0</v>
      </c>
      <c r="BE369" s="82">
        <f t="shared" si="2157"/>
        <v>0</v>
      </c>
      <c r="BF369" s="76">
        <f t="shared" si="2158"/>
        <v>6206794.8900000006</v>
      </c>
      <c r="BG369" s="77">
        <f t="shared" si="2159"/>
        <v>8.8300210637261525E-2</v>
      </c>
      <c r="BH369" s="76">
        <f t="shared" si="2160"/>
        <v>1041.9434961574232</v>
      </c>
      <c r="BI369" s="82">
        <f t="shared" si="2161"/>
        <v>0</v>
      </c>
      <c r="BJ369" s="82">
        <f t="shared" si="2162"/>
        <v>0</v>
      </c>
      <c r="BK369" s="82">
        <f t="shared" si="2163"/>
        <v>275798.73</v>
      </c>
      <c r="BL369" s="82">
        <f t="shared" si="2164"/>
        <v>0</v>
      </c>
      <c r="BM369" s="82">
        <f t="shared" si="2165"/>
        <v>0</v>
      </c>
      <c r="BN369" s="82">
        <f t="shared" si="2166"/>
        <v>0</v>
      </c>
      <c r="BO369" s="82">
        <f t="shared" si="2167"/>
        <v>917443.18</v>
      </c>
      <c r="BP369" s="76">
        <f t="shared" ref="BP369:BP374" si="2186">SUM(BI369:BO369)</f>
        <v>1193241.9100000001</v>
      </c>
      <c r="BQ369" s="77">
        <f t="shared" si="2168"/>
        <v>1.6975510527013446E-2</v>
      </c>
      <c r="BR369" s="76">
        <f t="shared" si="2169"/>
        <v>200.31121851151769</v>
      </c>
      <c r="BS369" s="82">
        <f t="shared" si="2170"/>
        <v>0</v>
      </c>
      <c r="BT369" s="82">
        <f t="shared" si="2171"/>
        <v>0</v>
      </c>
      <c r="BU369" s="82">
        <f t="shared" si="2172"/>
        <v>0</v>
      </c>
      <c r="BV369" s="82">
        <f t="shared" si="2173"/>
        <v>164013.85999999999</v>
      </c>
      <c r="BW369" s="76">
        <f t="shared" ref="BW369:BW373" si="2187">SUM(BS369:BV369)</f>
        <v>164013.85999999999</v>
      </c>
      <c r="BX369" s="77">
        <f t="shared" si="2174"/>
        <v>2.3333231792085725E-3</v>
      </c>
      <c r="BY369" s="76">
        <f t="shared" si="2175"/>
        <v>27.5332402206502</v>
      </c>
      <c r="BZ369" s="82">
        <v>10805403.739999998</v>
      </c>
      <c r="CA369" s="77">
        <f t="shared" si="2176"/>
        <v>0.15372175868093707</v>
      </c>
      <c r="CB369" s="76">
        <f t="shared" si="2177"/>
        <v>1813.918511853401</v>
      </c>
      <c r="CC369" s="82">
        <v>2572198.67</v>
      </c>
      <c r="CD369" s="77">
        <f t="shared" si="2178"/>
        <v>3.659307072122113E-2</v>
      </c>
      <c r="CE369" s="76">
        <f t="shared" si="2179"/>
        <v>431.79865333543734</v>
      </c>
      <c r="CF369" s="84">
        <v>1266334.72</v>
      </c>
      <c r="CG369" s="77">
        <f t="shared" si="2180"/>
        <v>1.8015356475438098E-2</v>
      </c>
      <c r="CH369" s="85">
        <f t="shared" si="2181"/>
        <v>212.581412604458</v>
      </c>
    </row>
    <row r="370" spans="1:86" x14ac:dyDescent="0.2">
      <c r="A370" s="79"/>
      <c r="B370" s="70" t="s">
        <v>595</v>
      </c>
      <c r="C370" s="70" t="s">
        <v>596</v>
      </c>
      <c r="D370" s="80">
        <f t="shared" si="2109"/>
        <v>1219.03</v>
      </c>
      <c r="E370" s="80">
        <f t="shared" si="2110"/>
        <v>13801962.09</v>
      </c>
      <c r="F370" s="76">
        <f t="shared" si="2111"/>
        <v>7364880.6799999997</v>
      </c>
      <c r="G370" s="76">
        <f t="shared" si="2112"/>
        <v>0</v>
      </c>
      <c r="H370" s="76">
        <f t="shared" si="2113"/>
        <v>0</v>
      </c>
      <c r="I370" s="76">
        <f t="shared" si="2114"/>
        <v>7364880.6799999997</v>
      </c>
      <c r="J370" s="77">
        <f t="shared" si="2115"/>
        <v>0.53361113673367577</v>
      </c>
      <c r="K370" s="81">
        <f t="shared" si="2116"/>
        <v>6041.5910026824604</v>
      </c>
      <c r="L370" s="82">
        <f t="shared" si="2117"/>
        <v>0</v>
      </c>
      <c r="M370" s="82">
        <f t="shared" si="2118"/>
        <v>0</v>
      </c>
      <c r="N370" s="82">
        <f t="shared" si="2119"/>
        <v>0</v>
      </c>
      <c r="O370" s="82">
        <f t="shared" si="2120"/>
        <v>0</v>
      </c>
      <c r="P370" s="82">
        <f t="shared" si="2121"/>
        <v>0</v>
      </c>
      <c r="Q370" s="82">
        <f t="shared" si="2122"/>
        <v>0</v>
      </c>
      <c r="R370" s="76"/>
      <c r="S370" s="77">
        <f t="shared" si="2123"/>
        <v>0</v>
      </c>
      <c r="T370" s="96">
        <f t="shared" si="2124"/>
        <v>0</v>
      </c>
      <c r="U370" s="82">
        <f t="shared" si="2125"/>
        <v>1185654.42</v>
      </c>
      <c r="V370" s="82">
        <f t="shared" si="2126"/>
        <v>68570.5</v>
      </c>
      <c r="W370" s="82">
        <f t="shared" si="2127"/>
        <v>257413.46</v>
      </c>
      <c r="X370" s="82">
        <f t="shared" si="2128"/>
        <v>0</v>
      </c>
      <c r="Y370" s="82">
        <f t="shared" si="2129"/>
        <v>0</v>
      </c>
      <c r="Z370" s="82">
        <f t="shared" si="2130"/>
        <v>0</v>
      </c>
      <c r="AA370" s="76">
        <f t="shared" si="2131"/>
        <v>1511638.38</v>
      </c>
      <c r="AB370" s="77">
        <f t="shared" si="2132"/>
        <v>0.10952344095302466</v>
      </c>
      <c r="AC370" s="76">
        <f t="shared" si="2133"/>
        <v>1240.0337809569903</v>
      </c>
      <c r="AD370" s="82">
        <f t="shared" si="2134"/>
        <v>480922.2699999999</v>
      </c>
      <c r="AE370" s="82">
        <f t="shared" si="2135"/>
        <v>0</v>
      </c>
      <c r="AF370" s="82">
        <f t="shared" si="2136"/>
        <v>0</v>
      </c>
      <c r="AG370" s="82">
        <f t="shared" si="2137"/>
        <v>0</v>
      </c>
      <c r="AH370" s="76">
        <f>SUM(AD370:AG370)</f>
        <v>480922.2699999999</v>
      </c>
      <c r="AI370" s="77">
        <f t="shared" si="2183"/>
        <v>3.4844485650952828E-2</v>
      </c>
      <c r="AJ370" s="76">
        <f t="shared" si="2184"/>
        <v>394.51225154426055</v>
      </c>
      <c r="AK370" s="82">
        <f t="shared" si="2138"/>
        <v>0</v>
      </c>
      <c r="AL370" s="82">
        <f t="shared" si="2139"/>
        <v>0</v>
      </c>
      <c r="AM370" s="76"/>
      <c r="AN370" s="77">
        <f t="shared" si="2140"/>
        <v>0</v>
      </c>
      <c r="AO370" s="76">
        <f t="shared" si="2141"/>
        <v>0</v>
      </c>
      <c r="AP370" s="82">
        <f t="shared" si="2142"/>
        <v>460973.60000000003</v>
      </c>
      <c r="AQ370" s="82">
        <f t="shared" si="2143"/>
        <v>41303.339999999997</v>
      </c>
      <c r="AR370" s="82">
        <f t="shared" si="2144"/>
        <v>0</v>
      </c>
      <c r="AS370" s="82">
        <f t="shared" si="2145"/>
        <v>0</v>
      </c>
      <c r="AT370" s="82">
        <f t="shared" si="2146"/>
        <v>226439.68000000002</v>
      </c>
      <c r="AU370" s="82">
        <f t="shared" si="2147"/>
        <v>0</v>
      </c>
      <c r="AV370" s="82">
        <f t="shared" si="2148"/>
        <v>0</v>
      </c>
      <c r="AW370" s="82">
        <f t="shared" si="2149"/>
        <v>45621.26</v>
      </c>
      <c r="AX370" s="82">
        <f t="shared" si="2150"/>
        <v>0</v>
      </c>
      <c r="AY370" s="82">
        <f t="shared" si="2151"/>
        <v>0</v>
      </c>
      <c r="AZ370" s="82">
        <f t="shared" si="2152"/>
        <v>0</v>
      </c>
      <c r="BA370" s="82">
        <f t="shared" si="2153"/>
        <v>29015.11</v>
      </c>
      <c r="BB370" s="82">
        <f t="shared" si="2154"/>
        <v>229572.14999999997</v>
      </c>
      <c r="BC370" s="82">
        <f t="shared" si="2155"/>
        <v>0</v>
      </c>
      <c r="BD370" s="82">
        <f t="shared" si="2156"/>
        <v>0</v>
      </c>
      <c r="BE370" s="82">
        <f t="shared" si="2157"/>
        <v>0</v>
      </c>
      <c r="BF370" s="76">
        <f t="shared" si="2158"/>
        <v>1032925.1400000001</v>
      </c>
      <c r="BG370" s="77">
        <f t="shared" si="2159"/>
        <v>7.4839007183506917E-2</v>
      </c>
      <c r="BH370" s="76">
        <f t="shared" si="2160"/>
        <v>847.33365052541785</v>
      </c>
      <c r="BI370" s="82">
        <f t="shared" si="2161"/>
        <v>0</v>
      </c>
      <c r="BJ370" s="82">
        <f t="shared" si="2162"/>
        <v>0</v>
      </c>
      <c r="BK370" s="82">
        <f t="shared" si="2163"/>
        <v>29586.83</v>
      </c>
      <c r="BL370" s="82">
        <f t="shared" si="2164"/>
        <v>0</v>
      </c>
      <c r="BM370" s="82">
        <f t="shared" si="2165"/>
        <v>0</v>
      </c>
      <c r="BN370" s="82">
        <f t="shared" si="2166"/>
        <v>0</v>
      </c>
      <c r="BO370" s="82">
        <f t="shared" si="2167"/>
        <v>0</v>
      </c>
      <c r="BP370" s="76">
        <f t="shared" si="2186"/>
        <v>29586.83</v>
      </c>
      <c r="BQ370" s="77">
        <f t="shared" si="2168"/>
        <v>2.1436684007005561E-3</v>
      </c>
      <c r="BR370" s="76">
        <f t="shared" si="2169"/>
        <v>24.270797273241843</v>
      </c>
      <c r="BS370" s="82">
        <f t="shared" si="2170"/>
        <v>0</v>
      </c>
      <c r="BT370" s="82">
        <f t="shared" si="2171"/>
        <v>0</v>
      </c>
      <c r="BU370" s="82">
        <f t="shared" si="2172"/>
        <v>0</v>
      </c>
      <c r="BV370" s="82">
        <f t="shared" si="2173"/>
        <v>0</v>
      </c>
      <c r="BW370" s="76"/>
      <c r="BX370" s="77">
        <f t="shared" si="2174"/>
        <v>0</v>
      </c>
      <c r="BY370" s="76">
        <f t="shared" si="2175"/>
        <v>0</v>
      </c>
      <c r="BZ370" s="82">
        <v>2542683.08</v>
      </c>
      <c r="CA370" s="77">
        <f t="shared" si="2176"/>
        <v>0.18422620373970322</v>
      </c>
      <c r="CB370" s="76">
        <f t="shared" si="2177"/>
        <v>2085.8248607499409</v>
      </c>
      <c r="CC370" s="82">
        <v>543312.19999999995</v>
      </c>
      <c r="CD370" s="77">
        <f t="shared" si="2178"/>
        <v>3.9364852363538115E-2</v>
      </c>
      <c r="CE370" s="76">
        <f t="shared" si="2179"/>
        <v>445.6922307080219</v>
      </c>
      <c r="CF370" s="84">
        <v>296013.51</v>
      </c>
      <c r="CG370" s="77">
        <f t="shared" si="2180"/>
        <v>2.1447204974897886E-2</v>
      </c>
      <c r="CH370" s="85">
        <f t="shared" si="2181"/>
        <v>242.82709203218954</v>
      </c>
    </row>
    <row r="371" spans="1:86" x14ac:dyDescent="0.2">
      <c r="A371" s="79"/>
      <c r="B371" s="70" t="s">
        <v>597</v>
      </c>
      <c r="C371" s="70" t="s">
        <v>598</v>
      </c>
      <c r="D371" s="80">
        <f t="shared" si="2109"/>
        <v>227.75</v>
      </c>
      <c r="E371" s="80">
        <f t="shared" si="2110"/>
        <v>3534270.01</v>
      </c>
      <c r="F371" s="76">
        <f t="shared" si="2111"/>
        <v>1647470.4300000004</v>
      </c>
      <c r="G371" s="76">
        <f t="shared" si="2112"/>
        <v>0</v>
      </c>
      <c r="H371" s="76">
        <f t="shared" si="2113"/>
        <v>0</v>
      </c>
      <c r="I371" s="76">
        <f t="shared" si="2114"/>
        <v>1647470.4300000004</v>
      </c>
      <c r="J371" s="77">
        <f t="shared" si="2115"/>
        <v>0.46614164320739049</v>
      </c>
      <c r="K371" s="81">
        <f t="shared" si="2116"/>
        <v>7233.6791657519225</v>
      </c>
      <c r="L371" s="82">
        <f t="shared" si="2117"/>
        <v>0</v>
      </c>
      <c r="M371" s="82">
        <f t="shared" si="2118"/>
        <v>0</v>
      </c>
      <c r="N371" s="82">
        <f t="shared" si="2119"/>
        <v>0</v>
      </c>
      <c r="O371" s="82">
        <f t="shared" si="2120"/>
        <v>0</v>
      </c>
      <c r="P371" s="82">
        <f t="shared" si="2121"/>
        <v>0</v>
      </c>
      <c r="Q371" s="82">
        <f t="shared" si="2122"/>
        <v>0</v>
      </c>
      <c r="R371" s="76"/>
      <c r="S371" s="77">
        <f t="shared" si="2123"/>
        <v>0</v>
      </c>
      <c r="T371" s="96">
        <f t="shared" si="2124"/>
        <v>0</v>
      </c>
      <c r="U371" s="82">
        <f t="shared" si="2125"/>
        <v>207452.78000000003</v>
      </c>
      <c r="V371" s="82">
        <f t="shared" si="2126"/>
        <v>5142.04</v>
      </c>
      <c r="W371" s="82">
        <f t="shared" si="2127"/>
        <v>40151.85</v>
      </c>
      <c r="X371" s="82">
        <f t="shared" si="2128"/>
        <v>0</v>
      </c>
      <c r="Y371" s="82">
        <f t="shared" si="2129"/>
        <v>0</v>
      </c>
      <c r="Z371" s="82">
        <f t="shared" si="2130"/>
        <v>0</v>
      </c>
      <c r="AA371" s="76">
        <f t="shared" si="2131"/>
        <v>252746.67000000004</v>
      </c>
      <c r="AB371" s="77">
        <f t="shared" si="2132"/>
        <v>7.151311848977833E-2</v>
      </c>
      <c r="AC371" s="76">
        <f t="shared" si="2133"/>
        <v>1109.7548627881451</v>
      </c>
      <c r="AD371" s="82">
        <f t="shared" si="2134"/>
        <v>168375.21999999997</v>
      </c>
      <c r="AE371" s="82">
        <f t="shared" si="2135"/>
        <v>15964.749999999998</v>
      </c>
      <c r="AF371" s="82">
        <f t="shared" si="2136"/>
        <v>0</v>
      </c>
      <c r="AG371" s="82">
        <f t="shared" si="2137"/>
        <v>0</v>
      </c>
      <c r="AH371" s="76">
        <f t="shared" si="2182"/>
        <v>184339.96999999997</v>
      </c>
      <c r="AI371" s="77">
        <f t="shared" si="2183"/>
        <v>5.2157862720850802E-2</v>
      </c>
      <c r="AJ371" s="76">
        <f t="shared" si="2184"/>
        <v>809.39613611416019</v>
      </c>
      <c r="AK371" s="82">
        <f t="shared" si="2138"/>
        <v>0</v>
      </c>
      <c r="AL371" s="82">
        <f t="shared" si="2139"/>
        <v>0</v>
      </c>
      <c r="AM371" s="76"/>
      <c r="AN371" s="77">
        <f t="shared" si="2140"/>
        <v>0</v>
      </c>
      <c r="AO371" s="76">
        <f t="shared" si="2141"/>
        <v>0</v>
      </c>
      <c r="AP371" s="82">
        <f t="shared" si="2142"/>
        <v>41946.229999999996</v>
      </c>
      <c r="AQ371" s="82">
        <f t="shared" si="2143"/>
        <v>27923.93</v>
      </c>
      <c r="AR371" s="82">
        <f t="shared" si="2144"/>
        <v>0</v>
      </c>
      <c r="AS371" s="82">
        <f t="shared" si="2145"/>
        <v>0</v>
      </c>
      <c r="AT371" s="82">
        <f t="shared" si="2146"/>
        <v>67435.540000000008</v>
      </c>
      <c r="AU371" s="82">
        <f t="shared" si="2147"/>
        <v>0</v>
      </c>
      <c r="AV371" s="82">
        <f t="shared" si="2148"/>
        <v>0</v>
      </c>
      <c r="AW371" s="82">
        <f t="shared" si="2149"/>
        <v>75959.179999999993</v>
      </c>
      <c r="AX371" s="82">
        <f t="shared" si="2150"/>
        <v>0</v>
      </c>
      <c r="AY371" s="82">
        <f t="shared" si="2151"/>
        <v>0</v>
      </c>
      <c r="AZ371" s="82">
        <f t="shared" si="2152"/>
        <v>0</v>
      </c>
      <c r="BA371" s="82">
        <f t="shared" si="2153"/>
        <v>0</v>
      </c>
      <c r="BB371" s="82">
        <f t="shared" si="2154"/>
        <v>27090.430000000004</v>
      </c>
      <c r="BC371" s="82">
        <f t="shared" si="2155"/>
        <v>0</v>
      </c>
      <c r="BD371" s="82">
        <f t="shared" si="2156"/>
        <v>0</v>
      </c>
      <c r="BE371" s="82">
        <f t="shared" si="2157"/>
        <v>0</v>
      </c>
      <c r="BF371" s="76">
        <f t="shared" si="2158"/>
        <v>240355.31</v>
      </c>
      <c r="BG371" s="77">
        <f t="shared" si="2159"/>
        <v>6.8007059256912861E-2</v>
      </c>
      <c r="BH371" s="76">
        <f t="shared" si="2160"/>
        <v>1055.3471350164655</v>
      </c>
      <c r="BI371" s="82">
        <f t="shared" si="2161"/>
        <v>0</v>
      </c>
      <c r="BJ371" s="82">
        <f t="shared" si="2162"/>
        <v>0</v>
      </c>
      <c r="BK371" s="82">
        <f t="shared" si="2163"/>
        <v>1997.52</v>
      </c>
      <c r="BL371" s="82">
        <f t="shared" si="2164"/>
        <v>0</v>
      </c>
      <c r="BM371" s="82">
        <f t="shared" si="2165"/>
        <v>0</v>
      </c>
      <c r="BN371" s="82">
        <f t="shared" si="2166"/>
        <v>0</v>
      </c>
      <c r="BO371" s="82">
        <f t="shared" si="2167"/>
        <v>0</v>
      </c>
      <c r="BP371" s="76">
        <f t="shared" si="2186"/>
        <v>1997.52</v>
      </c>
      <c r="BQ371" s="77">
        <f t="shared" si="2168"/>
        <v>5.6518601984232664E-4</v>
      </c>
      <c r="BR371" s="76">
        <f t="shared" si="2169"/>
        <v>8.770669593852908</v>
      </c>
      <c r="BS371" s="82">
        <f t="shared" si="2170"/>
        <v>0</v>
      </c>
      <c r="BT371" s="82">
        <f t="shared" si="2171"/>
        <v>0</v>
      </c>
      <c r="BU371" s="82">
        <f t="shared" si="2172"/>
        <v>0</v>
      </c>
      <c r="BV371" s="82">
        <f t="shared" si="2173"/>
        <v>0</v>
      </c>
      <c r="BW371" s="76"/>
      <c r="BX371" s="77">
        <f t="shared" si="2174"/>
        <v>0</v>
      </c>
      <c r="BY371" s="76">
        <f t="shared" si="2175"/>
        <v>0</v>
      </c>
      <c r="BZ371" s="82">
        <v>913360.78999999969</v>
      </c>
      <c r="CA371" s="77">
        <f t="shared" si="2176"/>
        <v>0.25842982777651435</v>
      </c>
      <c r="CB371" s="76">
        <f t="shared" si="2177"/>
        <v>4010.3657080131711</v>
      </c>
      <c r="CC371" s="82">
        <v>201166.99</v>
      </c>
      <c r="CD371" s="77">
        <f t="shared" si="2178"/>
        <v>5.6918964717129802E-2</v>
      </c>
      <c r="CE371" s="76">
        <f t="shared" si="2179"/>
        <v>883.27986827661903</v>
      </c>
      <c r="CF371" s="84">
        <v>92832.329999999987</v>
      </c>
      <c r="CG371" s="77">
        <f t="shared" si="2180"/>
        <v>2.6266337811581067E-2</v>
      </c>
      <c r="CH371" s="85">
        <f t="shared" si="2181"/>
        <v>407.60627881448954</v>
      </c>
    </row>
    <row r="372" spans="1:86" x14ac:dyDescent="0.2">
      <c r="A372" s="79"/>
      <c r="B372" s="70" t="s">
        <v>599</v>
      </c>
      <c r="C372" s="70" t="s">
        <v>563</v>
      </c>
      <c r="D372" s="80">
        <f t="shared" si="2109"/>
        <v>812.46</v>
      </c>
      <c r="E372" s="80">
        <f t="shared" si="2110"/>
        <v>9792195.6899999995</v>
      </c>
      <c r="F372" s="76">
        <f t="shared" si="2111"/>
        <v>5221341.4600000009</v>
      </c>
      <c r="G372" s="76">
        <f t="shared" si="2112"/>
        <v>7165</v>
      </c>
      <c r="H372" s="76">
        <f t="shared" si="2113"/>
        <v>0</v>
      </c>
      <c r="I372" s="76">
        <f t="shared" si="2114"/>
        <v>5228506.4600000009</v>
      </c>
      <c r="J372" s="77">
        <f t="shared" si="2115"/>
        <v>0.53394627982562315</v>
      </c>
      <c r="K372" s="81">
        <f t="shared" si="2116"/>
        <v>6435.4016936218404</v>
      </c>
      <c r="L372" s="82">
        <f t="shared" si="2117"/>
        <v>0</v>
      </c>
      <c r="M372" s="82">
        <f t="shared" si="2118"/>
        <v>0</v>
      </c>
      <c r="N372" s="82">
        <f t="shared" si="2119"/>
        <v>0</v>
      </c>
      <c r="O372" s="82">
        <f t="shared" si="2120"/>
        <v>0</v>
      </c>
      <c r="P372" s="82">
        <f t="shared" si="2121"/>
        <v>0</v>
      </c>
      <c r="Q372" s="82">
        <f t="shared" si="2122"/>
        <v>0</v>
      </c>
      <c r="R372" s="76"/>
      <c r="S372" s="77">
        <f t="shared" si="2123"/>
        <v>0</v>
      </c>
      <c r="T372" s="96">
        <f t="shared" si="2124"/>
        <v>0</v>
      </c>
      <c r="U372" s="82">
        <f t="shared" si="2125"/>
        <v>884232.41</v>
      </c>
      <c r="V372" s="82">
        <f t="shared" si="2126"/>
        <v>25645.3</v>
      </c>
      <c r="W372" s="82">
        <f t="shared" si="2127"/>
        <v>148547.62999999998</v>
      </c>
      <c r="X372" s="82">
        <f t="shared" si="2128"/>
        <v>0</v>
      </c>
      <c r="Y372" s="82">
        <f t="shared" si="2129"/>
        <v>0</v>
      </c>
      <c r="Z372" s="82">
        <f t="shared" si="2130"/>
        <v>0</v>
      </c>
      <c r="AA372" s="76">
        <f t="shared" si="2131"/>
        <v>1058425.3400000001</v>
      </c>
      <c r="AB372" s="77">
        <f t="shared" si="2132"/>
        <v>0.10808866300342494</v>
      </c>
      <c r="AC372" s="76">
        <f t="shared" si="2133"/>
        <v>1302.7414765034587</v>
      </c>
      <c r="AD372" s="82">
        <f t="shared" si="2134"/>
        <v>382677.80000000005</v>
      </c>
      <c r="AE372" s="82">
        <f t="shared" si="2135"/>
        <v>0</v>
      </c>
      <c r="AF372" s="82">
        <f t="shared" si="2136"/>
        <v>6423.0400000000009</v>
      </c>
      <c r="AG372" s="82">
        <f t="shared" si="2137"/>
        <v>0</v>
      </c>
      <c r="AH372" s="76">
        <f t="shared" si="2182"/>
        <v>389100.84</v>
      </c>
      <c r="AI372" s="77">
        <f t="shared" si="2183"/>
        <v>3.9735811284629267E-2</v>
      </c>
      <c r="AJ372" s="76">
        <f t="shared" si="2184"/>
        <v>478.9169189867809</v>
      </c>
      <c r="AK372" s="82">
        <f t="shared" si="2138"/>
        <v>0</v>
      </c>
      <c r="AL372" s="82">
        <f t="shared" si="2139"/>
        <v>0</v>
      </c>
      <c r="AM372" s="76"/>
      <c r="AN372" s="77">
        <f t="shared" si="2140"/>
        <v>0</v>
      </c>
      <c r="AO372" s="76">
        <f t="shared" si="2141"/>
        <v>0</v>
      </c>
      <c r="AP372" s="82">
        <f t="shared" si="2142"/>
        <v>102897.99</v>
      </c>
      <c r="AQ372" s="82">
        <f t="shared" si="2143"/>
        <v>19048.86</v>
      </c>
      <c r="AR372" s="82">
        <f t="shared" si="2144"/>
        <v>0</v>
      </c>
      <c r="AS372" s="82">
        <f t="shared" si="2145"/>
        <v>0</v>
      </c>
      <c r="AT372" s="82">
        <f t="shared" si="2146"/>
        <v>190998.28</v>
      </c>
      <c r="AU372" s="82">
        <f t="shared" si="2147"/>
        <v>0</v>
      </c>
      <c r="AV372" s="82">
        <f t="shared" si="2148"/>
        <v>0</v>
      </c>
      <c r="AW372" s="82">
        <f t="shared" si="2149"/>
        <v>9179.36</v>
      </c>
      <c r="AX372" s="82">
        <f t="shared" si="2150"/>
        <v>0</v>
      </c>
      <c r="AY372" s="82">
        <f t="shared" si="2151"/>
        <v>0</v>
      </c>
      <c r="AZ372" s="82">
        <f t="shared" si="2152"/>
        <v>0</v>
      </c>
      <c r="BA372" s="82">
        <f t="shared" si="2153"/>
        <v>9396.9000000000015</v>
      </c>
      <c r="BB372" s="82">
        <f t="shared" si="2154"/>
        <v>97129.47</v>
      </c>
      <c r="BC372" s="82">
        <f t="shared" si="2155"/>
        <v>0</v>
      </c>
      <c r="BD372" s="82">
        <f t="shared" si="2156"/>
        <v>0</v>
      </c>
      <c r="BE372" s="82">
        <f t="shared" si="2157"/>
        <v>0</v>
      </c>
      <c r="BF372" s="76">
        <f t="shared" si="2158"/>
        <v>428650.86</v>
      </c>
      <c r="BG372" s="77">
        <f t="shared" si="2159"/>
        <v>4.3774744048237051E-2</v>
      </c>
      <c r="BH372" s="76">
        <f t="shared" si="2160"/>
        <v>527.59626320064979</v>
      </c>
      <c r="BI372" s="82">
        <f t="shared" si="2161"/>
        <v>0</v>
      </c>
      <c r="BJ372" s="82">
        <f t="shared" si="2162"/>
        <v>0</v>
      </c>
      <c r="BK372" s="82">
        <f t="shared" si="2163"/>
        <v>6985.96</v>
      </c>
      <c r="BL372" s="82">
        <f t="shared" si="2164"/>
        <v>0</v>
      </c>
      <c r="BM372" s="82">
        <f t="shared" si="2165"/>
        <v>0</v>
      </c>
      <c r="BN372" s="82">
        <f t="shared" si="2166"/>
        <v>0</v>
      </c>
      <c r="BO372" s="82">
        <f t="shared" si="2167"/>
        <v>1661.42</v>
      </c>
      <c r="BP372" s="76">
        <f t="shared" si="2186"/>
        <v>8647.380000000001</v>
      </c>
      <c r="BQ372" s="77">
        <f t="shared" si="2168"/>
        <v>8.8308896939538197E-4</v>
      </c>
      <c r="BR372" s="76">
        <f t="shared" si="2169"/>
        <v>10.643453216158335</v>
      </c>
      <c r="BS372" s="82">
        <f t="shared" si="2170"/>
        <v>0</v>
      </c>
      <c r="BT372" s="82">
        <f t="shared" si="2171"/>
        <v>0</v>
      </c>
      <c r="BU372" s="82">
        <f t="shared" si="2172"/>
        <v>0</v>
      </c>
      <c r="BV372" s="82">
        <f t="shared" si="2173"/>
        <v>1281.3499999999999</v>
      </c>
      <c r="BW372" s="76">
        <f t="shared" si="2187"/>
        <v>1281.3499999999999</v>
      </c>
      <c r="BX372" s="77">
        <f t="shared" si="2174"/>
        <v>1.3085420681579536E-4</v>
      </c>
      <c r="BY372" s="76">
        <f t="shared" si="2175"/>
        <v>1.5771237968638454</v>
      </c>
      <c r="BZ372" s="82">
        <v>1919388.89</v>
      </c>
      <c r="CA372" s="77">
        <f t="shared" si="2176"/>
        <v>0.19601210502360783</v>
      </c>
      <c r="CB372" s="76">
        <f t="shared" si="2177"/>
        <v>2362.4410924845529</v>
      </c>
      <c r="CC372" s="82">
        <v>382121.90000000008</v>
      </c>
      <c r="CD372" s="77">
        <f t="shared" si="2178"/>
        <v>3.9023106982046037E-2</v>
      </c>
      <c r="CE372" s="76">
        <f t="shared" si="2179"/>
        <v>470.32703148462701</v>
      </c>
      <c r="CF372" s="84">
        <v>376072.66999999993</v>
      </c>
      <c r="CG372" s="77">
        <f t="shared" si="2180"/>
        <v>3.8405346656220668E-2</v>
      </c>
      <c r="CH372" s="85">
        <f t="shared" si="2181"/>
        <v>462.88145877950905</v>
      </c>
    </row>
    <row r="373" spans="1:86" x14ac:dyDescent="0.2">
      <c r="A373" s="79"/>
      <c r="B373" s="70" t="s">
        <v>600</v>
      </c>
      <c r="C373" s="70" t="s">
        <v>601</v>
      </c>
      <c r="D373" s="80">
        <f t="shared" si="2109"/>
        <v>278.73</v>
      </c>
      <c r="E373" s="80">
        <f t="shared" si="2110"/>
        <v>4085326.4</v>
      </c>
      <c r="F373" s="76">
        <f t="shared" si="2111"/>
        <v>2175320.7399999993</v>
      </c>
      <c r="G373" s="76">
        <f t="shared" si="2112"/>
        <v>0</v>
      </c>
      <c r="H373" s="76">
        <f t="shared" si="2113"/>
        <v>0</v>
      </c>
      <c r="I373" s="76">
        <f t="shared" si="2114"/>
        <v>2175320.7399999993</v>
      </c>
      <c r="J373" s="77">
        <f t="shared" si="2115"/>
        <v>0.53247171144024119</v>
      </c>
      <c r="K373" s="81">
        <f t="shared" si="2116"/>
        <v>7804.4011767660431</v>
      </c>
      <c r="L373" s="82">
        <f t="shared" si="2117"/>
        <v>0</v>
      </c>
      <c r="M373" s="82">
        <f t="shared" si="2118"/>
        <v>0</v>
      </c>
      <c r="N373" s="82">
        <f t="shared" si="2119"/>
        <v>0</v>
      </c>
      <c r="O373" s="82">
        <f t="shared" si="2120"/>
        <v>0</v>
      </c>
      <c r="P373" s="82">
        <f t="shared" si="2121"/>
        <v>0</v>
      </c>
      <c r="Q373" s="82">
        <f t="shared" si="2122"/>
        <v>0</v>
      </c>
      <c r="R373" s="76"/>
      <c r="S373" s="77">
        <f t="shared" si="2123"/>
        <v>0</v>
      </c>
      <c r="T373" s="96">
        <f t="shared" si="2124"/>
        <v>0</v>
      </c>
      <c r="U373" s="82">
        <f t="shared" si="2125"/>
        <v>315661.11000000004</v>
      </c>
      <c r="V373" s="82">
        <f t="shared" si="2126"/>
        <v>0</v>
      </c>
      <c r="W373" s="82">
        <f t="shared" si="2127"/>
        <v>62170.33</v>
      </c>
      <c r="X373" s="82">
        <f t="shared" si="2128"/>
        <v>0</v>
      </c>
      <c r="Y373" s="82">
        <f t="shared" si="2129"/>
        <v>0</v>
      </c>
      <c r="Z373" s="82">
        <f t="shared" si="2130"/>
        <v>0</v>
      </c>
      <c r="AA373" s="76">
        <f t="shared" si="2131"/>
        <v>377831.44000000006</v>
      </c>
      <c r="AB373" s="77">
        <f t="shared" si="2132"/>
        <v>9.2485006828340585E-2</v>
      </c>
      <c r="AC373" s="76">
        <f t="shared" si="2133"/>
        <v>1355.5463710400747</v>
      </c>
      <c r="AD373" s="82">
        <f t="shared" si="2134"/>
        <v>211325.04</v>
      </c>
      <c r="AE373" s="82">
        <f t="shared" si="2135"/>
        <v>0</v>
      </c>
      <c r="AF373" s="82">
        <f t="shared" si="2136"/>
        <v>4683.58</v>
      </c>
      <c r="AG373" s="82">
        <f t="shared" si="2137"/>
        <v>0</v>
      </c>
      <c r="AH373" s="76">
        <f t="shared" si="2182"/>
        <v>216008.62</v>
      </c>
      <c r="AI373" s="77">
        <f t="shared" si="2183"/>
        <v>5.2874262384518408E-2</v>
      </c>
      <c r="AJ373" s="76">
        <f t="shared" si="2184"/>
        <v>774.97441968930502</v>
      </c>
      <c r="AK373" s="82">
        <f t="shared" si="2138"/>
        <v>0</v>
      </c>
      <c r="AL373" s="82">
        <f t="shared" si="2139"/>
        <v>0</v>
      </c>
      <c r="AM373" s="76"/>
      <c r="AN373" s="77">
        <f t="shared" si="2140"/>
        <v>0</v>
      </c>
      <c r="AO373" s="76">
        <f t="shared" si="2141"/>
        <v>0</v>
      </c>
      <c r="AP373" s="82">
        <f t="shared" si="2142"/>
        <v>79349.000000000015</v>
      </c>
      <c r="AQ373" s="82">
        <f t="shared" si="2143"/>
        <v>47113.100000000006</v>
      </c>
      <c r="AR373" s="82">
        <f t="shared" si="2144"/>
        <v>0</v>
      </c>
      <c r="AS373" s="82">
        <f t="shared" si="2145"/>
        <v>0</v>
      </c>
      <c r="AT373" s="82">
        <f t="shared" si="2146"/>
        <v>71108.13</v>
      </c>
      <c r="AU373" s="82">
        <f t="shared" si="2147"/>
        <v>0</v>
      </c>
      <c r="AV373" s="82">
        <f t="shared" si="2148"/>
        <v>0</v>
      </c>
      <c r="AW373" s="82">
        <f t="shared" si="2149"/>
        <v>689.64</v>
      </c>
      <c r="AX373" s="82">
        <f t="shared" si="2150"/>
        <v>0</v>
      </c>
      <c r="AY373" s="82">
        <f t="shared" si="2151"/>
        <v>0</v>
      </c>
      <c r="AZ373" s="82">
        <f t="shared" si="2152"/>
        <v>0</v>
      </c>
      <c r="BA373" s="82">
        <f t="shared" si="2153"/>
        <v>0</v>
      </c>
      <c r="BB373" s="82">
        <f t="shared" si="2154"/>
        <v>144.69</v>
      </c>
      <c r="BC373" s="82">
        <f t="shared" si="2155"/>
        <v>0</v>
      </c>
      <c r="BD373" s="82">
        <f t="shared" si="2156"/>
        <v>0</v>
      </c>
      <c r="BE373" s="82">
        <f t="shared" si="2157"/>
        <v>0</v>
      </c>
      <c r="BF373" s="76">
        <f t="shared" si="2158"/>
        <v>198404.56000000006</v>
      </c>
      <c r="BG373" s="77">
        <f t="shared" si="2159"/>
        <v>4.8565167277699051E-2</v>
      </c>
      <c r="BH373" s="76">
        <f t="shared" si="2160"/>
        <v>711.81630969038156</v>
      </c>
      <c r="BI373" s="82">
        <f t="shared" si="2161"/>
        <v>0</v>
      </c>
      <c r="BJ373" s="82">
        <f t="shared" si="2162"/>
        <v>0</v>
      </c>
      <c r="BK373" s="82">
        <f t="shared" si="2163"/>
        <v>0</v>
      </c>
      <c r="BL373" s="82">
        <f t="shared" si="2164"/>
        <v>3147.85</v>
      </c>
      <c r="BM373" s="82">
        <f t="shared" si="2165"/>
        <v>0</v>
      </c>
      <c r="BN373" s="82">
        <f t="shared" si="2166"/>
        <v>0</v>
      </c>
      <c r="BO373" s="82">
        <f t="shared" si="2167"/>
        <v>0</v>
      </c>
      <c r="BP373" s="76">
        <f t="shared" si="2186"/>
        <v>3147.85</v>
      </c>
      <c r="BQ373" s="77">
        <f t="shared" si="2168"/>
        <v>7.7052594867328108E-4</v>
      </c>
      <c r="BR373" s="76">
        <f t="shared" si="2169"/>
        <v>11.293545725253828</v>
      </c>
      <c r="BS373" s="82">
        <f t="shared" si="2170"/>
        <v>0</v>
      </c>
      <c r="BT373" s="82">
        <f t="shared" si="2171"/>
        <v>0</v>
      </c>
      <c r="BU373" s="82">
        <f t="shared" si="2172"/>
        <v>22071.5</v>
      </c>
      <c r="BV373" s="82">
        <f t="shared" si="2173"/>
        <v>16658.05</v>
      </c>
      <c r="BW373" s="76">
        <f t="shared" si="2187"/>
        <v>38729.550000000003</v>
      </c>
      <c r="BX373" s="77">
        <f t="shared" si="2174"/>
        <v>9.4801605081053023E-3</v>
      </c>
      <c r="BY373" s="76">
        <f t="shared" si="2175"/>
        <v>138.95005919707245</v>
      </c>
      <c r="BZ373" s="82">
        <v>743844.47999999986</v>
      </c>
      <c r="CA373" s="77">
        <f t="shared" si="2176"/>
        <v>0.18207712362958314</v>
      </c>
      <c r="CB373" s="76">
        <f t="shared" si="2177"/>
        <v>2668.6918523302115</v>
      </c>
      <c r="CC373" s="82">
        <v>190860.81000000003</v>
      </c>
      <c r="CD373" s="77">
        <f t="shared" si="2178"/>
        <v>4.6718619594263024E-2</v>
      </c>
      <c r="CE373" s="76">
        <f t="shared" si="2179"/>
        <v>684.75158755785174</v>
      </c>
      <c r="CF373" s="84">
        <v>141178.35000000003</v>
      </c>
      <c r="CG373" s="77">
        <f t="shared" si="2180"/>
        <v>3.4557422388575863E-2</v>
      </c>
      <c r="CH373" s="85">
        <f t="shared" si="2181"/>
        <v>506.50575826068246</v>
      </c>
    </row>
    <row r="374" spans="1:86" x14ac:dyDescent="0.2">
      <c r="A374" s="79"/>
      <c r="B374" s="70" t="s">
        <v>602</v>
      </c>
      <c r="C374" s="70" t="s">
        <v>603</v>
      </c>
      <c r="D374" s="80">
        <f t="shared" si="2109"/>
        <v>350.13000000000005</v>
      </c>
      <c r="E374" s="80">
        <f t="shared" si="2110"/>
        <v>4440646.3600000003</v>
      </c>
      <c r="F374" s="76">
        <f t="shared" si="2111"/>
        <v>2296907.7000000002</v>
      </c>
      <c r="G374" s="76">
        <f t="shared" si="2112"/>
        <v>0</v>
      </c>
      <c r="H374" s="76">
        <f t="shared" si="2113"/>
        <v>66525.14</v>
      </c>
      <c r="I374" s="76">
        <f t="shared" si="2114"/>
        <v>2363432.8400000003</v>
      </c>
      <c r="J374" s="77">
        <f t="shared" si="2115"/>
        <v>0.53222721387793648</v>
      </c>
      <c r="K374" s="81">
        <f t="shared" si="2116"/>
        <v>6750.1580555793562</v>
      </c>
      <c r="L374" s="82">
        <f t="shared" si="2117"/>
        <v>0</v>
      </c>
      <c r="M374" s="82">
        <f t="shared" si="2118"/>
        <v>0</v>
      </c>
      <c r="N374" s="82">
        <f t="shared" si="2119"/>
        <v>0</v>
      </c>
      <c r="O374" s="82">
        <f t="shared" si="2120"/>
        <v>0</v>
      </c>
      <c r="P374" s="82">
        <f t="shared" si="2121"/>
        <v>0</v>
      </c>
      <c r="Q374" s="82">
        <f t="shared" si="2122"/>
        <v>0</v>
      </c>
      <c r="R374" s="76"/>
      <c r="S374" s="77">
        <f t="shared" si="2123"/>
        <v>0</v>
      </c>
      <c r="T374" s="96">
        <f t="shared" si="2124"/>
        <v>0</v>
      </c>
      <c r="U374" s="82">
        <f t="shared" si="2125"/>
        <v>180993.46</v>
      </c>
      <c r="V374" s="82">
        <f t="shared" si="2126"/>
        <v>2908.23</v>
      </c>
      <c r="W374" s="82">
        <f t="shared" si="2127"/>
        <v>63053.29</v>
      </c>
      <c r="X374" s="82">
        <f t="shared" si="2128"/>
        <v>0</v>
      </c>
      <c r="Y374" s="82">
        <f t="shared" si="2129"/>
        <v>0</v>
      </c>
      <c r="Z374" s="82">
        <f t="shared" si="2130"/>
        <v>0</v>
      </c>
      <c r="AA374" s="76">
        <f t="shared" si="2131"/>
        <v>246954.98</v>
      </c>
      <c r="AB374" s="77">
        <f t="shared" si="2132"/>
        <v>5.5612395128892898E-2</v>
      </c>
      <c r="AC374" s="76">
        <f t="shared" si="2133"/>
        <v>705.32367977608305</v>
      </c>
      <c r="AD374" s="82">
        <f t="shared" si="2134"/>
        <v>74085.279999999999</v>
      </c>
      <c r="AE374" s="82">
        <f t="shared" si="2135"/>
        <v>24044.43</v>
      </c>
      <c r="AF374" s="82">
        <f t="shared" si="2136"/>
        <v>2397.46</v>
      </c>
      <c r="AG374" s="82">
        <f t="shared" si="2137"/>
        <v>0</v>
      </c>
      <c r="AH374" s="76">
        <f>SUM(AD374:AG374)</f>
        <v>100527.17</v>
      </c>
      <c r="AI374" s="77">
        <f t="shared" si="2183"/>
        <v>2.2637958947940181E-2</v>
      </c>
      <c r="AJ374" s="76">
        <f t="shared" si="2184"/>
        <v>287.11384342958326</v>
      </c>
      <c r="AK374" s="82">
        <f t="shared" si="2138"/>
        <v>0</v>
      </c>
      <c r="AL374" s="82">
        <f t="shared" si="2139"/>
        <v>0</v>
      </c>
      <c r="AM374" s="76"/>
      <c r="AN374" s="77">
        <f t="shared" si="2140"/>
        <v>0</v>
      </c>
      <c r="AO374" s="76">
        <f t="shared" si="2141"/>
        <v>0</v>
      </c>
      <c r="AP374" s="82">
        <f t="shared" si="2142"/>
        <v>105242.12</v>
      </c>
      <c r="AQ374" s="82">
        <f t="shared" si="2143"/>
        <v>42350.559999999998</v>
      </c>
      <c r="AR374" s="82">
        <f t="shared" si="2144"/>
        <v>0</v>
      </c>
      <c r="AS374" s="82">
        <f t="shared" si="2145"/>
        <v>0</v>
      </c>
      <c r="AT374" s="82">
        <f t="shared" si="2146"/>
        <v>120079.11000000002</v>
      </c>
      <c r="AU374" s="82">
        <f t="shared" si="2147"/>
        <v>0</v>
      </c>
      <c r="AV374" s="82">
        <f t="shared" si="2148"/>
        <v>0</v>
      </c>
      <c r="AW374" s="82">
        <f t="shared" si="2149"/>
        <v>41844.549999999996</v>
      </c>
      <c r="AX374" s="82">
        <f t="shared" si="2150"/>
        <v>0</v>
      </c>
      <c r="AY374" s="82">
        <f t="shared" si="2151"/>
        <v>0</v>
      </c>
      <c r="AZ374" s="82">
        <f t="shared" si="2152"/>
        <v>0</v>
      </c>
      <c r="BA374" s="82">
        <f t="shared" si="2153"/>
        <v>9185.2300000000014</v>
      </c>
      <c r="BB374" s="82">
        <f t="shared" si="2154"/>
        <v>107628.2</v>
      </c>
      <c r="BC374" s="82">
        <f t="shared" si="2155"/>
        <v>0</v>
      </c>
      <c r="BD374" s="82">
        <f t="shared" si="2156"/>
        <v>0</v>
      </c>
      <c r="BE374" s="82">
        <f t="shared" si="2157"/>
        <v>0</v>
      </c>
      <c r="BF374" s="76">
        <f t="shared" si="2158"/>
        <v>426329.77</v>
      </c>
      <c r="BG374" s="77">
        <f t="shared" si="2159"/>
        <v>9.6006242208397791E-2</v>
      </c>
      <c r="BH374" s="76">
        <f t="shared" si="2160"/>
        <v>1217.6327935338302</v>
      </c>
      <c r="BI374" s="82">
        <f t="shared" si="2161"/>
        <v>0</v>
      </c>
      <c r="BJ374" s="82">
        <f t="shared" si="2162"/>
        <v>0</v>
      </c>
      <c r="BK374" s="82">
        <f t="shared" si="2163"/>
        <v>0</v>
      </c>
      <c r="BL374" s="82">
        <f t="shared" si="2164"/>
        <v>770</v>
      </c>
      <c r="BM374" s="82">
        <f t="shared" si="2165"/>
        <v>0</v>
      </c>
      <c r="BN374" s="82">
        <f t="shared" si="2166"/>
        <v>0</v>
      </c>
      <c r="BO374" s="82">
        <f t="shared" si="2167"/>
        <v>3300.63</v>
      </c>
      <c r="BP374" s="76">
        <f t="shared" si="2186"/>
        <v>4070.63</v>
      </c>
      <c r="BQ374" s="77">
        <f t="shared" si="2168"/>
        <v>9.1667511213390116E-4</v>
      </c>
      <c r="BR374" s="76">
        <f t="shared" si="2169"/>
        <v>11.626053180247336</v>
      </c>
      <c r="BS374" s="82">
        <f t="shared" si="2170"/>
        <v>0</v>
      </c>
      <c r="BT374" s="82">
        <f t="shared" si="2171"/>
        <v>0</v>
      </c>
      <c r="BU374" s="82">
        <f t="shared" si="2172"/>
        <v>0</v>
      </c>
      <c r="BV374" s="82">
        <f t="shared" si="2173"/>
        <v>0</v>
      </c>
      <c r="BW374" s="76"/>
      <c r="BX374" s="77">
        <f t="shared" si="2174"/>
        <v>0</v>
      </c>
      <c r="BY374" s="76">
        <f t="shared" si="2175"/>
        <v>0</v>
      </c>
      <c r="BZ374" s="82">
        <v>776784.14999999991</v>
      </c>
      <c r="CA374" s="77">
        <f t="shared" si="2176"/>
        <v>0.17492592001854429</v>
      </c>
      <c r="CB374" s="76">
        <f t="shared" si="2177"/>
        <v>2218.559249421643</v>
      </c>
      <c r="CC374" s="82">
        <v>303062.18</v>
      </c>
      <c r="CD374" s="77">
        <f t="shared" si="2178"/>
        <v>6.824731253762796E-2</v>
      </c>
      <c r="CE374" s="76">
        <f t="shared" si="2179"/>
        <v>865.57044526318782</v>
      </c>
      <c r="CF374" s="84">
        <v>219484.64000000004</v>
      </c>
      <c r="CG374" s="77">
        <f t="shared" si="2180"/>
        <v>4.9426282168526479E-2</v>
      </c>
      <c r="CH374" s="85">
        <f t="shared" si="2181"/>
        <v>626.86613543540977</v>
      </c>
    </row>
    <row r="375" spans="1:86" x14ac:dyDescent="0.2">
      <c r="A375" s="79"/>
      <c r="B375" s="70"/>
      <c r="C375" s="74" t="s">
        <v>56</v>
      </c>
      <c r="D375" s="97">
        <f t="shared" ref="D375:I375" si="2188">SUM(D368:D374)</f>
        <v>8873.0399999999991</v>
      </c>
      <c r="E375" s="74">
        <f t="shared" si="2188"/>
        <v>106654014.15000002</v>
      </c>
      <c r="F375" s="74">
        <f t="shared" si="2188"/>
        <v>56828478.489999995</v>
      </c>
      <c r="G375" s="74">
        <f t="shared" si="2188"/>
        <v>490401.15</v>
      </c>
      <c r="H375" s="74">
        <f t="shared" si="2188"/>
        <v>66525.14</v>
      </c>
      <c r="I375" s="74">
        <f t="shared" si="2188"/>
        <v>57385404.779999994</v>
      </c>
      <c r="J375" s="90">
        <f t="shared" si="2115"/>
        <v>0.53805199211060339</v>
      </c>
      <c r="K375" s="91">
        <f t="shared" si="2116"/>
        <v>6467.3893930377862</v>
      </c>
      <c r="L375" s="74">
        <f t="shared" ref="L375:R375" si="2189">SUM(L368:L374)</f>
        <v>0</v>
      </c>
      <c r="M375" s="74">
        <f t="shared" si="2189"/>
        <v>0</v>
      </c>
      <c r="N375" s="74">
        <f t="shared" si="2189"/>
        <v>0</v>
      </c>
      <c r="O375" s="74">
        <f t="shared" si="2189"/>
        <v>0</v>
      </c>
      <c r="P375" s="74">
        <f t="shared" si="2189"/>
        <v>0</v>
      </c>
      <c r="Q375" s="74">
        <f t="shared" si="2189"/>
        <v>0</v>
      </c>
      <c r="R375" s="74">
        <f t="shared" si="2189"/>
        <v>0</v>
      </c>
      <c r="S375" s="90">
        <f t="shared" si="2123"/>
        <v>0</v>
      </c>
      <c r="T375" s="66">
        <f t="shared" si="2124"/>
        <v>0</v>
      </c>
      <c r="U375" s="74">
        <f t="shared" ref="U375:AA375" si="2190">SUM(U368:U374)</f>
        <v>8935918.2400000002</v>
      </c>
      <c r="V375" s="74">
        <f t="shared" si="2190"/>
        <v>254677.41000000003</v>
      </c>
      <c r="W375" s="74">
        <f t="shared" si="2190"/>
        <v>1702482.4300000002</v>
      </c>
      <c r="X375" s="74">
        <f t="shared" si="2190"/>
        <v>0</v>
      </c>
      <c r="Y375" s="74">
        <f t="shared" si="2190"/>
        <v>0</v>
      </c>
      <c r="Z375" s="74">
        <f t="shared" si="2190"/>
        <v>0</v>
      </c>
      <c r="AA375" s="74">
        <f t="shared" si="2190"/>
        <v>10893078.079999998</v>
      </c>
      <c r="AB375" s="90">
        <f t="shared" si="2132"/>
        <v>0.10213472194942225</v>
      </c>
      <c r="AC375" s="63">
        <f t="shared" si="2133"/>
        <v>1227.6602021404162</v>
      </c>
      <c r="AD375" s="74">
        <f>SUM(AD368:AD374)</f>
        <v>2990838.7999999993</v>
      </c>
      <c r="AE375" s="74">
        <f>SUM(AE368:AE374)</f>
        <v>114659.5</v>
      </c>
      <c r="AF375" s="74">
        <f>SUM(AF368:AF374)</f>
        <v>66958</v>
      </c>
      <c r="AG375" s="74">
        <f>SUM(AG368:AG374)</f>
        <v>0</v>
      </c>
      <c r="AH375" s="74">
        <f>SUM(AH368:AH374)</f>
        <v>3172456.3</v>
      </c>
      <c r="AI375" s="90">
        <f>AH375/E375</f>
        <v>2.974530612170118E-2</v>
      </c>
      <c r="AJ375" s="63">
        <f>AH375/D375</f>
        <v>357.53882547582339</v>
      </c>
      <c r="AK375" s="74">
        <f t="shared" ref="AK375" si="2191">SUM(AK368:AK374)</f>
        <v>521457.21999999991</v>
      </c>
      <c r="AL375" s="74">
        <f>SUM(AL368:AL374)</f>
        <v>0</v>
      </c>
      <c r="AM375" s="74">
        <f>SUM(AM368:AM374)</f>
        <v>521457.21999999991</v>
      </c>
      <c r="AN375" s="90">
        <f t="shared" si="2140"/>
        <v>4.8892413863261966E-3</v>
      </c>
      <c r="AO375" s="63">
        <f t="shared" si="2141"/>
        <v>58.768721881114026</v>
      </c>
      <c r="AP375" s="74">
        <f t="shared" ref="AP375:AW375" si="2192">SUM(AP368:AP374)</f>
        <v>2255463.2500000005</v>
      </c>
      <c r="AQ375" s="74">
        <f t="shared" si="2192"/>
        <v>982823.25</v>
      </c>
      <c r="AR375" s="74">
        <f t="shared" si="2192"/>
        <v>0</v>
      </c>
      <c r="AS375" s="74">
        <f t="shared" si="2192"/>
        <v>0</v>
      </c>
      <c r="AT375" s="74">
        <f t="shared" si="2192"/>
        <v>2237136.61</v>
      </c>
      <c r="AU375" s="74">
        <f t="shared" si="2192"/>
        <v>0</v>
      </c>
      <c r="AV375" s="74">
        <f t="shared" si="2192"/>
        <v>0</v>
      </c>
      <c r="AW375" s="74">
        <f t="shared" si="2192"/>
        <v>684152.06</v>
      </c>
      <c r="AX375" s="74">
        <f>SUM(AX368:AX374)</f>
        <v>2335.6999999999998</v>
      </c>
      <c r="AY375" s="74">
        <f>SUM(AY368:AY374)</f>
        <v>984227.71999999974</v>
      </c>
      <c r="AZ375" s="74">
        <f t="shared" ref="AZ375:BF375" si="2193">SUM(AZ368:AZ374)</f>
        <v>0</v>
      </c>
      <c r="BA375" s="74">
        <f t="shared" si="2193"/>
        <v>155161.32</v>
      </c>
      <c r="BB375" s="74">
        <f t="shared" si="2193"/>
        <v>1293259.3999999997</v>
      </c>
      <c r="BC375" s="74">
        <f t="shared" si="2193"/>
        <v>0</v>
      </c>
      <c r="BD375" s="74">
        <f t="shared" si="2193"/>
        <v>0</v>
      </c>
      <c r="BE375" s="74">
        <f t="shared" si="2193"/>
        <v>0</v>
      </c>
      <c r="BF375" s="74">
        <f t="shared" si="2193"/>
        <v>8594559.3100000005</v>
      </c>
      <c r="BG375" s="90">
        <f t="shared" si="2159"/>
        <v>8.058355213815456E-2</v>
      </c>
      <c r="BH375" s="63">
        <f t="shared" si="2160"/>
        <v>968.61496285376847</v>
      </c>
      <c r="BI375" s="74">
        <f t="shared" ref="BI375:BN375" si="2194">SUM(BI368:BI374)</f>
        <v>0</v>
      </c>
      <c r="BJ375" s="74">
        <f t="shared" si="2194"/>
        <v>0</v>
      </c>
      <c r="BK375" s="74">
        <f t="shared" si="2194"/>
        <v>314369.04000000004</v>
      </c>
      <c r="BL375" s="74">
        <f t="shared" si="2194"/>
        <v>3917.85</v>
      </c>
      <c r="BM375" s="74">
        <f t="shared" si="2194"/>
        <v>0</v>
      </c>
      <c r="BN375" s="74">
        <f t="shared" si="2194"/>
        <v>0</v>
      </c>
      <c r="BO375" s="74">
        <f>SUM(BO368:BO374)</f>
        <v>922405.2300000001</v>
      </c>
      <c r="BP375" s="74">
        <f t="shared" ref="BP375" si="2195">SUM(BP368:BP374)</f>
        <v>1240692.1200000001</v>
      </c>
      <c r="BQ375" s="90">
        <f t="shared" si="2168"/>
        <v>1.1632868484959877E-2</v>
      </c>
      <c r="BR375" s="63">
        <f t="shared" si="2169"/>
        <v>139.8271753536556</v>
      </c>
      <c r="BS375" s="74">
        <f>SUM(BS368:BS374)</f>
        <v>0</v>
      </c>
      <c r="BT375" s="74">
        <f>SUM(BT368:BT374)</f>
        <v>0</v>
      </c>
      <c r="BU375" s="74">
        <f>SUM(BU368:BU374)</f>
        <v>22071.5</v>
      </c>
      <c r="BV375" s="74">
        <f>SUM(BV368:BV374)</f>
        <v>181953.25999999998</v>
      </c>
      <c r="BW375" s="74">
        <f>SUM(BW368:BW374)</f>
        <v>204024.76</v>
      </c>
      <c r="BX375" s="90">
        <f t="shared" si="2174"/>
        <v>1.9129590351194482E-3</v>
      </c>
      <c r="BY375" s="63">
        <f t="shared" si="2175"/>
        <v>22.993783415830428</v>
      </c>
      <c r="BZ375" s="74">
        <f>SUM(BZ368:BZ374)</f>
        <v>17922810.069999997</v>
      </c>
      <c r="CA375" s="90">
        <f t="shared" si="2176"/>
        <v>0.16804627760932703</v>
      </c>
      <c r="CB375" s="63">
        <f t="shared" si="2177"/>
        <v>2019.9176460378853</v>
      </c>
      <c r="CC375" s="74">
        <f>SUM(CC368:CC374)</f>
        <v>4249551.5199999996</v>
      </c>
      <c r="CD375" s="90">
        <f t="shared" si="2178"/>
        <v>3.9844271721675269E-2</v>
      </c>
      <c r="CE375" s="63">
        <f t="shared" si="2179"/>
        <v>478.92847547176615</v>
      </c>
      <c r="CF375" s="98">
        <f>SUM(CF368:CF374)</f>
        <v>2469979.9900000002</v>
      </c>
      <c r="CG375" s="90">
        <f t="shared" si="2180"/>
        <v>2.3158809442710503E-2</v>
      </c>
      <c r="CH375" s="93">
        <f t="shared" si="2181"/>
        <v>278.36908094632736</v>
      </c>
    </row>
    <row r="376" spans="1:86" s="59" customFormat="1" ht="4.5" customHeight="1" x14ac:dyDescent="0.2">
      <c r="A376" s="20"/>
      <c r="B376" s="19"/>
      <c r="C376" s="57"/>
      <c r="D376" s="19"/>
      <c r="E376" s="19"/>
      <c r="F376" s="76"/>
      <c r="G376" s="76"/>
      <c r="H376" s="76"/>
      <c r="I376" s="76"/>
      <c r="J376" s="19"/>
      <c r="K376" s="76"/>
      <c r="L376" s="76"/>
      <c r="M376" s="76"/>
      <c r="N376" s="76"/>
      <c r="O376" s="76"/>
      <c r="P376" s="76"/>
      <c r="Q376" s="76"/>
      <c r="R376" s="76"/>
      <c r="S376" s="19"/>
      <c r="T376" s="76"/>
      <c r="U376" s="76"/>
      <c r="V376" s="76"/>
      <c r="W376" s="76"/>
      <c r="X376" s="76"/>
      <c r="Y376" s="76"/>
      <c r="Z376" s="76"/>
      <c r="AA376" s="76"/>
      <c r="AB376" s="19"/>
      <c r="AC376" s="76"/>
      <c r="AD376" s="76"/>
      <c r="AE376" s="76"/>
      <c r="AF376" s="76"/>
      <c r="AG376" s="76"/>
      <c r="AH376" s="76"/>
      <c r="AI376" s="19"/>
      <c r="AJ376" s="76"/>
      <c r="AK376" s="76"/>
      <c r="AL376" s="76"/>
      <c r="AM376" s="76"/>
      <c r="AN376" s="19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19"/>
      <c r="BH376" s="76"/>
      <c r="BI376" s="76"/>
      <c r="BJ376" s="76"/>
      <c r="BK376" s="76"/>
      <c r="BL376" s="76"/>
      <c r="BM376" s="76"/>
      <c r="BN376" s="76"/>
      <c r="BO376" s="76"/>
      <c r="BP376" s="76"/>
      <c r="BQ376" s="19"/>
      <c r="BR376" s="76"/>
      <c r="BS376" s="76"/>
      <c r="BT376" s="76"/>
      <c r="BU376" s="76"/>
      <c r="BV376" s="76"/>
      <c r="BW376" s="76"/>
      <c r="BX376" s="19"/>
      <c r="BY376" s="76"/>
      <c r="BZ376" s="76"/>
      <c r="CA376" s="19"/>
      <c r="CB376" s="76"/>
      <c r="CC376" s="76"/>
      <c r="CD376" s="19"/>
      <c r="CE376" s="76"/>
      <c r="CF376" s="78"/>
      <c r="CG376" s="19"/>
      <c r="CH376" s="19"/>
    </row>
    <row r="377" spans="1:86" x14ac:dyDescent="0.2">
      <c r="A377" s="94" t="s">
        <v>604</v>
      </c>
      <c r="B377" s="70"/>
      <c r="C377" s="74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1"/>
    </row>
    <row r="378" spans="1:86" x14ac:dyDescent="0.2">
      <c r="A378" s="79"/>
      <c r="B378" s="100" t="s">
        <v>605</v>
      </c>
      <c r="C378" s="70" t="s">
        <v>606</v>
      </c>
      <c r="D378" s="80">
        <f t="shared" ref="D378:D385" si="2196">VLOOKUP($B378,enroll1516,3,FALSE)</f>
        <v>11062.08</v>
      </c>
      <c r="E378" s="80">
        <f t="shared" ref="E378:E385" si="2197">VLOOKUP($B378,enroll1516,4,FALSE)</f>
        <v>130639546.45</v>
      </c>
      <c r="F378" s="76">
        <f t="shared" ref="F378:F385" si="2198">VLOOKUP($B378,program1516,2,FALSE)</f>
        <v>75740380.560000017</v>
      </c>
      <c r="G378" s="76">
        <f t="shared" ref="G378:G385" si="2199">VLOOKUP($B378,program1516,3,FALSE)</f>
        <v>796006.38000000012</v>
      </c>
      <c r="H378" s="76">
        <f t="shared" ref="H378:H385" si="2200">VLOOKUP($B378,program1516,4,FALSE)</f>
        <v>291178.02</v>
      </c>
      <c r="I378" s="76">
        <f t="shared" ref="I378:I385" si="2201">SUM(F378:H378)</f>
        <v>76827564.960000008</v>
      </c>
      <c r="J378" s="77">
        <f t="shared" ref="J378:J386" si="2202">I378/E378</f>
        <v>0.58808811763139746</v>
      </c>
      <c r="K378" s="81">
        <f t="shared" ref="K378:K386" si="2203">I378/D378</f>
        <v>6945.1283086001913</v>
      </c>
      <c r="L378" s="82">
        <f t="shared" ref="L378:L385" si="2204">VLOOKUP($B378,program1516,5,FALSE)</f>
        <v>0</v>
      </c>
      <c r="M378" s="82">
        <f t="shared" ref="M378:M385" si="2205">VLOOKUP($B378,program1516,6,FALSE)</f>
        <v>0</v>
      </c>
      <c r="N378" s="82">
        <f t="shared" ref="N378:N385" si="2206">VLOOKUP($B378,program1516,7,FALSE)</f>
        <v>0</v>
      </c>
      <c r="O378" s="82">
        <f t="shared" ref="O378:O385" si="2207">VLOOKUP($B378,program1516,8,FALSE)</f>
        <v>0</v>
      </c>
      <c r="P378" s="82">
        <f t="shared" ref="P378:P385" si="2208">VLOOKUP($B378,program1516,9,FALSE)</f>
        <v>0</v>
      </c>
      <c r="Q378" s="82">
        <f t="shared" ref="Q378:Q385" si="2209">VLOOKUP($B378,program1516,10,FALSE)</f>
        <v>0</v>
      </c>
      <c r="R378" s="76"/>
      <c r="S378" s="77">
        <f t="shared" ref="S378:S386" si="2210">R378/E378</f>
        <v>0</v>
      </c>
      <c r="T378" s="96">
        <f t="shared" ref="T378:T386" si="2211">R378/D378</f>
        <v>0</v>
      </c>
      <c r="U378" s="82">
        <f t="shared" ref="U378:U385" si="2212">VLOOKUP($B378,program1516,11,FALSE)</f>
        <v>14427166.150000002</v>
      </c>
      <c r="V378" s="82">
        <f t="shared" ref="V378:V385" si="2213">VLOOKUP($B378,program1516,12,FALSE)</f>
        <v>668758.27</v>
      </c>
      <c r="W378" s="82">
        <f t="shared" ref="W378:W385" si="2214">VLOOKUP($B378,program1516,13,FALSE)</f>
        <v>2088218.34</v>
      </c>
      <c r="X378" s="82">
        <f t="shared" ref="X378:X385" si="2215">VLOOKUP($B378,program1516,14,FALSE)</f>
        <v>0</v>
      </c>
      <c r="Y378" s="82">
        <f t="shared" ref="Y378:Y385" si="2216">VLOOKUP($B378,program1516,15,FALSE)</f>
        <v>0</v>
      </c>
      <c r="Z378" s="82">
        <f t="shared" ref="Z378:Z385" si="2217">VLOOKUP($B378,program1516,16,FALSE)</f>
        <v>0</v>
      </c>
      <c r="AA378" s="76">
        <f t="shared" ref="AA378:AA385" si="2218">SUM(U378:Z378)</f>
        <v>17184142.760000002</v>
      </c>
      <c r="AB378" s="77">
        <f t="shared" ref="AB378:AB386" si="2219">AA378/E378</f>
        <v>0.13153859782096633</v>
      </c>
      <c r="AC378" s="76">
        <f t="shared" ref="AC378:AC386" si="2220">AA378/D378</f>
        <v>1553.4278146605341</v>
      </c>
      <c r="AD378" s="82">
        <f t="shared" ref="AD378:AD385" si="2221">VLOOKUP($B378,program1516,17,FALSE)</f>
        <v>2491069.2900000005</v>
      </c>
      <c r="AE378" s="82">
        <f t="shared" ref="AE378:AE385" si="2222">VLOOKUP($B378,program1516,18,FALSE)</f>
        <v>141703.21999999997</v>
      </c>
      <c r="AF378" s="82">
        <f t="shared" ref="AF378:AF385" si="2223">VLOOKUP($B378,program1516,19,FALSE)</f>
        <v>64319</v>
      </c>
      <c r="AG378" s="82">
        <f t="shared" ref="AG378:AG385" si="2224">VLOOKUP($B378,program1516,20,FALSE)</f>
        <v>0</v>
      </c>
      <c r="AH378" s="76">
        <f t="shared" ref="AH378:AH384" si="2225">SUM(AD378:AG378)</f>
        <v>2697091.5100000007</v>
      </c>
      <c r="AI378" s="77">
        <f t="shared" ref="AI378:AI386" si="2226">AH378/E378</f>
        <v>2.0645291439619819E-2</v>
      </c>
      <c r="AJ378" s="76">
        <f t="shared" ref="AJ378:AJ386" si="2227">AH378/D378</f>
        <v>243.81413893228043</v>
      </c>
      <c r="AK378" s="82">
        <f t="shared" ref="AK378:AK385" si="2228">VLOOKUP($B378,program1516,21,FALSE)</f>
        <v>0</v>
      </c>
      <c r="AL378" s="82">
        <f t="shared" ref="AL378:AL385" si="2229">VLOOKUP($B378,program1516,22,FALSE)</f>
        <v>0</v>
      </c>
      <c r="AM378" s="76"/>
      <c r="AN378" s="77">
        <f t="shared" ref="AN378:AN386" si="2230">AM378/E378</f>
        <v>0</v>
      </c>
      <c r="AO378" s="76">
        <f t="shared" ref="AO378:AO386" si="2231">AM378/D378</f>
        <v>0</v>
      </c>
      <c r="AP378" s="82">
        <f t="shared" ref="AP378:AP385" si="2232">VLOOKUP($B378,program1516,23,FALSE)</f>
        <v>1889611.9499999997</v>
      </c>
      <c r="AQ378" s="82">
        <f t="shared" ref="AQ378:AQ385" si="2233">VLOOKUP($B378,program1516,24,FALSE)</f>
        <v>593923.28</v>
      </c>
      <c r="AR378" s="82">
        <f t="shared" ref="AR378:AR385" si="2234">VLOOKUP($B378,program1516,25,FALSE)</f>
        <v>44449</v>
      </c>
      <c r="AS378" s="82">
        <f t="shared" ref="AS378:AS385" si="2235">VLOOKUP($B378,program1516,26,FALSE)</f>
        <v>0</v>
      </c>
      <c r="AT378" s="82">
        <f t="shared" ref="AT378:AT385" si="2236">VLOOKUP($B378,program1516,27,FALSE)</f>
        <v>1869749.48</v>
      </c>
      <c r="AU378" s="82">
        <f t="shared" ref="AU378:AU385" si="2237">VLOOKUP($B378,program1516,28,FALSE)</f>
        <v>56521.82</v>
      </c>
      <c r="AV378" s="82">
        <f t="shared" ref="AV378:AV385" si="2238">VLOOKUP($B378,program1516,29,FALSE)</f>
        <v>0</v>
      </c>
      <c r="AW378" s="82">
        <f t="shared" ref="AW378:AW385" si="2239">VLOOKUP($B378,program1516,30,FALSE)</f>
        <v>1031938.47</v>
      </c>
      <c r="AX378" s="82">
        <f t="shared" ref="AX378:AX385" si="2240">VLOOKUP($B378,program1516,31,FALSE)</f>
        <v>0</v>
      </c>
      <c r="AY378" s="82">
        <f t="shared" ref="AY378:AY385" si="2241">VLOOKUP($B378,program1516,32,FALSE)</f>
        <v>0</v>
      </c>
      <c r="AZ378" s="82">
        <f t="shared" ref="AZ378:AZ385" si="2242">VLOOKUP($B378,program1516,33,FALSE)</f>
        <v>0</v>
      </c>
      <c r="BA378" s="82">
        <f t="shared" ref="BA378:BA385" si="2243">VLOOKUP($B378,program1516,34,FALSE)</f>
        <v>91742.219999999987</v>
      </c>
      <c r="BB378" s="82">
        <f t="shared" ref="BB378:BB385" si="2244">VLOOKUP($B378,program1516,35,FALSE)</f>
        <v>1486891.39</v>
      </c>
      <c r="BC378" s="82">
        <f t="shared" ref="BC378:BC385" si="2245">VLOOKUP($B378,program1516,36,FALSE)</f>
        <v>0</v>
      </c>
      <c r="BD378" s="82">
        <f t="shared" ref="BD378:BD385" si="2246">VLOOKUP($B378,program1516,37,FALSE)</f>
        <v>0</v>
      </c>
      <c r="BE378" s="82">
        <f t="shared" ref="BE378:BE385" si="2247">VLOOKUP($B378,program1516,38,FALSE)</f>
        <v>0</v>
      </c>
      <c r="BF378" s="76">
        <f t="shared" ref="BF378:BF385" si="2248">SUM(AP378:BE378)</f>
        <v>7064827.6099999985</v>
      </c>
      <c r="BG378" s="77">
        <f t="shared" ref="BG378:BG386" si="2249">BF378/E378</f>
        <v>5.407878243594437E-2</v>
      </c>
      <c r="BH378" s="76">
        <f t="shared" ref="BH378:BH386" si="2250">BF378/D378</f>
        <v>638.65273167433236</v>
      </c>
      <c r="BI378" s="82">
        <f t="shared" ref="BI378:BI385" si="2251">VLOOKUP($B378,program1516,39,FALSE)</f>
        <v>0</v>
      </c>
      <c r="BJ378" s="82">
        <f t="shared" ref="BJ378:BJ385" si="2252">VLOOKUP($B378,program1516,40,FALSE)</f>
        <v>0</v>
      </c>
      <c r="BK378" s="82">
        <f t="shared" ref="BK378:BK385" si="2253">VLOOKUP($B378,program1516,41,FALSE)</f>
        <v>360654.8</v>
      </c>
      <c r="BL378" s="82">
        <f t="shared" ref="BL378:BL385" si="2254">VLOOKUP($B378,program1516,42,FALSE)</f>
        <v>0</v>
      </c>
      <c r="BM378" s="82">
        <f t="shared" ref="BM378:BM385" si="2255">VLOOKUP($B378,program1516,43,FALSE)</f>
        <v>0</v>
      </c>
      <c r="BN378" s="82">
        <f t="shared" ref="BN378:BN385" si="2256">VLOOKUP($B378,program1516,44,FALSE)</f>
        <v>0</v>
      </c>
      <c r="BO378" s="82">
        <f t="shared" ref="BO378:BO385" si="2257">VLOOKUP($B378,program1516,45,FALSE)</f>
        <v>636424.4</v>
      </c>
      <c r="BP378" s="76">
        <f>SUM(BI378:BO378)</f>
        <v>997079.2</v>
      </c>
      <c r="BQ378" s="77">
        <f t="shared" ref="BQ378:BQ386" si="2258">BP378/E378</f>
        <v>7.6322922659687476E-3</v>
      </c>
      <c r="BR378" s="76">
        <f t="shared" ref="BR378:BR386" si="2259">BP378/D378</f>
        <v>90.134875177181868</v>
      </c>
      <c r="BS378" s="82">
        <f t="shared" ref="BS378:BS385" si="2260">VLOOKUP($B378,program1516,46,FALSE)</f>
        <v>0</v>
      </c>
      <c r="BT378" s="82">
        <f t="shared" ref="BT378:BT385" si="2261">VLOOKUP($B378,program1516,47,FALSE)</f>
        <v>0</v>
      </c>
      <c r="BU378" s="82">
        <f t="shared" ref="BU378:BU385" si="2262">VLOOKUP($B378,program1516,48,FALSE)</f>
        <v>23945</v>
      </c>
      <c r="BV378" s="82">
        <f t="shared" ref="BV378:BV385" si="2263">VLOOKUP($B378,program1516,49,FALSE)</f>
        <v>502165.09000000008</v>
      </c>
      <c r="BW378" s="76">
        <f t="shared" ref="BW378:BW384" si="2264">SUM(BS378:BV378)</f>
        <v>526110.09000000008</v>
      </c>
      <c r="BX378" s="77">
        <f t="shared" ref="BX378:BX386" si="2265">BW378/E378</f>
        <v>4.0271885833694275E-3</v>
      </c>
      <c r="BY378" s="76">
        <f t="shared" ref="BY378:BY386" si="2266">BW378/D378</f>
        <v>47.559779896728287</v>
      </c>
      <c r="BZ378" s="82">
        <v>18022584.690000001</v>
      </c>
      <c r="CA378" s="77">
        <f t="shared" ref="CA378:CA386" si="2267">BZ378/E378</f>
        <v>0.13795657731327038</v>
      </c>
      <c r="CB378" s="76">
        <f t="shared" ref="CB378:CB386" si="2268">BZ378/D378</f>
        <v>1629.2220531762564</v>
      </c>
      <c r="CC378" s="82">
        <v>4041930.31</v>
      </c>
      <c r="CD378" s="77">
        <f t="shared" ref="CD378:CD386" si="2269">CC378/E378</f>
        <v>3.0939561716459098E-2</v>
      </c>
      <c r="CE378" s="76">
        <f t="shared" ref="CE378:CE386" si="2270">CC378/D378</f>
        <v>365.38610369840029</v>
      </c>
      <c r="CF378" s="84">
        <v>3278215.3199999994</v>
      </c>
      <c r="CG378" s="77">
        <f t="shared" ref="CG378:CG386" si="2271">CF378/E378</f>
        <v>2.5093590793004467E-2</v>
      </c>
      <c r="CH378" s="85">
        <f t="shared" ref="CH378:CH386" si="2272">CF378/D378</f>
        <v>296.34709927970141</v>
      </c>
    </row>
    <row r="379" spans="1:86" x14ac:dyDescent="0.2">
      <c r="A379" s="79"/>
      <c r="B379" s="70" t="s">
        <v>607</v>
      </c>
      <c r="C379" s="70" t="s">
        <v>608</v>
      </c>
      <c r="D379" s="80">
        <f t="shared" si="2196"/>
        <v>4763.2099999999991</v>
      </c>
      <c r="E379" s="80">
        <f t="shared" si="2197"/>
        <v>55421946.719999999</v>
      </c>
      <c r="F379" s="76">
        <f t="shared" si="2198"/>
        <v>29893340.739999991</v>
      </c>
      <c r="G379" s="76">
        <f t="shared" si="2199"/>
        <v>115725.34</v>
      </c>
      <c r="H379" s="76">
        <f t="shared" si="2200"/>
        <v>141115.16</v>
      </c>
      <c r="I379" s="76">
        <f t="shared" si="2201"/>
        <v>30150181.239999991</v>
      </c>
      <c r="J379" s="77">
        <f t="shared" si="2202"/>
        <v>0.54401158790619963</v>
      </c>
      <c r="K379" s="81">
        <f t="shared" si="2203"/>
        <v>6329.8030613808751</v>
      </c>
      <c r="L379" s="82">
        <f t="shared" si="2204"/>
        <v>0</v>
      </c>
      <c r="M379" s="82">
        <f t="shared" si="2205"/>
        <v>0</v>
      </c>
      <c r="N379" s="82">
        <f t="shared" si="2206"/>
        <v>0</v>
      </c>
      <c r="O379" s="82">
        <f t="shared" si="2207"/>
        <v>0</v>
      </c>
      <c r="P379" s="82">
        <f t="shared" si="2208"/>
        <v>0</v>
      </c>
      <c r="Q379" s="82">
        <f t="shared" si="2209"/>
        <v>0</v>
      </c>
      <c r="R379" s="76"/>
      <c r="S379" s="77">
        <f t="shared" si="2210"/>
        <v>0</v>
      </c>
      <c r="T379" s="96">
        <f t="shared" si="2211"/>
        <v>0</v>
      </c>
      <c r="U379" s="82">
        <f t="shared" si="2212"/>
        <v>7571441.5599999996</v>
      </c>
      <c r="V379" s="82">
        <f t="shared" si="2213"/>
        <v>231631.16</v>
      </c>
      <c r="W379" s="82">
        <f t="shared" si="2214"/>
        <v>990894.98</v>
      </c>
      <c r="X379" s="82">
        <f t="shared" si="2215"/>
        <v>0</v>
      </c>
      <c r="Y379" s="82">
        <f t="shared" si="2216"/>
        <v>0</v>
      </c>
      <c r="Z379" s="82">
        <f t="shared" si="2217"/>
        <v>138972.22</v>
      </c>
      <c r="AA379" s="76">
        <f t="shared" si="2218"/>
        <v>8932939.9199999999</v>
      </c>
      <c r="AB379" s="77">
        <f t="shared" si="2219"/>
        <v>0.16118055118364127</v>
      </c>
      <c r="AC379" s="76">
        <f t="shared" si="2220"/>
        <v>1875.4033351458368</v>
      </c>
      <c r="AD379" s="82">
        <f t="shared" si="2221"/>
        <v>1982905.0999999996</v>
      </c>
      <c r="AE379" s="82">
        <f t="shared" si="2222"/>
        <v>114509.05</v>
      </c>
      <c r="AF379" s="82">
        <f t="shared" si="2223"/>
        <v>30659.83</v>
      </c>
      <c r="AG379" s="82">
        <f t="shared" si="2224"/>
        <v>0</v>
      </c>
      <c r="AH379" s="76">
        <f t="shared" si="2225"/>
        <v>2128073.9799999995</v>
      </c>
      <c r="AI379" s="77">
        <f t="shared" si="2226"/>
        <v>3.8397676479163555E-2</v>
      </c>
      <c r="AJ379" s="76">
        <f t="shared" si="2227"/>
        <v>446.77307530006021</v>
      </c>
      <c r="AK379" s="82">
        <f t="shared" si="2228"/>
        <v>0</v>
      </c>
      <c r="AL379" s="82">
        <f t="shared" si="2229"/>
        <v>0</v>
      </c>
      <c r="AM379" s="76"/>
      <c r="AN379" s="77">
        <f t="shared" si="2230"/>
        <v>0</v>
      </c>
      <c r="AO379" s="76">
        <f t="shared" si="2231"/>
        <v>0</v>
      </c>
      <c r="AP379" s="82">
        <f t="shared" si="2232"/>
        <v>1079008.7400000002</v>
      </c>
      <c r="AQ379" s="82">
        <f t="shared" si="2233"/>
        <v>174012.96</v>
      </c>
      <c r="AR379" s="82">
        <f t="shared" si="2234"/>
        <v>0</v>
      </c>
      <c r="AS379" s="82">
        <f t="shared" si="2235"/>
        <v>0</v>
      </c>
      <c r="AT379" s="82">
        <f t="shared" si="2236"/>
        <v>1179461.1100000003</v>
      </c>
      <c r="AU379" s="82">
        <f t="shared" si="2237"/>
        <v>0</v>
      </c>
      <c r="AV379" s="82">
        <f t="shared" si="2238"/>
        <v>0</v>
      </c>
      <c r="AW379" s="82">
        <f t="shared" si="2239"/>
        <v>214323.32</v>
      </c>
      <c r="AX379" s="82">
        <f t="shared" si="2240"/>
        <v>0</v>
      </c>
      <c r="AY379" s="82">
        <f t="shared" si="2241"/>
        <v>0</v>
      </c>
      <c r="AZ379" s="82">
        <f t="shared" si="2242"/>
        <v>0</v>
      </c>
      <c r="BA379" s="82">
        <f t="shared" si="2243"/>
        <v>0</v>
      </c>
      <c r="BB379" s="82">
        <f t="shared" si="2244"/>
        <v>283403.69</v>
      </c>
      <c r="BC379" s="82">
        <f t="shared" si="2245"/>
        <v>0</v>
      </c>
      <c r="BD379" s="82">
        <f t="shared" si="2246"/>
        <v>109583.46</v>
      </c>
      <c r="BE379" s="82">
        <f t="shared" si="2247"/>
        <v>163794.15</v>
      </c>
      <c r="BF379" s="76">
        <f t="shared" si="2248"/>
        <v>3203587.43</v>
      </c>
      <c r="BG379" s="77">
        <f t="shared" si="2249"/>
        <v>5.7803589003919423E-2</v>
      </c>
      <c r="BH379" s="76">
        <f t="shared" si="2250"/>
        <v>672.5690091345964</v>
      </c>
      <c r="BI379" s="82">
        <f t="shared" si="2251"/>
        <v>93886.95</v>
      </c>
      <c r="BJ379" s="82">
        <f t="shared" si="2252"/>
        <v>0</v>
      </c>
      <c r="BK379" s="82">
        <f t="shared" si="2253"/>
        <v>46159.509999999995</v>
      </c>
      <c r="BL379" s="82">
        <f t="shared" si="2254"/>
        <v>0</v>
      </c>
      <c r="BM379" s="82">
        <f t="shared" si="2255"/>
        <v>0</v>
      </c>
      <c r="BN379" s="82">
        <f t="shared" si="2256"/>
        <v>0</v>
      </c>
      <c r="BO379" s="82">
        <f t="shared" si="2257"/>
        <v>85231.76999999999</v>
      </c>
      <c r="BP379" s="76">
        <f t="shared" ref="BP379:BP384" si="2273">SUM(BI379:BO379)</f>
        <v>225278.22999999998</v>
      </c>
      <c r="BQ379" s="77">
        <f t="shared" si="2258"/>
        <v>4.0647837784937337E-3</v>
      </c>
      <c r="BR379" s="76">
        <f t="shared" si="2259"/>
        <v>47.295464613149541</v>
      </c>
      <c r="BS379" s="82">
        <f t="shared" si="2260"/>
        <v>0</v>
      </c>
      <c r="BT379" s="82">
        <f t="shared" si="2261"/>
        <v>0</v>
      </c>
      <c r="BU379" s="82">
        <f t="shared" si="2262"/>
        <v>0</v>
      </c>
      <c r="BV379" s="82">
        <f t="shared" si="2263"/>
        <v>1651.9</v>
      </c>
      <c r="BW379" s="76">
        <f t="shared" si="2264"/>
        <v>1651.9</v>
      </c>
      <c r="BX379" s="77">
        <f t="shared" si="2265"/>
        <v>2.9805881925181139E-5</v>
      </c>
      <c r="BY379" s="76">
        <f t="shared" si="2266"/>
        <v>0.34680394103976109</v>
      </c>
      <c r="BZ379" s="82">
        <v>6970010.9699999997</v>
      </c>
      <c r="CA379" s="77">
        <f t="shared" si="2267"/>
        <v>0.12576265148558463</v>
      </c>
      <c r="CB379" s="76">
        <f t="shared" si="2268"/>
        <v>1463.3012128375615</v>
      </c>
      <c r="CC379" s="82">
        <v>1553047.5100000002</v>
      </c>
      <c r="CD379" s="77">
        <f t="shared" si="2269"/>
        <v>2.8022247537536522E-2</v>
      </c>
      <c r="CE379" s="76">
        <f t="shared" si="2270"/>
        <v>326.05060662872319</v>
      </c>
      <c r="CF379" s="84">
        <v>2257175.54</v>
      </c>
      <c r="CG379" s="77">
        <f t="shared" si="2271"/>
        <v>4.0727106743535912E-2</v>
      </c>
      <c r="CH379" s="85">
        <f t="shared" si="2272"/>
        <v>473.87697372150302</v>
      </c>
    </row>
    <row r="380" spans="1:86" x14ac:dyDescent="0.2">
      <c r="A380" s="79"/>
      <c r="B380" s="70" t="s">
        <v>609</v>
      </c>
      <c r="C380" s="70" t="s">
        <v>610</v>
      </c>
      <c r="D380" s="80">
        <f t="shared" si="2196"/>
        <v>2120.9499999999998</v>
      </c>
      <c r="E380" s="80">
        <f t="shared" si="2197"/>
        <v>25662881.710000001</v>
      </c>
      <c r="F380" s="76">
        <f t="shared" si="2198"/>
        <v>14136941.980000002</v>
      </c>
      <c r="G380" s="76">
        <f t="shared" si="2199"/>
        <v>348157.17</v>
      </c>
      <c r="H380" s="76">
        <f t="shared" si="2200"/>
        <v>58670.82</v>
      </c>
      <c r="I380" s="76">
        <f t="shared" si="2201"/>
        <v>14543769.970000003</v>
      </c>
      <c r="J380" s="77">
        <f t="shared" si="2202"/>
        <v>0.56672396086885135</v>
      </c>
      <c r="K380" s="81">
        <f t="shared" si="2203"/>
        <v>6857.1960536552033</v>
      </c>
      <c r="L380" s="82">
        <f t="shared" si="2204"/>
        <v>0</v>
      </c>
      <c r="M380" s="82">
        <f t="shared" si="2205"/>
        <v>0</v>
      </c>
      <c r="N380" s="82">
        <f t="shared" si="2206"/>
        <v>0</v>
      </c>
      <c r="O380" s="82">
        <f t="shared" si="2207"/>
        <v>0</v>
      </c>
      <c r="P380" s="82">
        <f t="shared" si="2208"/>
        <v>0</v>
      </c>
      <c r="Q380" s="82">
        <f t="shared" si="2209"/>
        <v>0</v>
      </c>
      <c r="R380" s="76"/>
      <c r="S380" s="77">
        <f t="shared" si="2210"/>
        <v>0</v>
      </c>
      <c r="T380" s="96">
        <f t="shared" si="2211"/>
        <v>0</v>
      </c>
      <c r="U380" s="82">
        <f t="shared" si="2212"/>
        <v>2778828.6700000004</v>
      </c>
      <c r="V380" s="82">
        <f t="shared" si="2213"/>
        <v>92955.88</v>
      </c>
      <c r="W380" s="82">
        <f t="shared" si="2214"/>
        <v>460305.8</v>
      </c>
      <c r="X380" s="82">
        <f t="shared" si="2215"/>
        <v>0</v>
      </c>
      <c r="Y380" s="82">
        <f t="shared" si="2216"/>
        <v>0</v>
      </c>
      <c r="Z380" s="82">
        <f t="shared" si="2217"/>
        <v>0</v>
      </c>
      <c r="AA380" s="76">
        <f t="shared" si="2218"/>
        <v>3332090.35</v>
      </c>
      <c r="AB380" s="77">
        <f t="shared" si="2219"/>
        <v>0.12984084903846133</v>
      </c>
      <c r="AC380" s="76">
        <f t="shared" si="2220"/>
        <v>1571.0367288243478</v>
      </c>
      <c r="AD380" s="82">
        <f t="shared" si="2221"/>
        <v>594618.34</v>
      </c>
      <c r="AE380" s="82">
        <f t="shared" si="2222"/>
        <v>0</v>
      </c>
      <c r="AF380" s="82">
        <f t="shared" si="2223"/>
        <v>14751.019999999999</v>
      </c>
      <c r="AG380" s="82">
        <f t="shared" si="2224"/>
        <v>0</v>
      </c>
      <c r="AH380" s="76">
        <f t="shared" si="2225"/>
        <v>609369.36</v>
      </c>
      <c r="AI380" s="77">
        <f t="shared" si="2226"/>
        <v>2.374516497742139E-2</v>
      </c>
      <c r="AJ380" s="76">
        <f t="shared" si="2227"/>
        <v>287.30963011857898</v>
      </c>
      <c r="AK380" s="82">
        <f t="shared" si="2228"/>
        <v>0</v>
      </c>
      <c r="AL380" s="82">
        <f t="shared" si="2229"/>
        <v>0</v>
      </c>
      <c r="AM380" s="76"/>
      <c r="AN380" s="77">
        <f t="shared" si="2230"/>
        <v>0</v>
      </c>
      <c r="AO380" s="76">
        <f t="shared" si="2231"/>
        <v>0</v>
      </c>
      <c r="AP380" s="82">
        <f t="shared" si="2232"/>
        <v>399257.06000000006</v>
      </c>
      <c r="AQ380" s="82">
        <f t="shared" si="2233"/>
        <v>50536.75</v>
      </c>
      <c r="AR380" s="82">
        <f t="shared" si="2234"/>
        <v>0</v>
      </c>
      <c r="AS380" s="82">
        <f t="shared" si="2235"/>
        <v>0</v>
      </c>
      <c r="AT380" s="82">
        <f t="shared" si="2236"/>
        <v>556346.49000000011</v>
      </c>
      <c r="AU380" s="82">
        <f t="shared" si="2237"/>
        <v>12461.17</v>
      </c>
      <c r="AV380" s="82">
        <f t="shared" si="2238"/>
        <v>0</v>
      </c>
      <c r="AW380" s="82">
        <f t="shared" si="2239"/>
        <v>134751.80000000002</v>
      </c>
      <c r="AX380" s="82">
        <f t="shared" si="2240"/>
        <v>0</v>
      </c>
      <c r="AY380" s="82">
        <f t="shared" si="2241"/>
        <v>0</v>
      </c>
      <c r="AZ380" s="82">
        <f t="shared" si="2242"/>
        <v>0</v>
      </c>
      <c r="BA380" s="82">
        <f t="shared" si="2243"/>
        <v>7685.41</v>
      </c>
      <c r="BB380" s="82">
        <f t="shared" si="2244"/>
        <v>131265.04</v>
      </c>
      <c r="BC380" s="82">
        <f t="shared" si="2245"/>
        <v>0</v>
      </c>
      <c r="BD380" s="82">
        <f t="shared" si="2246"/>
        <v>0</v>
      </c>
      <c r="BE380" s="82">
        <f t="shared" si="2247"/>
        <v>0</v>
      </c>
      <c r="BF380" s="76">
        <f t="shared" si="2248"/>
        <v>1292303.7200000002</v>
      </c>
      <c r="BG380" s="77">
        <f t="shared" si="2249"/>
        <v>5.0356921510355201E-2</v>
      </c>
      <c r="BH380" s="76">
        <f t="shared" si="2250"/>
        <v>609.30418916051781</v>
      </c>
      <c r="BI380" s="82">
        <f t="shared" si="2251"/>
        <v>0</v>
      </c>
      <c r="BJ380" s="82">
        <f t="shared" si="2252"/>
        <v>0</v>
      </c>
      <c r="BK380" s="82">
        <f t="shared" si="2253"/>
        <v>22037.14</v>
      </c>
      <c r="BL380" s="82">
        <f t="shared" si="2254"/>
        <v>0</v>
      </c>
      <c r="BM380" s="82">
        <f t="shared" si="2255"/>
        <v>0</v>
      </c>
      <c r="BN380" s="82">
        <f t="shared" si="2256"/>
        <v>0</v>
      </c>
      <c r="BO380" s="82">
        <f t="shared" si="2257"/>
        <v>263793.67000000004</v>
      </c>
      <c r="BP380" s="76">
        <f t="shared" si="2273"/>
        <v>285830.81000000006</v>
      </c>
      <c r="BQ380" s="77">
        <f t="shared" si="2258"/>
        <v>1.1137907785649067E-2</v>
      </c>
      <c r="BR380" s="76">
        <f t="shared" si="2259"/>
        <v>134.76546358942932</v>
      </c>
      <c r="BS380" s="82">
        <f t="shared" si="2260"/>
        <v>0</v>
      </c>
      <c r="BT380" s="82">
        <f t="shared" si="2261"/>
        <v>0</v>
      </c>
      <c r="BU380" s="82">
        <f t="shared" si="2262"/>
        <v>0</v>
      </c>
      <c r="BV380" s="82">
        <f t="shared" si="2263"/>
        <v>83003.640000000014</v>
      </c>
      <c r="BW380" s="76">
        <f t="shared" si="2264"/>
        <v>83003.640000000014</v>
      </c>
      <c r="BX380" s="77">
        <f t="shared" si="2265"/>
        <v>3.2343850132643586E-3</v>
      </c>
      <c r="BY380" s="76">
        <f t="shared" si="2266"/>
        <v>39.135123411678741</v>
      </c>
      <c r="BZ380" s="82">
        <v>3616363.5000000014</v>
      </c>
      <c r="CA380" s="77">
        <f t="shared" si="2267"/>
        <v>0.14091805982142763</v>
      </c>
      <c r="CB380" s="76">
        <f t="shared" si="2268"/>
        <v>1705.0677762323496</v>
      </c>
      <c r="CC380" s="82">
        <v>805956.19</v>
      </c>
      <c r="CD380" s="77">
        <f t="shared" si="2269"/>
        <v>3.1405521761258194E-2</v>
      </c>
      <c r="CE380" s="76">
        <f t="shared" si="2270"/>
        <v>379.99773214832976</v>
      </c>
      <c r="CF380" s="84">
        <v>1094194.1700000002</v>
      </c>
      <c r="CG380" s="77">
        <f t="shared" si="2271"/>
        <v>4.2637229223311576E-2</v>
      </c>
      <c r="CH380" s="85">
        <f t="shared" si="2272"/>
        <v>515.89814469930934</v>
      </c>
    </row>
    <row r="381" spans="1:86" x14ac:dyDescent="0.2">
      <c r="A381" s="79"/>
      <c r="B381" s="70" t="s">
        <v>611</v>
      </c>
      <c r="C381" s="70" t="s">
        <v>612</v>
      </c>
      <c r="D381" s="80">
        <f t="shared" si="2196"/>
        <v>3063.5699999999997</v>
      </c>
      <c r="E381" s="80">
        <f t="shared" si="2197"/>
        <v>31415839.690000001</v>
      </c>
      <c r="F381" s="76">
        <f t="shared" si="2198"/>
        <v>16742012.210000001</v>
      </c>
      <c r="G381" s="76">
        <f t="shared" si="2199"/>
        <v>617699.96</v>
      </c>
      <c r="H381" s="76">
        <f t="shared" si="2200"/>
        <v>13494.3</v>
      </c>
      <c r="I381" s="76">
        <f t="shared" si="2201"/>
        <v>17373206.470000003</v>
      </c>
      <c r="J381" s="77">
        <f t="shared" si="2202"/>
        <v>0.55300786614117081</v>
      </c>
      <c r="K381" s="81">
        <f t="shared" si="2203"/>
        <v>5670.9024014466795</v>
      </c>
      <c r="L381" s="82">
        <f t="shared" si="2204"/>
        <v>0</v>
      </c>
      <c r="M381" s="82">
        <f t="shared" si="2205"/>
        <v>0</v>
      </c>
      <c r="N381" s="82">
        <f t="shared" si="2206"/>
        <v>0</v>
      </c>
      <c r="O381" s="82">
        <f t="shared" si="2207"/>
        <v>0</v>
      </c>
      <c r="P381" s="82">
        <f t="shared" si="2208"/>
        <v>0</v>
      </c>
      <c r="Q381" s="82">
        <f t="shared" si="2209"/>
        <v>0</v>
      </c>
      <c r="R381" s="76"/>
      <c r="S381" s="77">
        <f t="shared" si="2210"/>
        <v>0</v>
      </c>
      <c r="T381" s="96">
        <f t="shared" si="2211"/>
        <v>0</v>
      </c>
      <c r="U381" s="82">
        <f t="shared" si="2212"/>
        <v>3816861.51</v>
      </c>
      <c r="V381" s="82">
        <f t="shared" si="2213"/>
        <v>125121.23</v>
      </c>
      <c r="W381" s="82">
        <f t="shared" si="2214"/>
        <v>736177.19000000006</v>
      </c>
      <c r="X381" s="82">
        <f t="shared" si="2215"/>
        <v>0</v>
      </c>
      <c r="Y381" s="82">
        <f t="shared" si="2216"/>
        <v>0</v>
      </c>
      <c r="Z381" s="82">
        <f t="shared" si="2217"/>
        <v>0</v>
      </c>
      <c r="AA381" s="76">
        <f t="shared" si="2218"/>
        <v>4678159.93</v>
      </c>
      <c r="AB381" s="77">
        <f t="shared" si="2219"/>
        <v>0.14891086713461643</v>
      </c>
      <c r="AC381" s="76">
        <f t="shared" si="2220"/>
        <v>1527.0289009227797</v>
      </c>
      <c r="AD381" s="82">
        <f t="shared" si="2221"/>
        <v>1246328.4300000002</v>
      </c>
      <c r="AE381" s="82">
        <f t="shared" si="2222"/>
        <v>92704.58</v>
      </c>
      <c r="AF381" s="82">
        <f t="shared" si="2223"/>
        <v>23632.839999999997</v>
      </c>
      <c r="AG381" s="82">
        <f t="shared" si="2224"/>
        <v>0</v>
      </c>
      <c r="AH381" s="76">
        <f t="shared" si="2225"/>
        <v>1362665.8500000003</v>
      </c>
      <c r="AI381" s="77">
        <f t="shared" si="2226"/>
        <v>4.3375121067788978E-2</v>
      </c>
      <c r="AJ381" s="76">
        <f t="shared" si="2227"/>
        <v>444.79670776251254</v>
      </c>
      <c r="AK381" s="82">
        <f t="shared" si="2228"/>
        <v>0</v>
      </c>
      <c r="AL381" s="82">
        <f t="shared" si="2229"/>
        <v>0</v>
      </c>
      <c r="AM381" s="76"/>
      <c r="AN381" s="77">
        <f t="shared" si="2230"/>
        <v>0</v>
      </c>
      <c r="AO381" s="76">
        <f t="shared" si="2231"/>
        <v>0</v>
      </c>
      <c r="AP381" s="82">
        <f t="shared" si="2232"/>
        <v>368155.68999999994</v>
      </c>
      <c r="AQ381" s="82">
        <f t="shared" si="2233"/>
        <v>97591.73000000001</v>
      </c>
      <c r="AR381" s="82">
        <f t="shared" si="2234"/>
        <v>34263.159999999996</v>
      </c>
      <c r="AS381" s="82">
        <f t="shared" si="2235"/>
        <v>0</v>
      </c>
      <c r="AT381" s="82">
        <f t="shared" si="2236"/>
        <v>524707.67000000004</v>
      </c>
      <c r="AU381" s="82">
        <f t="shared" si="2237"/>
        <v>0</v>
      </c>
      <c r="AV381" s="82">
        <f t="shared" si="2238"/>
        <v>0</v>
      </c>
      <c r="AW381" s="82">
        <f t="shared" si="2239"/>
        <v>153506.89000000001</v>
      </c>
      <c r="AX381" s="82">
        <f t="shared" si="2240"/>
        <v>0</v>
      </c>
      <c r="AY381" s="82">
        <f t="shared" si="2241"/>
        <v>0</v>
      </c>
      <c r="AZ381" s="82">
        <f t="shared" si="2242"/>
        <v>0</v>
      </c>
      <c r="BA381" s="82">
        <f t="shared" si="2243"/>
        <v>35000</v>
      </c>
      <c r="BB381" s="82">
        <f t="shared" si="2244"/>
        <v>275158.57999999996</v>
      </c>
      <c r="BC381" s="82">
        <f t="shared" si="2245"/>
        <v>0</v>
      </c>
      <c r="BD381" s="82">
        <f t="shared" si="2246"/>
        <v>0</v>
      </c>
      <c r="BE381" s="82">
        <f t="shared" si="2247"/>
        <v>0</v>
      </c>
      <c r="BF381" s="76">
        <f t="shared" si="2248"/>
        <v>1488383.7200000002</v>
      </c>
      <c r="BG381" s="77">
        <f t="shared" si="2249"/>
        <v>4.7376856219245631E-2</v>
      </c>
      <c r="BH381" s="76">
        <f t="shared" si="2250"/>
        <v>485.83310320965421</v>
      </c>
      <c r="BI381" s="82">
        <f t="shared" si="2251"/>
        <v>0</v>
      </c>
      <c r="BJ381" s="82">
        <f t="shared" si="2252"/>
        <v>11021.419999999998</v>
      </c>
      <c r="BK381" s="82">
        <f t="shared" si="2253"/>
        <v>53770.700000000004</v>
      </c>
      <c r="BL381" s="82">
        <f t="shared" si="2254"/>
        <v>0</v>
      </c>
      <c r="BM381" s="82">
        <f t="shared" si="2255"/>
        <v>0</v>
      </c>
      <c r="BN381" s="82">
        <f t="shared" si="2256"/>
        <v>0</v>
      </c>
      <c r="BO381" s="82">
        <f t="shared" si="2257"/>
        <v>121721.81</v>
      </c>
      <c r="BP381" s="76">
        <f t="shared" si="2273"/>
        <v>186513.93</v>
      </c>
      <c r="BQ381" s="77">
        <f t="shared" si="2258"/>
        <v>5.9369391950191731E-3</v>
      </c>
      <c r="BR381" s="76">
        <f t="shared" si="2259"/>
        <v>60.881236596519749</v>
      </c>
      <c r="BS381" s="82">
        <f t="shared" si="2260"/>
        <v>0</v>
      </c>
      <c r="BT381" s="82">
        <f t="shared" si="2261"/>
        <v>0</v>
      </c>
      <c r="BU381" s="82">
        <f t="shared" si="2262"/>
        <v>0</v>
      </c>
      <c r="BV381" s="82">
        <f t="shared" si="2263"/>
        <v>8503.119999999999</v>
      </c>
      <c r="BW381" s="76">
        <f t="shared" si="2264"/>
        <v>8503.119999999999</v>
      </c>
      <c r="BX381" s="77">
        <f t="shared" si="2265"/>
        <v>2.706634641602985E-4</v>
      </c>
      <c r="BY381" s="76">
        <f t="shared" si="2266"/>
        <v>2.7755592331822023</v>
      </c>
      <c r="BZ381" s="82">
        <v>4387452.6799999988</v>
      </c>
      <c r="CA381" s="77">
        <f t="shared" si="2267"/>
        <v>0.13965734238822755</v>
      </c>
      <c r="CB381" s="76">
        <f t="shared" si="2268"/>
        <v>1432.1372385811321</v>
      </c>
      <c r="CC381" s="82">
        <v>827910.14</v>
      </c>
      <c r="CD381" s="77">
        <f t="shared" si="2269"/>
        <v>2.6353271094120483E-2</v>
      </c>
      <c r="CE381" s="76">
        <f t="shared" si="2270"/>
        <v>270.24358509843097</v>
      </c>
      <c r="CF381" s="84">
        <v>1103043.8500000001</v>
      </c>
      <c r="CG381" s="77">
        <f t="shared" si="2271"/>
        <v>3.5111073295650629E-2</v>
      </c>
      <c r="CH381" s="85">
        <f t="shared" si="2272"/>
        <v>360.05178598824256</v>
      </c>
    </row>
    <row r="382" spans="1:86" x14ac:dyDescent="0.2">
      <c r="A382" s="79"/>
      <c r="B382" s="70" t="s">
        <v>613</v>
      </c>
      <c r="C382" s="70" t="s">
        <v>614</v>
      </c>
      <c r="D382" s="80">
        <f t="shared" si="2196"/>
        <v>1739.1299999999999</v>
      </c>
      <c r="E382" s="80">
        <f t="shared" si="2197"/>
        <v>18761915.129999999</v>
      </c>
      <c r="F382" s="76">
        <f t="shared" si="2198"/>
        <v>8935395.2100000009</v>
      </c>
      <c r="G382" s="76">
        <f t="shared" si="2199"/>
        <v>1333206.5500000003</v>
      </c>
      <c r="H382" s="76">
        <f t="shared" si="2200"/>
        <v>0</v>
      </c>
      <c r="I382" s="76">
        <f t="shared" si="2201"/>
        <v>10268601.760000002</v>
      </c>
      <c r="J382" s="77">
        <f t="shared" si="2202"/>
        <v>0.5473109588679822</v>
      </c>
      <c r="K382" s="81">
        <f t="shared" si="2203"/>
        <v>5904.4474881118731</v>
      </c>
      <c r="L382" s="82">
        <f t="shared" si="2204"/>
        <v>0</v>
      </c>
      <c r="M382" s="82">
        <f t="shared" si="2205"/>
        <v>0</v>
      </c>
      <c r="N382" s="82">
        <f t="shared" si="2206"/>
        <v>0</v>
      </c>
      <c r="O382" s="82">
        <f t="shared" si="2207"/>
        <v>0</v>
      </c>
      <c r="P382" s="82">
        <f t="shared" si="2208"/>
        <v>0</v>
      </c>
      <c r="Q382" s="82">
        <f t="shared" si="2209"/>
        <v>0</v>
      </c>
      <c r="R382" s="76"/>
      <c r="S382" s="77">
        <f t="shared" si="2210"/>
        <v>0</v>
      </c>
      <c r="T382" s="96">
        <f t="shared" si="2211"/>
        <v>0</v>
      </c>
      <c r="U382" s="82">
        <f t="shared" si="2212"/>
        <v>1737258.7300000002</v>
      </c>
      <c r="V382" s="82">
        <f t="shared" si="2213"/>
        <v>42932.24</v>
      </c>
      <c r="W382" s="82">
        <f t="shared" si="2214"/>
        <v>318070.86</v>
      </c>
      <c r="X382" s="82">
        <f t="shared" si="2215"/>
        <v>0</v>
      </c>
      <c r="Y382" s="82">
        <f t="shared" si="2216"/>
        <v>0</v>
      </c>
      <c r="Z382" s="82">
        <f t="shared" si="2217"/>
        <v>0</v>
      </c>
      <c r="AA382" s="76">
        <f t="shared" si="2218"/>
        <v>2098261.83</v>
      </c>
      <c r="AB382" s="77">
        <f t="shared" si="2219"/>
        <v>0.1118362286291826</v>
      </c>
      <c r="AC382" s="76">
        <f t="shared" si="2220"/>
        <v>1206.5008538752136</v>
      </c>
      <c r="AD382" s="82">
        <f t="shared" si="2221"/>
        <v>639102.60000000009</v>
      </c>
      <c r="AE382" s="82">
        <f t="shared" si="2222"/>
        <v>0</v>
      </c>
      <c r="AF382" s="82">
        <f t="shared" si="2223"/>
        <v>7291</v>
      </c>
      <c r="AG382" s="82">
        <f t="shared" si="2224"/>
        <v>0</v>
      </c>
      <c r="AH382" s="76">
        <f t="shared" si="2225"/>
        <v>646393.60000000009</v>
      </c>
      <c r="AI382" s="77">
        <f t="shared" si="2226"/>
        <v>3.4452431722517877E-2</v>
      </c>
      <c r="AJ382" s="76">
        <f t="shared" si="2227"/>
        <v>371.67641291910331</v>
      </c>
      <c r="AK382" s="82">
        <f t="shared" si="2228"/>
        <v>0</v>
      </c>
      <c r="AL382" s="82">
        <f t="shared" si="2229"/>
        <v>0</v>
      </c>
      <c r="AM382" s="76"/>
      <c r="AN382" s="77">
        <f t="shared" si="2230"/>
        <v>0</v>
      </c>
      <c r="AO382" s="76">
        <f t="shared" si="2231"/>
        <v>0</v>
      </c>
      <c r="AP382" s="82">
        <f t="shared" si="2232"/>
        <v>289779.01999999996</v>
      </c>
      <c r="AQ382" s="82">
        <f t="shared" si="2233"/>
        <v>65851.66</v>
      </c>
      <c r="AR382" s="82">
        <f t="shared" si="2234"/>
        <v>0</v>
      </c>
      <c r="AS382" s="82">
        <f t="shared" si="2235"/>
        <v>0</v>
      </c>
      <c r="AT382" s="82">
        <f t="shared" si="2236"/>
        <v>291439.41000000003</v>
      </c>
      <c r="AU382" s="82">
        <f t="shared" si="2237"/>
        <v>0</v>
      </c>
      <c r="AV382" s="82">
        <f t="shared" si="2238"/>
        <v>0</v>
      </c>
      <c r="AW382" s="82">
        <f t="shared" si="2239"/>
        <v>69105.290000000008</v>
      </c>
      <c r="AX382" s="82">
        <f t="shared" si="2240"/>
        <v>0</v>
      </c>
      <c r="AY382" s="82">
        <f t="shared" si="2241"/>
        <v>0</v>
      </c>
      <c r="AZ382" s="82">
        <f t="shared" si="2242"/>
        <v>0</v>
      </c>
      <c r="BA382" s="82">
        <f t="shared" si="2243"/>
        <v>16726</v>
      </c>
      <c r="BB382" s="82">
        <f t="shared" si="2244"/>
        <v>155097.12999999998</v>
      </c>
      <c r="BC382" s="82">
        <f t="shared" si="2245"/>
        <v>0</v>
      </c>
      <c r="BD382" s="82">
        <f t="shared" si="2246"/>
        <v>0</v>
      </c>
      <c r="BE382" s="82">
        <f t="shared" si="2247"/>
        <v>0</v>
      </c>
      <c r="BF382" s="76">
        <f t="shared" si="2248"/>
        <v>887998.51</v>
      </c>
      <c r="BG382" s="77">
        <f t="shared" si="2249"/>
        <v>4.7329843667190709E-2</v>
      </c>
      <c r="BH382" s="76">
        <f t="shared" si="2250"/>
        <v>510.59927089981778</v>
      </c>
      <c r="BI382" s="82">
        <f t="shared" si="2251"/>
        <v>0</v>
      </c>
      <c r="BJ382" s="82">
        <f t="shared" si="2252"/>
        <v>0</v>
      </c>
      <c r="BK382" s="82">
        <f t="shared" si="2253"/>
        <v>103583.83</v>
      </c>
      <c r="BL382" s="82">
        <f t="shared" si="2254"/>
        <v>0</v>
      </c>
      <c r="BM382" s="82">
        <f t="shared" si="2255"/>
        <v>0</v>
      </c>
      <c r="BN382" s="82">
        <f t="shared" si="2256"/>
        <v>0</v>
      </c>
      <c r="BO382" s="82">
        <f t="shared" si="2257"/>
        <v>126359.8</v>
      </c>
      <c r="BP382" s="76">
        <f t="shared" si="2273"/>
        <v>229943.63</v>
      </c>
      <c r="BQ382" s="77">
        <f t="shared" si="2258"/>
        <v>1.2255871983576125E-2</v>
      </c>
      <c r="BR382" s="76">
        <f t="shared" si="2259"/>
        <v>132.21762030440507</v>
      </c>
      <c r="BS382" s="82">
        <f t="shared" si="2260"/>
        <v>0</v>
      </c>
      <c r="BT382" s="82">
        <f t="shared" si="2261"/>
        <v>0</v>
      </c>
      <c r="BU382" s="82">
        <f t="shared" si="2262"/>
        <v>0</v>
      </c>
      <c r="BV382" s="82">
        <f t="shared" si="2263"/>
        <v>0</v>
      </c>
      <c r="BW382" s="76"/>
      <c r="BX382" s="77">
        <f t="shared" si="2265"/>
        <v>0</v>
      </c>
      <c r="BY382" s="76">
        <f t="shared" si="2266"/>
        <v>0</v>
      </c>
      <c r="BZ382" s="82">
        <v>3394967.24</v>
      </c>
      <c r="CA382" s="77">
        <f t="shared" si="2267"/>
        <v>0.18094993056287215</v>
      </c>
      <c r="CB382" s="76">
        <f t="shared" si="2268"/>
        <v>1952.106651026663</v>
      </c>
      <c r="CC382" s="82">
        <v>466817.58999999997</v>
      </c>
      <c r="CD382" s="77">
        <f t="shared" si="2269"/>
        <v>2.4881126834092018E-2</v>
      </c>
      <c r="CE382" s="76">
        <f t="shared" si="2270"/>
        <v>268.42018135504532</v>
      </c>
      <c r="CF382" s="84">
        <v>768930.96999999986</v>
      </c>
      <c r="CG382" s="77">
        <f t="shared" si="2271"/>
        <v>4.0983607732586511E-2</v>
      </c>
      <c r="CH382" s="85">
        <f t="shared" si="2272"/>
        <v>442.13541828385451</v>
      </c>
    </row>
    <row r="383" spans="1:86" x14ac:dyDescent="0.2">
      <c r="A383" s="79"/>
      <c r="B383" s="70" t="s">
        <v>615</v>
      </c>
      <c r="C383" s="70" t="s">
        <v>616</v>
      </c>
      <c r="D383" s="80">
        <f t="shared" si="2196"/>
        <v>1631.4</v>
      </c>
      <c r="E383" s="80">
        <f t="shared" si="2197"/>
        <v>19527468.25</v>
      </c>
      <c r="F383" s="76">
        <f t="shared" si="2198"/>
        <v>10534600.609999999</v>
      </c>
      <c r="G383" s="76">
        <f t="shared" si="2199"/>
        <v>0</v>
      </c>
      <c r="H383" s="76">
        <f t="shared" si="2200"/>
        <v>2933.54</v>
      </c>
      <c r="I383" s="76">
        <f t="shared" si="2201"/>
        <v>10537534.149999999</v>
      </c>
      <c r="J383" s="77">
        <f t="shared" si="2202"/>
        <v>0.53962623393332099</v>
      </c>
      <c r="K383" s="81">
        <f t="shared" si="2203"/>
        <v>6459.197100649747</v>
      </c>
      <c r="L383" s="82">
        <f t="shared" si="2204"/>
        <v>0</v>
      </c>
      <c r="M383" s="82">
        <f t="shared" si="2205"/>
        <v>0</v>
      </c>
      <c r="N383" s="82">
        <f t="shared" si="2206"/>
        <v>0</v>
      </c>
      <c r="O383" s="82">
        <f t="shared" si="2207"/>
        <v>0</v>
      </c>
      <c r="P383" s="82">
        <f t="shared" si="2208"/>
        <v>0</v>
      </c>
      <c r="Q383" s="82">
        <f t="shared" si="2209"/>
        <v>0</v>
      </c>
      <c r="R383" s="76"/>
      <c r="S383" s="77">
        <f t="shared" si="2210"/>
        <v>0</v>
      </c>
      <c r="T383" s="96">
        <f t="shared" si="2211"/>
        <v>0</v>
      </c>
      <c r="U383" s="82">
        <f t="shared" si="2212"/>
        <v>1932620.6000000003</v>
      </c>
      <c r="V383" s="82">
        <f t="shared" si="2213"/>
        <v>107873.52000000002</v>
      </c>
      <c r="W383" s="82">
        <f t="shared" si="2214"/>
        <v>316650.18000000005</v>
      </c>
      <c r="X383" s="82">
        <f t="shared" si="2215"/>
        <v>0</v>
      </c>
      <c r="Y383" s="82">
        <f t="shared" si="2216"/>
        <v>0</v>
      </c>
      <c r="Z383" s="82">
        <f t="shared" si="2217"/>
        <v>0</v>
      </c>
      <c r="AA383" s="76">
        <f t="shared" si="2218"/>
        <v>2357144.3000000003</v>
      </c>
      <c r="AB383" s="77">
        <f t="shared" si="2219"/>
        <v>0.12070916054363577</v>
      </c>
      <c r="AC383" s="76">
        <f t="shared" si="2220"/>
        <v>1444.8598136569817</v>
      </c>
      <c r="AD383" s="82">
        <f t="shared" si="2221"/>
        <v>541666.63000000012</v>
      </c>
      <c r="AE383" s="82">
        <f t="shared" si="2222"/>
        <v>0</v>
      </c>
      <c r="AF383" s="82">
        <f t="shared" si="2223"/>
        <v>11124</v>
      </c>
      <c r="AG383" s="82">
        <f t="shared" si="2224"/>
        <v>0</v>
      </c>
      <c r="AH383" s="76">
        <f t="shared" si="2225"/>
        <v>552790.63000000012</v>
      </c>
      <c r="AI383" s="77">
        <f t="shared" si="2226"/>
        <v>2.8308361479476487E-2</v>
      </c>
      <c r="AJ383" s="76">
        <f t="shared" si="2227"/>
        <v>338.84432389358841</v>
      </c>
      <c r="AK383" s="82">
        <f t="shared" si="2228"/>
        <v>0</v>
      </c>
      <c r="AL383" s="82">
        <f t="shared" si="2229"/>
        <v>0</v>
      </c>
      <c r="AM383" s="76"/>
      <c r="AN383" s="77">
        <f t="shared" si="2230"/>
        <v>0</v>
      </c>
      <c r="AO383" s="76">
        <f t="shared" si="2231"/>
        <v>0</v>
      </c>
      <c r="AP383" s="82">
        <f t="shared" si="2232"/>
        <v>310404.61</v>
      </c>
      <c r="AQ383" s="82">
        <f t="shared" si="2233"/>
        <v>78704</v>
      </c>
      <c r="AR383" s="82">
        <f t="shared" si="2234"/>
        <v>72329.58</v>
      </c>
      <c r="AS383" s="82">
        <f t="shared" si="2235"/>
        <v>0</v>
      </c>
      <c r="AT383" s="82">
        <f t="shared" si="2236"/>
        <v>436828.3</v>
      </c>
      <c r="AU383" s="82">
        <f t="shared" si="2237"/>
        <v>0</v>
      </c>
      <c r="AV383" s="82">
        <f t="shared" si="2238"/>
        <v>0</v>
      </c>
      <c r="AW383" s="82">
        <f t="shared" si="2239"/>
        <v>31900.359999999997</v>
      </c>
      <c r="AX383" s="82">
        <f t="shared" si="2240"/>
        <v>0</v>
      </c>
      <c r="AY383" s="82">
        <f t="shared" si="2241"/>
        <v>0</v>
      </c>
      <c r="AZ383" s="82">
        <f t="shared" si="2242"/>
        <v>0</v>
      </c>
      <c r="BA383" s="82">
        <f t="shared" si="2243"/>
        <v>57910.64</v>
      </c>
      <c r="BB383" s="82">
        <f t="shared" si="2244"/>
        <v>229837.51000000004</v>
      </c>
      <c r="BC383" s="82">
        <f t="shared" si="2245"/>
        <v>0</v>
      </c>
      <c r="BD383" s="82">
        <f t="shared" si="2246"/>
        <v>20492</v>
      </c>
      <c r="BE383" s="82">
        <f t="shared" si="2247"/>
        <v>0</v>
      </c>
      <c r="BF383" s="76">
        <f t="shared" si="2248"/>
        <v>1238407</v>
      </c>
      <c r="BG383" s="77">
        <f t="shared" si="2249"/>
        <v>6.3418717887302162E-2</v>
      </c>
      <c r="BH383" s="76">
        <f t="shared" si="2250"/>
        <v>759.10690204732123</v>
      </c>
      <c r="BI383" s="82">
        <f t="shared" si="2251"/>
        <v>0</v>
      </c>
      <c r="BJ383" s="82">
        <f t="shared" si="2252"/>
        <v>90</v>
      </c>
      <c r="BK383" s="82">
        <f t="shared" si="2253"/>
        <v>16052.6</v>
      </c>
      <c r="BL383" s="82">
        <f t="shared" si="2254"/>
        <v>0</v>
      </c>
      <c r="BM383" s="82">
        <f t="shared" si="2255"/>
        <v>0</v>
      </c>
      <c r="BN383" s="82">
        <f t="shared" si="2256"/>
        <v>0</v>
      </c>
      <c r="BO383" s="82">
        <f t="shared" si="2257"/>
        <v>0</v>
      </c>
      <c r="BP383" s="76">
        <f t="shared" si="2273"/>
        <v>16142.6</v>
      </c>
      <c r="BQ383" s="77">
        <f t="shared" si="2258"/>
        <v>8.2666118276751013E-4</v>
      </c>
      <c r="BR383" s="76">
        <f t="shared" si="2259"/>
        <v>9.894936864043153</v>
      </c>
      <c r="BS383" s="82">
        <f t="shared" si="2260"/>
        <v>0</v>
      </c>
      <c r="BT383" s="82">
        <f t="shared" si="2261"/>
        <v>0</v>
      </c>
      <c r="BU383" s="82">
        <f t="shared" si="2262"/>
        <v>6980.49</v>
      </c>
      <c r="BV383" s="82">
        <f t="shared" si="2263"/>
        <v>455041.2</v>
      </c>
      <c r="BW383" s="76">
        <f t="shared" si="2264"/>
        <v>462021.69</v>
      </c>
      <c r="BX383" s="77">
        <f t="shared" si="2265"/>
        <v>2.3660091727456783E-2</v>
      </c>
      <c r="BY383" s="76">
        <f t="shared" si="2266"/>
        <v>283.20564545788892</v>
      </c>
      <c r="BZ383" s="82">
        <v>2788082.7300000004</v>
      </c>
      <c r="CA383" s="77">
        <f t="shared" si="2267"/>
        <v>0.14277748115145447</v>
      </c>
      <c r="CB383" s="76">
        <f t="shared" si="2268"/>
        <v>1709.0123390952558</v>
      </c>
      <c r="CC383" s="82">
        <v>744322.34000000008</v>
      </c>
      <c r="CD383" s="77">
        <f t="shared" si="2269"/>
        <v>3.8116684173843174E-2</v>
      </c>
      <c r="CE383" s="76">
        <f t="shared" si="2270"/>
        <v>456.24760328552168</v>
      </c>
      <c r="CF383" s="84">
        <v>831022.81</v>
      </c>
      <c r="CG383" s="77">
        <f t="shared" si="2271"/>
        <v>4.2556607920742624E-2</v>
      </c>
      <c r="CH383" s="85">
        <f t="shared" si="2272"/>
        <v>509.39242981488292</v>
      </c>
    </row>
    <row r="384" spans="1:86" x14ac:dyDescent="0.2">
      <c r="A384" s="79"/>
      <c r="B384" s="70" t="s">
        <v>617</v>
      </c>
      <c r="C384" s="70" t="s">
        <v>618</v>
      </c>
      <c r="D384" s="80">
        <f t="shared" si="2196"/>
        <v>1895.8999999999999</v>
      </c>
      <c r="E384" s="80">
        <f t="shared" si="2197"/>
        <v>23782797.879999999</v>
      </c>
      <c r="F384" s="76">
        <f t="shared" si="2198"/>
        <v>11845654.25</v>
      </c>
      <c r="G384" s="76">
        <f t="shared" si="2199"/>
        <v>255841.73</v>
      </c>
      <c r="H384" s="76">
        <f t="shared" si="2200"/>
        <v>3263.48</v>
      </c>
      <c r="I384" s="76">
        <f t="shared" si="2201"/>
        <v>12104759.460000001</v>
      </c>
      <c r="J384" s="77">
        <f t="shared" si="2202"/>
        <v>0.50897121192706374</v>
      </c>
      <c r="K384" s="81">
        <f t="shared" si="2203"/>
        <v>6384.7035497652842</v>
      </c>
      <c r="L384" s="82">
        <f t="shared" si="2204"/>
        <v>0</v>
      </c>
      <c r="M384" s="82">
        <f t="shared" si="2205"/>
        <v>0</v>
      </c>
      <c r="N384" s="82">
        <f t="shared" si="2206"/>
        <v>0</v>
      </c>
      <c r="O384" s="82">
        <f t="shared" si="2207"/>
        <v>0</v>
      </c>
      <c r="P384" s="82">
        <f t="shared" si="2208"/>
        <v>0</v>
      </c>
      <c r="Q384" s="82">
        <f t="shared" si="2209"/>
        <v>0</v>
      </c>
      <c r="R384" s="76"/>
      <c r="S384" s="77">
        <f t="shared" si="2210"/>
        <v>0</v>
      </c>
      <c r="T384" s="96">
        <f t="shared" si="2211"/>
        <v>0</v>
      </c>
      <c r="U384" s="82">
        <f t="shared" si="2212"/>
        <v>2746240.2000000007</v>
      </c>
      <c r="V384" s="82">
        <f t="shared" si="2213"/>
        <v>83500.88</v>
      </c>
      <c r="W384" s="82">
        <f t="shared" si="2214"/>
        <v>362903.99</v>
      </c>
      <c r="X384" s="82">
        <f t="shared" si="2215"/>
        <v>0</v>
      </c>
      <c r="Y384" s="82">
        <f t="shared" si="2216"/>
        <v>0</v>
      </c>
      <c r="Z384" s="82">
        <f t="shared" si="2217"/>
        <v>0</v>
      </c>
      <c r="AA384" s="76">
        <f t="shared" si="2218"/>
        <v>3192645.0700000003</v>
      </c>
      <c r="AB384" s="77">
        <f t="shared" si="2219"/>
        <v>0.13424177786436289</v>
      </c>
      <c r="AC384" s="76">
        <f t="shared" si="2220"/>
        <v>1683.9733477504089</v>
      </c>
      <c r="AD384" s="82">
        <f t="shared" si="2221"/>
        <v>746555.76000000013</v>
      </c>
      <c r="AE384" s="82">
        <f t="shared" si="2222"/>
        <v>51898.44</v>
      </c>
      <c r="AF384" s="82">
        <f t="shared" si="2223"/>
        <v>19128</v>
      </c>
      <c r="AG384" s="82">
        <f t="shared" si="2224"/>
        <v>0</v>
      </c>
      <c r="AH384" s="76">
        <f t="shared" si="2225"/>
        <v>817582.20000000019</v>
      </c>
      <c r="AI384" s="77">
        <f t="shared" si="2226"/>
        <v>3.4377040250909291E-2</v>
      </c>
      <c r="AJ384" s="76">
        <f t="shared" si="2227"/>
        <v>431.23698507305249</v>
      </c>
      <c r="AK384" s="82">
        <f t="shared" si="2228"/>
        <v>0</v>
      </c>
      <c r="AL384" s="82">
        <f t="shared" si="2229"/>
        <v>0</v>
      </c>
      <c r="AM384" s="76"/>
      <c r="AN384" s="77">
        <f t="shared" si="2230"/>
        <v>0</v>
      </c>
      <c r="AO384" s="76">
        <f t="shared" si="2231"/>
        <v>0</v>
      </c>
      <c r="AP384" s="82">
        <f t="shared" si="2232"/>
        <v>658818.76</v>
      </c>
      <c r="AQ384" s="82">
        <f t="shared" si="2233"/>
        <v>136339.06</v>
      </c>
      <c r="AR384" s="82">
        <f t="shared" si="2234"/>
        <v>0</v>
      </c>
      <c r="AS384" s="82">
        <f t="shared" si="2235"/>
        <v>0</v>
      </c>
      <c r="AT384" s="82">
        <f t="shared" si="2236"/>
        <v>619861.65</v>
      </c>
      <c r="AU384" s="82">
        <f t="shared" si="2237"/>
        <v>0</v>
      </c>
      <c r="AV384" s="82">
        <f t="shared" si="2238"/>
        <v>0</v>
      </c>
      <c r="AW384" s="82">
        <f t="shared" si="2239"/>
        <v>407332.55999999994</v>
      </c>
      <c r="AX384" s="82">
        <f t="shared" si="2240"/>
        <v>0</v>
      </c>
      <c r="AY384" s="82">
        <f t="shared" si="2241"/>
        <v>0</v>
      </c>
      <c r="AZ384" s="82">
        <f t="shared" si="2242"/>
        <v>0</v>
      </c>
      <c r="BA384" s="82">
        <f t="shared" si="2243"/>
        <v>7483.130000000001</v>
      </c>
      <c r="BB384" s="82">
        <f t="shared" si="2244"/>
        <v>76958.650000000009</v>
      </c>
      <c r="BC384" s="82">
        <f t="shared" si="2245"/>
        <v>0</v>
      </c>
      <c r="BD384" s="82">
        <f t="shared" si="2246"/>
        <v>20361.48</v>
      </c>
      <c r="BE384" s="82">
        <f t="shared" si="2247"/>
        <v>0</v>
      </c>
      <c r="BF384" s="76">
        <f t="shared" si="2248"/>
        <v>1927155.29</v>
      </c>
      <c r="BG384" s="77">
        <f t="shared" si="2249"/>
        <v>8.1031479127215297E-2</v>
      </c>
      <c r="BH384" s="76">
        <f t="shared" si="2250"/>
        <v>1016.4857270953111</v>
      </c>
      <c r="BI384" s="82">
        <f t="shared" si="2251"/>
        <v>0</v>
      </c>
      <c r="BJ384" s="82">
        <f t="shared" si="2252"/>
        <v>2553.29</v>
      </c>
      <c r="BK384" s="82">
        <f t="shared" si="2253"/>
        <v>9556.7999999999993</v>
      </c>
      <c r="BL384" s="82">
        <f t="shared" si="2254"/>
        <v>0</v>
      </c>
      <c r="BM384" s="82">
        <f t="shared" si="2255"/>
        <v>0</v>
      </c>
      <c r="BN384" s="82">
        <f t="shared" si="2256"/>
        <v>0</v>
      </c>
      <c r="BO384" s="82">
        <f t="shared" si="2257"/>
        <v>37924.26</v>
      </c>
      <c r="BP384" s="76">
        <f t="shared" si="2273"/>
        <v>50034.350000000006</v>
      </c>
      <c r="BQ384" s="77">
        <f t="shared" si="2258"/>
        <v>2.1038041971536111E-3</v>
      </c>
      <c r="BR384" s="76">
        <f t="shared" si="2259"/>
        <v>26.390817026214467</v>
      </c>
      <c r="BS384" s="82">
        <f t="shared" si="2260"/>
        <v>0</v>
      </c>
      <c r="BT384" s="82">
        <f t="shared" si="2261"/>
        <v>0</v>
      </c>
      <c r="BU384" s="82">
        <f t="shared" si="2262"/>
        <v>0</v>
      </c>
      <c r="BV384" s="82">
        <f t="shared" si="2263"/>
        <v>146419.49</v>
      </c>
      <c r="BW384" s="76">
        <f t="shared" si="2264"/>
        <v>146419.49</v>
      </c>
      <c r="BX384" s="77">
        <f t="shared" si="2265"/>
        <v>6.1565292165700397E-3</v>
      </c>
      <c r="BY384" s="76">
        <f t="shared" si="2266"/>
        <v>77.229542697399651</v>
      </c>
      <c r="BZ384" s="82">
        <v>3287473.1100000013</v>
      </c>
      <c r="CA384" s="77">
        <f t="shared" si="2267"/>
        <v>0.13822903119252347</v>
      </c>
      <c r="CB384" s="76">
        <f t="shared" si="2268"/>
        <v>1733.990774829897</v>
      </c>
      <c r="CC384" s="82">
        <v>855244.9800000001</v>
      </c>
      <c r="CD384" s="77">
        <f t="shared" si="2269"/>
        <v>3.5960654600660474E-2</v>
      </c>
      <c r="CE384" s="76">
        <f t="shared" si="2270"/>
        <v>451.10236826836865</v>
      </c>
      <c r="CF384" s="84">
        <v>1401483.9300000002</v>
      </c>
      <c r="CG384" s="77">
        <f t="shared" si="2271"/>
        <v>5.8928471623541388E-2</v>
      </c>
      <c r="CH384" s="85">
        <f t="shared" si="2272"/>
        <v>739.21827628039466</v>
      </c>
    </row>
    <row r="385" spans="1:86" x14ac:dyDescent="0.2">
      <c r="A385" s="79"/>
      <c r="B385" s="101" t="s">
        <v>619</v>
      </c>
      <c r="C385" s="102" t="s">
        <v>620</v>
      </c>
      <c r="D385" s="80">
        <f t="shared" si="2196"/>
        <v>300.88</v>
      </c>
      <c r="E385" s="80">
        <f t="shared" si="2197"/>
        <v>2978228.91</v>
      </c>
      <c r="F385" s="76">
        <f t="shared" si="2198"/>
        <v>1977733.9499999997</v>
      </c>
      <c r="G385" s="76">
        <f t="shared" si="2199"/>
        <v>0</v>
      </c>
      <c r="H385" s="76">
        <f t="shared" si="2200"/>
        <v>0</v>
      </c>
      <c r="I385" s="76">
        <f t="shared" si="2201"/>
        <v>1977733.9499999997</v>
      </c>
      <c r="J385" s="77">
        <f t="shared" si="2202"/>
        <v>0.66406378077902672</v>
      </c>
      <c r="K385" s="81">
        <f t="shared" si="2203"/>
        <v>6573.1652153682526</v>
      </c>
      <c r="L385" s="82">
        <f t="shared" si="2204"/>
        <v>0</v>
      </c>
      <c r="M385" s="82">
        <f t="shared" si="2205"/>
        <v>0</v>
      </c>
      <c r="N385" s="82">
        <f t="shared" si="2206"/>
        <v>0</v>
      </c>
      <c r="O385" s="82">
        <f t="shared" si="2207"/>
        <v>0</v>
      </c>
      <c r="P385" s="82">
        <f t="shared" si="2208"/>
        <v>0</v>
      </c>
      <c r="Q385" s="82">
        <f t="shared" si="2209"/>
        <v>0</v>
      </c>
      <c r="R385" s="76"/>
      <c r="S385" s="77">
        <f t="shared" si="2210"/>
        <v>0</v>
      </c>
      <c r="T385" s="96">
        <f t="shared" si="2211"/>
        <v>0</v>
      </c>
      <c r="U385" s="82">
        <f t="shared" si="2212"/>
        <v>391059.41000000003</v>
      </c>
      <c r="V385" s="82">
        <f t="shared" si="2213"/>
        <v>81689.14</v>
      </c>
      <c r="W385" s="82">
        <f t="shared" si="2214"/>
        <v>0</v>
      </c>
      <c r="X385" s="82">
        <f t="shared" si="2215"/>
        <v>0</v>
      </c>
      <c r="Y385" s="82">
        <f t="shared" si="2216"/>
        <v>0</v>
      </c>
      <c r="Z385" s="82">
        <f t="shared" si="2217"/>
        <v>0</v>
      </c>
      <c r="AA385" s="76">
        <f t="shared" si="2218"/>
        <v>472748.55000000005</v>
      </c>
      <c r="AB385" s="77">
        <f t="shared" si="2219"/>
        <v>0.15873479315597672</v>
      </c>
      <c r="AC385" s="76">
        <f t="shared" si="2220"/>
        <v>1571.2195892049988</v>
      </c>
      <c r="AD385" s="82">
        <f t="shared" si="2221"/>
        <v>0</v>
      </c>
      <c r="AE385" s="82">
        <f t="shared" si="2222"/>
        <v>0</v>
      </c>
      <c r="AF385" s="82">
        <f t="shared" si="2223"/>
        <v>0</v>
      </c>
      <c r="AG385" s="82">
        <f t="shared" si="2224"/>
        <v>0</v>
      </c>
      <c r="AH385" s="76"/>
      <c r="AI385" s="77">
        <f t="shared" si="2226"/>
        <v>0</v>
      </c>
      <c r="AJ385" s="76">
        <f t="shared" si="2227"/>
        <v>0</v>
      </c>
      <c r="AK385" s="82">
        <f t="shared" si="2228"/>
        <v>0</v>
      </c>
      <c r="AL385" s="82">
        <f t="shared" si="2229"/>
        <v>0</v>
      </c>
      <c r="AM385" s="76"/>
      <c r="AN385" s="77">
        <f t="shared" si="2230"/>
        <v>0</v>
      </c>
      <c r="AO385" s="76">
        <f t="shared" si="2231"/>
        <v>0</v>
      </c>
      <c r="AP385" s="82">
        <f t="shared" si="2232"/>
        <v>0</v>
      </c>
      <c r="AQ385" s="82">
        <f t="shared" si="2233"/>
        <v>0</v>
      </c>
      <c r="AR385" s="82">
        <f t="shared" si="2234"/>
        <v>0</v>
      </c>
      <c r="AS385" s="82">
        <f t="shared" si="2235"/>
        <v>0</v>
      </c>
      <c r="AT385" s="82">
        <f t="shared" si="2236"/>
        <v>98731.19</v>
      </c>
      <c r="AU385" s="82">
        <f t="shared" si="2237"/>
        <v>0</v>
      </c>
      <c r="AV385" s="82">
        <f t="shared" si="2238"/>
        <v>0</v>
      </c>
      <c r="AW385" s="82">
        <f t="shared" si="2239"/>
        <v>0</v>
      </c>
      <c r="AX385" s="82">
        <f t="shared" si="2240"/>
        <v>0</v>
      </c>
      <c r="AY385" s="82">
        <f t="shared" si="2241"/>
        <v>0</v>
      </c>
      <c r="AZ385" s="82">
        <f t="shared" si="2242"/>
        <v>0</v>
      </c>
      <c r="BA385" s="82">
        <f t="shared" si="2243"/>
        <v>0</v>
      </c>
      <c r="BB385" s="82">
        <f t="shared" si="2244"/>
        <v>0</v>
      </c>
      <c r="BC385" s="82">
        <f t="shared" si="2245"/>
        <v>0</v>
      </c>
      <c r="BD385" s="82">
        <f t="shared" si="2246"/>
        <v>0</v>
      </c>
      <c r="BE385" s="82">
        <f t="shared" si="2247"/>
        <v>0</v>
      </c>
      <c r="BF385" s="76">
        <f t="shared" si="2248"/>
        <v>98731.19</v>
      </c>
      <c r="BG385" s="77">
        <f t="shared" si="2249"/>
        <v>3.3150974281557152E-2</v>
      </c>
      <c r="BH385" s="76">
        <f t="shared" si="2250"/>
        <v>328.14141850571656</v>
      </c>
      <c r="BI385" s="82">
        <f t="shared" si="2251"/>
        <v>0</v>
      </c>
      <c r="BJ385" s="82">
        <f t="shared" si="2252"/>
        <v>0</v>
      </c>
      <c r="BK385" s="82">
        <f t="shared" si="2253"/>
        <v>0</v>
      </c>
      <c r="BL385" s="82">
        <f t="shared" si="2254"/>
        <v>0</v>
      </c>
      <c r="BM385" s="82">
        <f t="shared" si="2255"/>
        <v>0</v>
      </c>
      <c r="BN385" s="82">
        <f t="shared" si="2256"/>
        <v>0</v>
      </c>
      <c r="BO385" s="82">
        <f t="shared" si="2257"/>
        <v>0</v>
      </c>
      <c r="BP385" s="76"/>
      <c r="BQ385" s="77">
        <f t="shared" si="2258"/>
        <v>0</v>
      </c>
      <c r="BR385" s="76">
        <f t="shared" si="2259"/>
        <v>0</v>
      </c>
      <c r="BS385" s="82">
        <f t="shared" si="2260"/>
        <v>0</v>
      </c>
      <c r="BT385" s="82">
        <f t="shared" si="2261"/>
        <v>0</v>
      </c>
      <c r="BU385" s="82">
        <f t="shared" si="2262"/>
        <v>0</v>
      </c>
      <c r="BV385" s="82">
        <f t="shared" si="2263"/>
        <v>0</v>
      </c>
      <c r="BW385" s="76"/>
      <c r="BX385" s="77">
        <f t="shared" si="2265"/>
        <v>0</v>
      </c>
      <c r="BY385" s="76">
        <f t="shared" si="2266"/>
        <v>0</v>
      </c>
      <c r="BZ385" s="82"/>
      <c r="CA385" s="77">
        <f t="shared" si="2267"/>
        <v>0</v>
      </c>
      <c r="CB385" s="76">
        <f t="shared" si="2268"/>
        <v>0</v>
      </c>
      <c r="CC385" s="82">
        <v>234937.59999999998</v>
      </c>
      <c r="CD385" s="77">
        <f t="shared" si="2269"/>
        <v>7.8885004175182752E-2</v>
      </c>
      <c r="CE385" s="76">
        <f t="shared" si="2270"/>
        <v>780.83488433927141</v>
      </c>
      <c r="CF385" s="84">
        <v>194077.62</v>
      </c>
      <c r="CG385" s="77">
        <f t="shared" si="2271"/>
        <v>6.5165447608256544E-2</v>
      </c>
      <c r="CH385" s="85">
        <f t="shared" si="2272"/>
        <v>645.03330231321456</v>
      </c>
    </row>
    <row r="386" spans="1:86" x14ac:dyDescent="0.2">
      <c r="A386" s="79"/>
      <c r="B386" s="70"/>
      <c r="C386" s="74" t="s">
        <v>56</v>
      </c>
      <c r="D386" s="97">
        <f t="shared" ref="D386:I386" si="2274">SUM(D378:D385)</f>
        <v>26577.120000000003</v>
      </c>
      <c r="E386" s="74">
        <f t="shared" si="2274"/>
        <v>308190624.74000007</v>
      </c>
      <c r="F386" s="74">
        <f t="shared" si="2274"/>
        <v>169806059.50999999</v>
      </c>
      <c r="G386" s="74">
        <f t="shared" si="2274"/>
        <v>3466637.1300000004</v>
      </c>
      <c r="H386" s="74">
        <f t="shared" si="2274"/>
        <v>510655.32</v>
      </c>
      <c r="I386" s="74">
        <f t="shared" si="2274"/>
        <v>173783351.96000001</v>
      </c>
      <c r="J386" s="90">
        <f t="shared" si="2202"/>
        <v>0.56388266874311788</v>
      </c>
      <c r="K386" s="91">
        <f t="shared" si="2203"/>
        <v>6538.8331000499675</v>
      </c>
      <c r="L386" s="74">
        <f t="shared" ref="L386:R386" si="2275">SUM(L378:L385)</f>
        <v>0</v>
      </c>
      <c r="M386" s="74">
        <f t="shared" si="2275"/>
        <v>0</v>
      </c>
      <c r="N386" s="74">
        <f t="shared" si="2275"/>
        <v>0</v>
      </c>
      <c r="O386" s="74">
        <f t="shared" si="2275"/>
        <v>0</v>
      </c>
      <c r="P386" s="74">
        <f t="shared" si="2275"/>
        <v>0</v>
      </c>
      <c r="Q386" s="74">
        <f t="shared" si="2275"/>
        <v>0</v>
      </c>
      <c r="R386" s="74">
        <f t="shared" si="2275"/>
        <v>0</v>
      </c>
      <c r="S386" s="90">
        <f t="shared" si="2210"/>
        <v>0</v>
      </c>
      <c r="T386" s="66">
        <f t="shared" si="2211"/>
        <v>0</v>
      </c>
      <c r="U386" s="74">
        <f t="shared" ref="U386:AA386" si="2276">SUM(U378:U385)</f>
        <v>35401476.829999998</v>
      </c>
      <c r="V386" s="74">
        <f t="shared" si="2276"/>
        <v>1434462.32</v>
      </c>
      <c r="W386" s="74">
        <f t="shared" si="2276"/>
        <v>5273221.3400000008</v>
      </c>
      <c r="X386" s="74">
        <f t="shared" si="2276"/>
        <v>0</v>
      </c>
      <c r="Y386" s="74">
        <f t="shared" si="2276"/>
        <v>0</v>
      </c>
      <c r="Z386" s="74">
        <f t="shared" si="2276"/>
        <v>138972.22</v>
      </c>
      <c r="AA386" s="74">
        <f t="shared" si="2276"/>
        <v>42248132.709999993</v>
      </c>
      <c r="AB386" s="90">
        <f t="shared" si="2219"/>
        <v>0.13708441892300238</v>
      </c>
      <c r="AC386" s="63">
        <f t="shared" si="2220"/>
        <v>1589.6429978116512</v>
      </c>
      <c r="AD386" s="74">
        <f>SUM(AD378:AD385)</f>
        <v>8242246.1499999994</v>
      </c>
      <c r="AE386" s="74">
        <f>SUM(AE378:AE385)</f>
        <v>400815.29</v>
      </c>
      <c r="AF386" s="74">
        <f>SUM(AF378:AF385)</f>
        <v>170905.69</v>
      </c>
      <c r="AG386" s="74">
        <f>SUM(AG378:AG385)</f>
        <v>0</v>
      </c>
      <c r="AH386" s="74">
        <f>SUM(AH378:AH385)</f>
        <v>8813967.1300000008</v>
      </c>
      <c r="AI386" s="90">
        <f t="shared" si="2226"/>
        <v>2.8599076099202429E-2</v>
      </c>
      <c r="AJ386" s="63">
        <f t="shared" si="2227"/>
        <v>331.63740578362138</v>
      </c>
      <c r="AK386" s="74">
        <f>SUM(AK378:AK385)</f>
        <v>0</v>
      </c>
      <c r="AL386" s="74">
        <f>SUM(AL378:AL385)</f>
        <v>0</v>
      </c>
      <c r="AM386" s="74">
        <f>SUM(AM378:AM385)</f>
        <v>0</v>
      </c>
      <c r="AN386" s="90">
        <f t="shared" si="2230"/>
        <v>0</v>
      </c>
      <c r="AO386" s="63">
        <f t="shared" si="2231"/>
        <v>0</v>
      </c>
      <c r="AP386" s="74">
        <f t="shared" ref="AP386:BF386" si="2277">SUM(AP378:AP385)</f>
        <v>4995035.83</v>
      </c>
      <c r="AQ386" s="74">
        <f t="shared" si="2277"/>
        <v>1196959.44</v>
      </c>
      <c r="AR386" s="74">
        <f t="shared" si="2277"/>
        <v>151041.74</v>
      </c>
      <c r="AS386" s="74">
        <f t="shared" si="2277"/>
        <v>0</v>
      </c>
      <c r="AT386" s="74">
        <f t="shared" si="2277"/>
        <v>5577125.3000000007</v>
      </c>
      <c r="AU386" s="74">
        <f t="shared" si="2277"/>
        <v>68982.990000000005</v>
      </c>
      <c r="AV386" s="74">
        <f t="shared" si="2277"/>
        <v>0</v>
      </c>
      <c r="AW386" s="74">
        <f t="shared" si="2277"/>
        <v>2042858.69</v>
      </c>
      <c r="AX386" s="74">
        <f t="shared" si="2277"/>
        <v>0</v>
      </c>
      <c r="AY386" s="74">
        <f t="shared" si="2277"/>
        <v>0</v>
      </c>
      <c r="AZ386" s="74">
        <f t="shared" si="2277"/>
        <v>0</v>
      </c>
      <c r="BA386" s="74">
        <f t="shared" si="2277"/>
        <v>216547.40000000002</v>
      </c>
      <c r="BB386" s="74">
        <f t="shared" si="2277"/>
        <v>2638611.9899999998</v>
      </c>
      <c r="BC386" s="74">
        <f t="shared" si="2277"/>
        <v>0</v>
      </c>
      <c r="BD386" s="74">
        <f t="shared" si="2277"/>
        <v>150436.94</v>
      </c>
      <c r="BE386" s="74">
        <f t="shared" si="2277"/>
        <v>163794.15</v>
      </c>
      <c r="BF386" s="74">
        <f t="shared" si="2277"/>
        <v>17201394.470000003</v>
      </c>
      <c r="BG386" s="90">
        <f t="shared" si="2249"/>
        <v>5.58141393318232E-2</v>
      </c>
      <c r="BH386" s="63">
        <f t="shared" si="2250"/>
        <v>647.22567644650735</v>
      </c>
      <c r="BI386" s="74">
        <f t="shared" ref="BI386:BP386" si="2278">SUM(BI378:BI385)</f>
        <v>93886.95</v>
      </c>
      <c r="BJ386" s="74">
        <f t="shared" si="2278"/>
        <v>13664.71</v>
      </c>
      <c r="BK386" s="74">
        <f t="shared" si="2278"/>
        <v>611815.38</v>
      </c>
      <c r="BL386" s="74">
        <f t="shared" si="2278"/>
        <v>0</v>
      </c>
      <c r="BM386" s="74">
        <f t="shared" si="2278"/>
        <v>0</v>
      </c>
      <c r="BN386" s="74">
        <f t="shared" si="2278"/>
        <v>0</v>
      </c>
      <c r="BO386" s="74">
        <f t="shared" si="2278"/>
        <v>1271455.7100000002</v>
      </c>
      <c r="BP386" s="74">
        <f t="shared" si="2278"/>
        <v>1990822.75</v>
      </c>
      <c r="BQ386" s="90">
        <f t="shared" si="2258"/>
        <v>6.4597122371244254E-3</v>
      </c>
      <c r="BR386" s="63">
        <f t="shared" si="2259"/>
        <v>74.907392147832411</v>
      </c>
      <c r="BS386" s="74">
        <f>SUM(BS378:BS385)</f>
        <v>0</v>
      </c>
      <c r="BT386" s="74">
        <f>SUM(BT378:BT385)</f>
        <v>0</v>
      </c>
      <c r="BU386" s="74">
        <f>SUM(BU378:BU385)</f>
        <v>30925.489999999998</v>
      </c>
      <c r="BV386" s="74">
        <f>SUM(BV378:BV385)</f>
        <v>1196784.4400000002</v>
      </c>
      <c r="BW386" s="74">
        <f>SUM(BW378:BW385)</f>
        <v>1227709.9300000002</v>
      </c>
      <c r="BX386" s="90">
        <f t="shared" si="2265"/>
        <v>3.9836057019441698E-3</v>
      </c>
      <c r="BY386" s="63">
        <f t="shared" si="2266"/>
        <v>46.194242641791135</v>
      </c>
      <c r="BZ386" s="74">
        <f>SUM(BZ378:BZ385)</f>
        <v>42466934.920000002</v>
      </c>
      <c r="CA386" s="90">
        <f t="shared" si="2267"/>
        <v>0.13779437630793126</v>
      </c>
      <c r="CB386" s="63">
        <f t="shared" si="2268"/>
        <v>1597.875726188541</v>
      </c>
      <c r="CC386" s="74">
        <f>SUM(CC378:CC385)</f>
        <v>9530166.6600000001</v>
      </c>
      <c r="CD386" s="90">
        <f t="shared" si="2269"/>
        <v>3.0922960969497263E-2</v>
      </c>
      <c r="CE386" s="63">
        <f t="shared" si="2270"/>
        <v>358.58537945420721</v>
      </c>
      <c r="CF386" s="98">
        <f>SUM(CF378:CF385)</f>
        <v>10928144.209999999</v>
      </c>
      <c r="CG386" s="90">
        <f t="shared" si="2271"/>
        <v>3.5459041686356774E-2</v>
      </c>
      <c r="CH386" s="93">
        <f t="shared" si="2272"/>
        <v>411.18617103734334</v>
      </c>
    </row>
    <row r="387" spans="1:86" s="59" customFormat="1" ht="4.5" customHeight="1" x14ac:dyDescent="0.2">
      <c r="A387" s="20"/>
      <c r="B387" s="19"/>
      <c r="C387" s="57"/>
      <c r="D387" s="19"/>
      <c r="E387" s="19"/>
      <c r="F387" s="76"/>
      <c r="G387" s="76"/>
      <c r="H387" s="76"/>
      <c r="I387" s="76"/>
      <c r="J387" s="19"/>
      <c r="K387" s="76"/>
      <c r="L387" s="76"/>
      <c r="M387" s="76"/>
      <c r="N387" s="76"/>
      <c r="O387" s="76"/>
      <c r="P387" s="76"/>
      <c r="Q387" s="76"/>
      <c r="R387" s="76"/>
      <c r="S387" s="19"/>
      <c r="T387" s="76"/>
      <c r="U387" s="76"/>
      <c r="V387" s="76"/>
      <c r="W387" s="76"/>
      <c r="X387" s="76"/>
      <c r="Y387" s="76"/>
      <c r="Z387" s="76"/>
      <c r="AA387" s="76"/>
      <c r="AB387" s="19"/>
      <c r="AC387" s="76"/>
      <c r="AD387" s="76"/>
      <c r="AE387" s="76"/>
      <c r="AF387" s="76"/>
      <c r="AG387" s="76"/>
      <c r="AH387" s="76"/>
      <c r="AI387" s="19"/>
      <c r="AJ387" s="76"/>
      <c r="AK387" s="76"/>
      <c r="AL387" s="76"/>
      <c r="AM387" s="76"/>
      <c r="AN387" s="19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19"/>
      <c r="BH387" s="76"/>
      <c r="BI387" s="76"/>
      <c r="BJ387" s="76"/>
      <c r="BK387" s="76"/>
      <c r="BL387" s="76"/>
      <c r="BM387" s="76"/>
      <c r="BN387" s="76"/>
      <c r="BO387" s="76"/>
      <c r="BP387" s="76"/>
      <c r="BQ387" s="19"/>
      <c r="BR387" s="76"/>
      <c r="BS387" s="76"/>
      <c r="BT387" s="76"/>
      <c r="BU387" s="76"/>
      <c r="BV387" s="76"/>
      <c r="BW387" s="76"/>
      <c r="BX387" s="19"/>
      <c r="BY387" s="76"/>
      <c r="BZ387" s="76"/>
      <c r="CA387" s="19"/>
      <c r="CB387" s="76"/>
      <c r="CC387" s="76"/>
      <c r="CD387" s="19"/>
      <c r="CE387" s="76"/>
      <c r="CF387" s="78"/>
      <c r="CG387" s="19"/>
      <c r="CH387" s="19"/>
    </row>
    <row r="388" spans="1:86" ht="12.95" customHeight="1" x14ac:dyDescent="0.2">
      <c r="A388" s="94" t="s">
        <v>621</v>
      </c>
      <c r="B388" s="70"/>
      <c r="C388" s="74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1"/>
    </row>
    <row r="389" spans="1:86" x14ac:dyDescent="0.2">
      <c r="A389" s="79"/>
      <c r="B389" s="70" t="s">
        <v>622</v>
      </c>
      <c r="C389" s="70" t="s">
        <v>623</v>
      </c>
      <c r="D389" s="80">
        <f t="shared" ref="D389:D401" si="2279">VLOOKUP($B389,enroll1516,3,FALSE)</f>
        <v>68.63</v>
      </c>
      <c r="E389" s="80">
        <f t="shared" ref="E389:E401" si="2280">VLOOKUP($B389,enroll1516,4,FALSE)</f>
        <v>2385490.33</v>
      </c>
      <c r="F389" s="76">
        <f t="shared" ref="F389:F401" si="2281">VLOOKUP($B389,program1516,2,FALSE)</f>
        <v>1360493.8399999999</v>
      </c>
      <c r="G389" s="76">
        <f t="shared" ref="G389:G401" si="2282">VLOOKUP($B389,program1516,3,FALSE)</f>
        <v>0</v>
      </c>
      <c r="H389" s="76">
        <f t="shared" ref="H389:H401" si="2283">VLOOKUP($B389,program1516,4,FALSE)</f>
        <v>0</v>
      </c>
      <c r="I389" s="76">
        <f t="shared" ref="I389:I401" si="2284">SUM(F389:H389)</f>
        <v>1360493.8399999999</v>
      </c>
      <c r="J389" s="77">
        <f t="shared" ref="J389:J402" si="2285">I389/E389</f>
        <v>0.57032041710267578</v>
      </c>
      <c r="K389" s="81">
        <f t="shared" ref="K389:K402" si="2286">I389/D389</f>
        <v>19823.602506192627</v>
      </c>
      <c r="L389" s="82">
        <f t="shared" ref="L389:L401" si="2287">VLOOKUP($B389,program1516,5,FALSE)</f>
        <v>0</v>
      </c>
      <c r="M389" s="82">
        <f t="shared" ref="M389:M401" si="2288">VLOOKUP($B389,program1516,6,FALSE)</f>
        <v>0</v>
      </c>
      <c r="N389" s="82">
        <f t="shared" ref="N389:N401" si="2289">VLOOKUP($B389,program1516,7,FALSE)</f>
        <v>0</v>
      </c>
      <c r="O389" s="82">
        <f t="shared" ref="O389:O401" si="2290">VLOOKUP($B389,program1516,8,FALSE)</f>
        <v>0</v>
      </c>
      <c r="P389" s="82">
        <f t="shared" ref="P389:P401" si="2291">VLOOKUP($B389,program1516,9,FALSE)</f>
        <v>0</v>
      </c>
      <c r="Q389" s="82">
        <f t="shared" ref="Q389:Q401" si="2292">VLOOKUP($B389,program1516,10,FALSE)</f>
        <v>0</v>
      </c>
      <c r="R389" s="76"/>
      <c r="S389" s="77">
        <f t="shared" ref="S389:S402" si="2293">R389/E389</f>
        <v>0</v>
      </c>
      <c r="T389" s="96">
        <f t="shared" ref="T389:T402" si="2294">R389/D389</f>
        <v>0</v>
      </c>
      <c r="U389" s="82">
        <f t="shared" ref="U389:U401" si="2295">VLOOKUP($B389,program1516,11,FALSE)</f>
        <v>91264.66</v>
      </c>
      <c r="V389" s="82">
        <f t="shared" ref="V389:V401" si="2296">VLOOKUP($B389,program1516,12,FALSE)</f>
        <v>0</v>
      </c>
      <c r="W389" s="82">
        <f t="shared" ref="W389:W401" si="2297">VLOOKUP($B389,program1516,13,FALSE)</f>
        <v>13837.64</v>
      </c>
      <c r="X389" s="82">
        <f t="shared" ref="X389:X401" si="2298">VLOOKUP($B389,program1516,14,FALSE)</f>
        <v>0</v>
      </c>
      <c r="Y389" s="82">
        <f t="shared" ref="Y389:Y401" si="2299">VLOOKUP($B389,program1516,15,FALSE)</f>
        <v>0</v>
      </c>
      <c r="Z389" s="82">
        <f t="shared" ref="Z389:Z401" si="2300">VLOOKUP($B389,program1516,16,FALSE)</f>
        <v>0</v>
      </c>
      <c r="AA389" s="76">
        <f t="shared" ref="AA389:AA401" si="2301">SUM(U389:Z389)</f>
        <v>105102.3</v>
      </c>
      <c r="AB389" s="77">
        <f t="shared" ref="AB389:AB402" si="2302">AA389/E389</f>
        <v>4.4058992265963201E-2</v>
      </c>
      <c r="AC389" s="76">
        <f t="shared" ref="AC389:AC402" si="2303">AA389/D389</f>
        <v>1531.433775316917</v>
      </c>
      <c r="AD389" s="82">
        <f t="shared" ref="AD389:AD401" si="2304">VLOOKUP($B389,program1516,17,FALSE)</f>
        <v>101806.26</v>
      </c>
      <c r="AE389" s="82">
        <f t="shared" ref="AE389:AE401" si="2305">VLOOKUP($B389,program1516,18,FALSE)</f>
        <v>0</v>
      </c>
      <c r="AF389" s="82">
        <f t="shared" ref="AF389:AF401" si="2306">VLOOKUP($B389,program1516,19,FALSE)</f>
        <v>0</v>
      </c>
      <c r="AG389" s="82">
        <f t="shared" ref="AG389:AG401" si="2307">VLOOKUP($B389,program1516,20,FALSE)</f>
        <v>0</v>
      </c>
      <c r="AH389" s="76">
        <f t="shared" ref="AH389:AH401" si="2308">SUM(AD389:AG389)</f>
        <v>101806.26</v>
      </c>
      <c r="AI389" s="77">
        <f t="shared" ref="AI389:AI402" si="2309">AH389/E389</f>
        <v>4.2677288907727408E-2</v>
      </c>
      <c r="AJ389" s="76">
        <f t="shared" ref="AJ389:AJ402" si="2310">AH389/D389</f>
        <v>1483.4075477196561</v>
      </c>
      <c r="AK389" s="82">
        <f t="shared" ref="AK389:AK401" si="2311">VLOOKUP($B389,program1516,21,FALSE)</f>
        <v>0</v>
      </c>
      <c r="AL389" s="82">
        <f t="shared" ref="AL389:AL401" si="2312">VLOOKUP($B389,program1516,22,FALSE)</f>
        <v>0</v>
      </c>
      <c r="AM389" s="76"/>
      <c r="AN389" s="77">
        <f t="shared" ref="AN389:AN402" si="2313">AM389/E389</f>
        <v>0</v>
      </c>
      <c r="AO389" s="76">
        <f t="shared" ref="AO389:AO402" si="2314">AM389/D389</f>
        <v>0</v>
      </c>
      <c r="AP389" s="82">
        <f t="shared" ref="AP389:AP401" si="2315">VLOOKUP($B389,program1516,23,FALSE)</f>
        <v>22228.889999999996</v>
      </c>
      <c r="AQ389" s="82">
        <f t="shared" ref="AQ389:AQ401" si="2316">VLOOKUP($B389,program1516,24,FALSE)</f>
        <v>9086.6299999999992</v>
      </c>
      <c r="AR389" s="82">
        <f t="shared" ref="AR389:AR401" si="2317">VLOOKUP($B389,program1516,25,FALSE)</f>
        <v>0</v>
      </c>
      <c r="AS389" s="82">
        <f t="shared" ref="AS389:AS401" si="2318">VLOOKUP($B389,program1516,26,FALSE)</f>
        <v>0</v>
      </c>
      <c r="AT389" s="82">
        <f t="shared" ref="AT389:AT401" si="2319">VLOOKUP($B389,program1516,27,FALSE)</f>
        <v>9207.68</v>
      </c>
      <c r="AU389" s="82">
        <f t="shared" ref="AU389:AU401" si="2320">VLOOKUP($B389,program1516,28,FALSE)</f>
        <v>0</v>
      </c>
      <c r="AV389" s="82">
        <f t="shared" ref="AV389:AV401" si="2321">VLOOKUP($B389,program1516,29,FALSE)</f>
        <v>0</v>
      </c>
      <c r="AW389" s="82">
        <f t="shared" ref="AW389:AW401" si="2322">VLOOKUP($B389,program1516,30,FALSE)</f>
        <v>0</v>
      </c>
      <c r="AX389" s="82">
        <f t="shared" ref="AX389:AX401" si="2323">VLOOKUP($B389,program1516,31,FALSE)</f>
        <v>0</v>
      </c>
      <c r="AY389" s="82">
        <f t="shared" ref="AY389:AY401" si="2324">VLOOKUP($B389,program1516,32,FALSE)</f>
        <v>0</v>
      </c>
      <c r="AZ389" s="82">
        <f t="shared" ref="AZ389:AZ401" si="2325">VLOOKUP($B389,program1516,33,FALSE)</f>
        <v>0</v>
      </c>
      <c r="BA389" s="82">
        <f t="shared" ref="BA389:BA401" si="2326">VLOOKUP($B389,program1516,34,FALSE)</f>
        <v>0</v>
      </c>
      <c r="BB389" s="82">
        <f t="shared" ref="BB389:BB401" si="2327">VLOOKUP($B389,program1516,35,FALSE)</f>
        <v>0</v>
      </c>
      <c r="BC389" s="82">
        <f t="shared" ref="BC389:BC401" si="2328">VLOOKUP($B389,program1516,36,FALSE)</f>
        <v>0</v>
      </c>
      <c r="BD389" s="82">
        <f t="shared" ref="BD389:BD401" si="2329">VLOOKUP($B389,program1516,37,FALSE)</f>
        <v>0</v>
      </c>
      <c r="BE389" s="82">
        <f t="shared" ref="BE389:BE401" si="2330">VLOOKUP($B389,program1516,38,FALSE)</f>
        <v>0</v>
      </c>
      <c r="BF389" s="76">
        <f t="shared" ref="BF389:BF401" si="2331">SUM(AP389:BE389)</f>
        <v>40523.199999999997</v>
      </c>
      <c r="BG389" s="77">
        <f t="shared" ref="BG389:BG402" si="2332">BF389/E389</f>
        <v>1.6987367121291157E-2</v>
      </c>
      <c r="BH389" s="76">
        <f t="shared" ref="BH389:BH402" si="2333">BF389/D389</f>
        <v>590.45898295206177</v>
      </c>
      <c r="BI389" s="82">
        <f t="shared" ref="BI389:BI401" si="2334">VLOOKUP($B389,program1516,39,FALSE)</f>
        <v>2206.27</v>
      </c>
      <c r="BJ389" s="82">
        <f t="shared" ref="BJ389:BJ401" si="2335">VLOOKUP($B389,program1516,40,FALSE)</f>
        <v>0</v>
      </c>
      <c r="BK389" s="82">
        <f t="shared" ref="BK389:BK401" si="2336">VLOOKUP($B389,program1516,41,FALSE)</f>
        <v>0</v>
      </c>
      <c r="BL389" s="82">
        <f t="shared" ref="BL389:BL401" si="2337">VLOOKUP($B389,program1516,42,FALSE)</f>
        <v>0</v>
      </c>
      <c r="BM389" s="82">
        <f t="shared" ref="BM389:BM401" si="2338">VLOOKUP($B389,program1516,43,FALSE)</f>
        <v>0</v>
      </c>
      <c r="BN389" s="82">
        <f t="shared" ref="BN389:BN401" si="2339">VLOOKUP($B389,program1516,44,FALSE)</f>
        <v>0</v>
      </c>
      <c r="BO389" s="82">
        <f t="shared" ref="BO389:BO401" si="2340">VLOOKUP($B389,program1516,45,FALSE)</f>
        <v>7103.53</v>
      </c>
      <c r="BP389" s="76">
        <f t="shared" ref="BP389:BP401" si="2341">SUM(BI389:BO389)</f>
        <v>9309.7999999999993</v>
      </c>
      <c r="BQ389" s="77">
        <f t="shared" ref="BQ389:BQ402" si="2342">BP389/E389</f>
        <v>3.9026777358598637E-3</v>
      </c>
      <c r="BR389" s="76">
        <f t="shared" ref="BR389:BR402" si="2343">BP389/D389</f>
        <v>135.65204720967506</v>
      </c>
      <c r="BS389" s="82">
        <f t="shared" ref="BS389:BS401" si="2344">VLOOKUP($B389,program1516,46,FALSE)</f>
        <v>0</v>
      </c>
      <c r="BT389" s="82">
        <f t="shared" ref="BT389:BT401" si="2345">VLOOKUP($B389,program1516,47,FALSE)</f>
        <v>0</v>
      </c>
      <c r="BU389" s="82">
        <f t="shared" ref="BU389:BU401" si="2346">VLOOKUP($B389,program1516,48,FALSE)</f>
        <v>0</v>
      </c>
      <c r="BV389" s="82">
        <f t="shared" ref="BV389:BV401" si="2347">VLOOKUP($B389,program1516,49,FALSE)</f>
        <v>2021</v>
      </c>
      <c r="BW389" s="76">
        <f t="shared" ref="BW389:BW401" si="2348">SUM(BS389:BV389)</f>
        <v>2021</v>
      </c>
      <c r="BX389" s="77">
        <f t="shared" ref="BX389:BX402" si="2349">BW389/E389</f>
        <v>8.4720527875709311E-4</v>
      </c>
      <c r="BY389" s="76">
        <f t="shared" ref="BY389:BY402" si="2350">BW389/D389</f>
        <v>29.447763368789161</v>
      </c>
      <c r="BZ389" s="82">
        <v>497996.18000000005</v>
      </c>
      <c r="CA389" s="77">
        <f t="shared" ref="CA389:CA402" si="2351">BZ389/E389</f>
        <v>0.20876051088415018</v>
      </c>
      <c r="CB389" s="76">
        <f t="shared" ref="CB389:CB402" si="2352">BZ389/D389</f>
        <v>7256.2462479965043</v>
      </c>
      <c r="CC389" s="82">
        <v>98167.74</v>
      </c>
      <c r="CD389" s="77">
        <f t="shared" ref="CD389:CD402" si="2353">CC389/E389</f>
        <v>4.1152017581224068E-2</v>
      </c>
      <c r="CE389" s="76">
        <f t="shared" ref="CE389:CE402" si="2354">CC389/D389</f>
        <v>1430.3910826169315</v>
      </c>
      <c r="CF389" s="84">
        <v>170070.00999999998</v>
      </c>
      <c r="CG389" s="77">
        <f t="shared" ref="CG389:CG402" si="2355">CF389/E389</f>
        <v>7.1293523122351113E-2</v>
      </c>
      <c r="CH389" s="85">
        <f t="shared" ref="CH389:CH402" si="2356">CF389/D389</f>
        <v>2478.0709602214774</v>
      </c>
    </row>
    <row r="390" spans="1:86" x14ac:dyDescent="0.2">
      <c r="A390" s="79"/>
      <c r="B390" s="70" t="s">
        <v>624</v>
      </c>
      <c r="C390" s="70" t="s">
        <v>625</v>
      </c>
      <c r="D390" s="80">
        <f t="shared" si="2279"/>
        <v>31.1</v>
      </c>
      <c r="E390" s="80">
        <f t="shared" si="2280"/>
        <v>737141.89</v>
      </c>
      <c r="F390" s="76">
        <f t="shared" si="2281"/>
        <v>357455.27999999997</v>
      </c>
      <c r="G390" s="76">
        <f t="shared" si="2282"/>
        <v>0</v>
      </c>
      <c r="H390" s="76">
        <f t="shared" si="2283"/>
        <v>0</v>
      </c>
      <c r="I390" s="76">
        <f t="shared" si="2284"/>
        <v>357455.27999999997</v>
      </c>
      <c r="J390" s="77">
        <f t="shared" si="2285"/>
        <v>0.48492058971170388</v>
      </c>
      <c r="K390" s="81">
        <f t="shared" si="2286"/>
        <v>11493.738906752411</v>
      </c>
      <c r="L390" s="82">
        <f t="shared" si="2287"/>
        <v>0</v>
      </c>
      <c r="M390" s="82">
        <f t="shared" si="2288"/>
        <v>0</v>
      </c>
      <c r="N390" s="82">
        <f t="shared" si="2289"/>
        <v>0</v>
      </c>
      <c r="O390" s="82">
        <f t="shared" si="2290"/>
        <v>0</v>
      </c>
      <c r="P390" s="82">
        <f t="shared" si="2291"/>
        <v>0</v>
      </c>
      <c r="Q390" s="82">
        <f t="shared" si="2292"/>
        <v>0</v>
      </c>
      <c r="R390" s="76"/>
      <c r="S390" s="77">
        <f t="shared" si="2293"/>
        <v>0</v>
      </c>
      <c r="T390" s="96">
        <f t="shared" si="2294"/>
        <v>0</v>
      </c>
      <c r="U390" s="82">
        <f t="shared" si="2295"/>
        <v>53713.94</v>
      </c>
      <c r="V390" s="82">
        <f t="shared" si="2296"/>
        <v>0</v>
      </c>
      <c r="W390" s="82">
        <f t="shared" si="2297"/>
        <v>8235.34</v>
      </c>
      <c r="X390" s="82">
        <f t="shared" si="2298"/>
        <v>0</v>
      </c>
      <c r="Y390" s="82">
        <f t="shared" si="2299"/>
        <v>0</v>
      </c>
      <c r="Z390" s="82">
        <f t="shared" si="2300"/>
        <v>0</v>
      </c>
      <c r="AA390" s="76">
        <f t="shared" si="2301"/>
        <v>61949.279999999999</v>
      </c>
      <c r="AB390" s="77">
        <f t="shared" si="2302"/>
        <v>8.4039831191794021E-2</v>
      </c>
      <c r="AC390" s="76">
        <f t="shared" si="2303"/>
        <v>1991.9382636655948</v>
      </c>
      <c r="AD390" s="82">
        <f t="shared" si="2304"/>
        <v>0</v>
      </c>
      <c r="AE390" s="82">
        <f t="shared" si="2305"/>
        <v>0</v>
      </c>
      <c r="AF390" s="82">
        <f t="shared" si="2306"/>
        <v>0</v>
      </c>
      <c r="AG390" s="82">
        <f t="shared" si="2307"/>
        <v>0</v>
      </c>
      <c r="AH390" s="76"/>
      <c r="AI390" s="77">
        <f t="shared" si="2309"/>
        <v>0</v>
      </c>
      <c r="AJ390" s="76">
        <f t="shared" si="2310"/>
        <v>0</v>
      </c>
      <c r="AK390" s="82">
        <f t="shared" si="2311"/>
        <v>0</v>
      </c>
      <c r="AL390" s="82">
        <f t="shared" si="2312"/>
        <v>0</v>
      </c>
      <c r="AM390" s="76"/>
      <c r="AN390" s="77">
        <f t="shared" si="2313"/>
        <v>0</v>
      </c>
      <c r="AO390" s="76">
        <f t="shared" si="2314"/>
        <v>0</v>
      </c>
      <c r="AP390" s="82">
        <f t="shared" si="2315"/>
        <v>3887.13</v>
      </c>
      <c r="AQ390" s="82">
        <f t="shared" si="2316"/>
        <v>20979.399999999998</v>
      </c>
      <c r="AR390" s="82">
        <f t="shared" si="2317"/>
        <v>0</v>
      </c>
      <c r="AS390" s="82">
        <f t="shared" si="2318"/>
        <v>0</v>
      </c>
      <c r="AT390" s="82">
        <f t="shared" si="2319"/>
        <v>6871.0199999999995</v>
      </c>
      <c r="AU390" s="82">
        <f t="shared" si="2320"/>
        <v>0</v>
      </c>
      <c r="AV390" s="82">
        <f t="shared" si="2321"/>
        <v>0</v>
      </c>
      <c r="AW390" s="82">
        <f t="shared" si="2322"/>
        <v>0</v>
      </c>
      <c r="AX390" s="82">
        <f t="shared" si="2323"/>
        <v>0</v>
      </c>
      <c r="AY390" s="82">
        <f t="shared" si="2324"/>
        <v>0</v>
      </c>
      <c r="AZ390" s="82">
        <f t="shared" si="2325"/>
        <v>0</v>
      </c>
      <c r="BA390" s="82">
        <f t="shared" si="2326"/>
        <v>0</v>
      </c>
      <c r="BB390" s="82">
        <f t="shared" si="2327"/>
        <v>0</v>
      </c>
      <c r="BC390" s="82">
        <f t="shared" si="2328"/>
        <v>0</v>
      </c>
      <c r="BD390" s="82">
        <f t="shared" si="2329"/>
        <v>0</v>
      </c>
      <c r="BE390" s="82">
        <f t="shared" si="2330"/>
        <v>0</v>
      </c>
      <c r="BF390" s="76">
        <f t="shared" si="2331"/>
        <v>31737.55</v>
      </c>
      <c r="BG390" s="77">
        <f t="shared" si="2332"/>
        <v>4.3054872380132947E-2</v>
      </c>
      <c r="BH390" s="76">
        <f t="shared" si="2333"/>
        <v>1020.4999999999999</v>
      </c>
      <c r="BI390" s="82">
        <f t="shared" si="2334"/>
        <v>0</v>
      </c>
      <c r="BJ390" s="82">
        <f t="shared" si="2335"/>
        <v>0</v>
      </c>
      <c r="BK390" s="82">
        <f t="shared" si="2336"/>
        <v>273.32</v>
      </c>
      <c r="BL390" s="82">
        <f t="shared" si="2337"/>
        <v>0</v>
      </c>
      <c r="BM390" s="82">
        <f t="shared" si="2338"/>
        <v>0</v>
      </c>
      <c r="BN390" s="82">
        <f t="shared" si="2339"/>
        <v>0</v>
      </c>
      <c r="BO390" s="82">
        <f t="shared" si="2340"/>
        <v>0</v>
      </c>
      <c r="BP390" s="76">
        <f t="shared" si="2341"/>
        <v>273.32</v>
      </c>
      <c r="BQ390" s="77">
        <f t="shared" si="2342"/>
        <v>3.7078343221004571E-4</v>
      </c>
      <c r="BR390" s="76">
        <f t="shared" si="2343"/>
        <v>8.7884244372990352</v>
      </c>
      <c r="BS390" s="82">
        <f t="shared" si="2344"/>
        <v>0</v>
      </c>
      <c r="BT390" s="82">
        <f t="shared" si="2345"/>
        <v>0</v>
      </c>
      <c r="BU390" s="82">
        <f t="shared" si="2346"/>
        <v>0</v>
      </c>
      <c r="BV390" s="82">
        <f t="shared" si="2347"/>
        <v>0</v>
      </c>
      <c r="BW390" s="76"/>
      <c r="BX390" s="77">
        <f t="shared" si="2349"/>
        <v>0</v>
      </c>
      <c r="BY390" s="76">
        <f t="shared" si="2350"/>
        <v>0</v>
      </c>
      <c r="BZ390" s="82">
        <v>203123.77999999997</v>
      </c>
      <c r="CA390" s="77">
        <f t="shared" si="2351"/>
        <v>0.27555587703745876</v>
      </c>
      <c r="CB390" s="76">
        <f t="shared" si="2352"/>
        <v>6531.3112540192915</v>
      </c>
      <c r="CC390" s="82">
        <v>35702</v>
      </c>
      <c r="CD390" s="77">
        <f t="shared" si="2353"/>
        <v>4.8433009281293182E-2</v>
      </c>
      <c r="CE390" s="76">
        <f t="shared" si="2354"/>
        <v>1147.9742765273311</v>
      </c>
      <c r="CF390" s="84">
        <v>46900.68</v>
      </c>
      <c r="CG390" s="77">
        <f t="shared" si="2355"/>
        <v>6.3625036965407028E-2</v>
      </c>
      <c r="CH390" s="85">
        <f t="shared" si="2356"/>
        <v>1508.0604501607716</v>
      </c>
    </row>
    <row r="391" spans="1:86" x14ac:dyDescent="0.2">
      <c r="A391" s="79"/>
      <c r="B391" s="70" t="s">
        <v>626</v>
      </c>
      <c r="C391" s="70" t="s">
        <v>627</v>
      </c>
      <c r="D391" s="80">
        <f t="shared" si="2279"/>
        <v>214.68000000000004</v>
      </c>
      <c r="E391" s="80">
        <f t="shared" si="2280"/>
        <v>3350635.09</v>
      </c>
      <c r="F391" s="76">
        <f t="shared" si="2281"/>
        <v>1718579.0799999998</v>
      </c>
      <c r="G391" s="76">
        <f t="shared" si="2282"/>
        <v>0</v>
      </c>
      <c r="H391" s="76">
        <f t="shared" si="2283"/>
        <v>0</v>
      </c>
      <c r="I391" s="76">
        <f t="shared" si="2284"/>
        <v>1718579.0799999998</v>
      </c>
      <c r="J391" s="77">
        <f t="shared" si="2285"/>
        <v>0.51291144330491678</v>
      </c>
      <c r="K391" s="81">
        <f t="shared" si="2286"/>
        <v>8005.3059437302009</v>
      </c>
      <c r="L391" s="82">
        <f t="shared" si="2287"/>
        <v>0</v>
      </c>
      <c r="M391" s="82">
        <f t="shared" si="2288"/>
        <v>0</v>
      </c>
      <c r="N391" s="82">
        <f t="shared" si="2289"/>
        <v>0</v>
      </c>
      <c r="O391" s="82">
        <f t="shared" si="2290"/>
        <v>0</v>
      </c>
      <c r="P391" s="82">
        <f t="shared" si="2291"/>
        <v>0</v>
      </c>
      <c r="Q391" s="82">
        <f t="shared" si="2292"/>
        <v>0</v>
      </c>
      <c r="R391" s="76"/>
      <c r="S391" s="77">
        <f t="shared" si="2293"/>
        <v>0</v>
      </c>
      <c r="T391" s="96">
        <f t="shared" si="2294"/>
        <v>0</v>
      </c>
      <c r="U391" s="82">
        <f t="shared" si="2295"/>
        <v>220310.96000000002</v>
      </c>
      <c r="V391" s="82">
        <f t="shared" si="2296"/>
        <v>4810.96</v>
      </c>
      <c r="W391" s="82">
        <f t="shared" si="2297"/>
        <v>31959.52</v>
      </c>
      <c r="X391" s="82">
        <f t="shared" si="2298"/>
        <v>0</v>
      </c>
      <c r="Y391" s="82">
        <f t="shared" si="2299"/>
        <v>0</v>
      </c>
      <c r="Z391" s="82">
        <f t="shared" si="2300"/>
        <v>0</v>
      </c>
      <c r="AA391" s="76">
        <f t="shared" si="2301"/>
        <v>257081.44</v>
      </c>
      <c r="AB391" s="77">
        <f t="shared" si="2302"/>
        <v>7.672618267720703E-2</v>
      </c>
      <c r="AC391" s="76">
        <f t="shared" si="2303"/>
        <v>1197.5099683249487</v>
      </c>
      <c r="AD391" s="82">
        <f t="shared" si="2304"/>
        <v>111110.84</v>
      </c>
      <c r="AE391" s="82">
        <f t="shared" si="2305"/>
        <v>18647.03</v>
      </c>
      <c r="AF391" s="82">
        <f t="shared" si="2306"/>
        <v>646.79</v>
      </c>
      <c r="AG391" s="82">
        <f t="shared" si="2307"/>
        <v>0</v>
      </c>
      <c r="AH391" s="76">
        <f t="shared" si="2308"/>
        <v>130404.65999999999</v>
      </c>
      <c r="AI391" s="77">
        <f t="shared" si="2309"/>
        <v>3.891938587678314E-2</v>
      </c>
      <c r="AJ391" s="76">
        <f t="shared" si="2310"/>
        <v>607.43739519284497</v>
      </c>
      <c r="AK391" s="82">
        <f t="shared" si="2311"/>
        <v>0</v>
      </c>
      <c r="AL391" s="82">
        <f t="shared" si="2312"/>
        <v>0</v>
      </c>
      <c r="AM391" s="76"/>
      <c r="AN391" s="77">
        <f t="shared" si="2313"/>
        <v>0</v>
      </c>
      <c r="AO391" s="76">
        <f t="shared" si="2314"/>
        <v>0</v>
      </c>
      <c r="AP391" s="82">
        <f t="shared" si="2315"/>
        <v>29288.840000000004</v>
      </c>
      <c r="AQ391" s="82">
        <f t="shared" si="2316"/>
        <v>31174.609999999993</v>
      </c>
      <c r="AR391" s="82">
        <f t="shared" si="2317"/>
        <v>0</v>
      </c>
      <c r="AS391" s="82">
        <f t="shared" si="2318"/>
        <v>0</v>
      </c>
      <c r="AT391" s="82">
        <f t="shared" si="2319"/>
        <v>56129.869999999995</v>
      </c>
      <c r="AU391" s="82">
        <f t="shared" si="2320"/>
        <v>0</v>
      </c>
      <c r="AV391" s="82">
        <f t="shared" si="2321"/>
        <v>0</v>
      </c>
      <c r="AW391" s="82">
        <f t="shared" si="2322"/>
        <v>163758.09999999995</v>
      </c>
      <c r="AX391" s="82">
        <f t="shared" si="2323"/>
        <v>0</v>
      </c>
      <c r="AY391" s="82">
        <f t="shared" si="2324"/>
        <v>0</v>
      </c>
      <c r="AZ391" s="82">
        <f t="shared" si="2325"/>
        <v>0</v>
      </c>
      <c r="BA391" s="82">
        <f t="shared" si="2326"/>
        <v>0</v>
      </c>
      <c r="BB391" s="82">
        <f t="shared" si="2327"/>
        <v>6637.5</v>
      </c>
      <c r="BC391" s="82">
        <f t="shared" si="2328"/>
        <v>0</v>
      </c>
      <c r="BD391" s="82">
        <f t="shared" si="2329"/>
        <v>0</v>
      </c>
      <c r="BE391" s="82">
        <f t="shared" si="2330"/>
        <v>525</v>
      </c>
      <c r="BF391" s="76">
        <f t="shared" si="2331"/>
        <v>287513.91999999993</v>
      </c>
      <c r="BG391" s="77">
        <f t="shared" si="2332"/>
        <v>8.5808783193994403E-2</v>
      </c>
      <c r="BH391" s="76">
        <f t="shared" si="2333"/>
        <v>1339.2673746972232</v>
      </c>
      <c r="BI391" s="82">
        <f t="shared" si="2334"/>
        <v>0</v>
      </c>
      <c r="BJ391" s="82">
        <f t="shared" si="2335"/>
        <v>0</v>
      </c>
      <c r="BK391" s="82">
        <f t="shared" si="2336"/>
        <v>2338.38</v>
      </c>
      <c r="BL391" s="82">
        <f t="shared" si="2337"/>
        <v>0</v>
      </c>
      <c r="BM391" s="82">
        <f t="shared" si="2338"/>
        <v>0</v>
      </c>
      <c r="BN391" s="82">
        <f t="shared" si="2339"/>
        <v>0</v>
      </c>
      <c r="BO391" s="82">
        <f t="shared" si="2340"/>
        <v>0</v>
      </c>
      <c r="BP391" s="76">
        <f t="shared" si="2341"/>
        <v>2338.38</v>
      </c>
      <c r="BQ391" s="77">
        <f t="shared" si="2342"/>
        <v>6.9789157493721596E-4</v>
      </c>
      <c r="BR391" s="76">
        <f t="shared" si="2343"/>
        <v>10.892397987702626</v>
      </c>
      <c r="BS391" s="82">
        <f t="shared" si="2344"/>
        <v>0</v>
      </c>
      <c r="BT391" s="82">
        <f t="shared" si="2345"/>
        <v>0</v>
      </c>
      <c r="BU391" s="82">
        <f t="shared" si="2346"/>
        <v>57410.439999999995</v>
      </c>
      <c r="BV391" s="82">
        <f t="shared" si="2347"/>
        <v>64492.02</v>
      </c>
      <c r="BW391" s="76">
        <f t="shared" si="2348"/>
        <v>121902.45999999999</v>
      </c>
      <c r="BX391" s="77">
        <f t="shared" si="2349"/>
        <v>3.6381896782439534E-2</v>
      </c>
      <c r="BY391" s="76">
        <f t="shared" si="2350"/>
        <v>567.83333333333326</v>
      </c>
      <c r="BZ391" s="82">
        <v>606403.26</v>
      </c>
      <c r="CA391" s="77">
        <f t="shared" si="2351"/>
        <v>0.18098158818004859</v>
      </c>
      <c r="CB391" s="76">
        <f t="shared" si="2352"/>
        <v>2824.6844605925094</v>
      </c>
      <c r="CC391" s="82">
        <v>107038.87000000001</v>
      </c>
      <c r="CD391" s="77">
        <f t="shared" si="2353"/>
        <v>3.1945845227807253E-2</v>
      </c>
      <c r="CE391" s="76">
        <f t="shared" si="2354"/>
        <v>498.59730762064464</v>
      </c>
      <c r="CF391" s="84">
        <v>119373.02000000002</v>
      </c>
      <c r="CG391" s="77">
        <f t="shared" si="2355"/>
        <v>3.5626983181865989E-2</v>
      </c>
      <c r="CH391" s="85">
        <f t="shared" si="2356"/>
        <v>556.05095956772868</v>
      </c>
    </row>
    <row r="392" spans="1:86" x14ac:dyDescent="0.2">
      <c r="A392" s="79"/>
      <c r="B392" s="70" t="s">
        <v>628</v>
      </c>
      <c r="C392" s="70" t="s">
        <v>629</v>
      </c>
      <c r="D392" s="80">
        <f t="shared" si="2279"/>
        <v>2727.79</v>
      </c>
      <c r="E392" s="80">
        <f t="shared" si="2280"/>
        <v>24822500.800000001</v>
      </c>
      <c r="F392" s="76">
        <f t="shared" si="2281"/>
        <v>13249897.710000006</v>
      </c>
      <c r="G392" s="76">
        <f t="shared" si="2282"/>
        <v>30611.300000000003</v>
      </c>
      <c r="H392" s="76">
        <f t="shared" si="2283"/>
        <v>0</v>
      </c>
      <c r="I392" s="76">
        <f t="shared" si="2284"/>
        <v>13280509.010000007</v>
      </c>
      <c r="J392" s="77">
        <f t="shared" si="2285"/>
        <v>0.53501897802335885</v>
      </c>
      <c r="K392" s="81">
        <f t="shared" si="2286"/>
        <v>4868.5965598524845</v>
      </c>
      <c r="L392" s="82">
        <f t="shared" si="2287"/>
        <v>0</v>
      </c>
      <c r="M392" s="82">
        <f t="shared" si="2288"/>
        <v>0</v>
      </c>
      <c r="N392" s="82">
        <f t="shared" si="2289"/>
        <v>0</v>
      </c>
      <c r="O392" s="82">
        <f t="shared" si="2290"/>
        <v>0</v>
      </c>
      <c r="P392" s="82">
        <f t="shared" si="2291"/>
        <v>0</v>
      </c>
      <c r="Q392" s="82">
        <f t="shared" si="2292"/>
        <v>0</v>
      </c>
      <c r="R392" s="76"/>
      <c r="S392" s="77">
        <f t="shared" si="2293"/>
        <v>0</v>
      </c>
      <c r="T392" s="96">
        <f t="shared" si="2294"/>
        <v>0</v>
      </c>
      <c r="U392" s="82">
        <f t="shared" si="2295"/>
        <v>2139120.4499999993</v>
      </c>
      <c r="V392" s="82">
        <f t="shared" si="2296"/>
        <v>133066.16</v>
      </c>
      <c r="W392" s="82">
        <f t="shared" si="2297"/>
        <v>412992.49</v>
      </c>
      <c r="X392" s="82">
        <f t="shared" si="2298"/>
        <v>0</v>
      </c>
      <c r="Y392" s="82">
        <f t="shared" si="2299"/>
        <v>0</v>
      </c>
      <c r="Z392" s="82">
        <f t="shared" si="2300"/>
        <v>0</v>
      </c>
      <c r="AA392" s="76">
        <f t="shared" si="2301"/>
        <v>2685179.0999999996</v>
      </c>
      <c r="AB392" s="77">
        <f t="shared" si="2302"/>
        <v>0.10817520449027439</v>
      </c>
      <c r="AC392" s="76">
        <f t="shared" si="2303"/>
        <v>984.37896612275858</v>
      </c>
      <c r="AD392" s="82">
        <f t="shared" si="2304"/>
        <v>757358.77000000014</v>
      </c>
      <c r="AE392" s="82">
        <f t="shared" si="2305"/>
        <v>209485.93000000002</v>
      </c>
      <c r="AF392" s="82">
        <f t="shared" si="2306"/>
        <v>14351</v>
      </c>
      <c r="AG392" s="82">
        <f t="shared" si="2307"/>
        <v>0</v>
      </c>
      <c r="AH392" s="76">
        <f t="shared" si="2308"/>
        <v>981195.70000000019</v>
      </c>
      <c r="AI392" s="77">
        <f t="shared" si="2309"/>
        <v>3.952847893553095E-2</v>
      </c>
      <c r="AJ392" s="76">
        <f t="shared" si="2310"/>
        <v>359.70353289659403</v>
      </c>
      <c r="AK392" s="82">
        <f t="shared" si="2311"/>
        <v>0</v>
      </c>
      <c r="AL392" s="82">
        <f t="shared" si="2312"/>
        <v>0</v>
      </c>
      <c r="AM392" s="76"/>
      <c r="AN392" s="77">
        <f t="shared" si="2313"/>
        <v>0</v>
      </c>
      <c r="AO392" s="76">
        <f t="shared" si="2314"/>
        <v>0</v>
      </c>
      <c r="AP392" s="82">
        <f t="shared" si="2315"/>
        <v>387671.68</v>
      </c>
      <c r="AQ392" s="82">
        <f t="shared" si="2316"/>
        <v>84128.59</v>
      </c>
      <c r="AR392" s="82">
        <f t="shared" si="2317"/>
        <v>0</v>
      </c>
      <c r="AS392" s="82">
        <f t="shared" si="2318"/>
        <v>0</v>
      </c>
      <c r="AT392" s="82">
        <f t="shared" si="2319"/>
        <v>370930.02</v>
      </c>
      <c r="AU392" s="82">
        <f t="shared" si="2320"/>
        <v>0</v>
      </c>
      <c r="AV392" s="82">
        <f t="shared" si="2321"/>
        <v>0</v>
      </c>
      <c r="AW392" s="82">
        <f t="shared" si="2322"/>
        <v>135621.84</v>
      </c>
      <c r="AX392" s="82">
        <f t="shared" si="2323"/>
        <v>0</v>
      </c>
      <c r="AY392" s="82">
        <f t="shared" si="2324"/>
        <v>0</v>
      </c>
      <c r="AZ392" s="82">
        <f t="shared" si="2325"/>
        <v>0</v>
      </c>
      <c r="BA392" s="82">
        <f t="shared" si="2326"/>
        <v>14869.58</v>
      </c>
      <c r="BB392" s="82">
        <f t="shared" si="2327"/>
        <v>185506.32</v>
      </c>
      <c r="BC392" s="82">
        <f t="shared" si="2328"/>
        <v>0</v>
      </c>
      <c r="BD392" s="82">
        <f t="shared" si="2329"/>
        <v>0</v>
      </c>
      <c r="BE392" s="82">
        <f t="shared" si="2330"/>
        <v>0</v>
      </c>
      <c r="BF392" s="76">
        <f t="shared" si="2331"/>
        <v>1178728.03</v>
      </c>
      <c r="BG392" s="77">
        <f t="shared" si="2332"/>
        <v>4.7486272213152672E-2</v>
      </c>
      <c r="BH392" s="76">
        <f t="shared" si="2333"/>
        <v>432.1183192254536</v>
      </c>
      <c r="BI392" s="82">
        <f t="shared" si="2334"/>
        <v>0</v>
      </c>
      <c r="BJ392" s="82">
        <f t="shared" si="2335"/>
        <v>4501</v>
      </c>
      <c r="BK392" s="82">
        <f t="shared" si="2336"/>
        <v>25584.710000000003</v>
      </c>
      <c r="BL392" s="82">
        <f t="shared" si="2337"/>
        <v>0</v>
      </c>
      <c r="BM392" s="82">
        <f t="shared" si="2338"/>
        <v>0</v>
      </c>
      <c r="BN392" s="82">
        <f t="shared" si="2339"/>
        <v>0</v>
      </c>
      <c r="BO392" s="82">
        <f t="shared" si="2340"/>
        <v>909.72</v>
      </c>
      <c r="BP392" s="76">
        <f t="shared" si="2341"/>
        <v>30995.430000000004</v>
      </c>
      <c r="BQ392" s="77">
        <f t="shared" si="2342"/>
        <v>1.2486828079787998E-3</v>
      </c>
      <c r="BR392" s="76">
        <f t="shared" si="2343"/>
        <v>11.362835848800678</v>
      </c>
      <c r="BS392" s="82">
        <f t="shared" si="2344"/>
        <v>0</v>
      </c>
      <c r="BT392" s="82">
        <f t="shared" si="2345"/>
        <v>0</v>
      </c>
      <c r="BU392" s="82">
        <f t="shared" si="2346"/>
        <v>0</v>
      </c>
      <c r="BV392" s="82">
        <f t="shared" si="2347"/>
        <v>0</v>
      </c>
      <c r="BW392" s="76"/>
      <c r="BX392" s="77">
        <f t="shared" si="2349"/>
        <v>0</v>
      </c>
      <c r="BY392" s="76">
        <f t="shared" si="2350"/>
        <v>0</v>
      </c>
      <c r="BZ392" s="82">
        <v>4780121.68</v>
      </c>
      <c r="CA392" s="77">
        <f t="shared" si="2351"/>
        <v>0.19257212311178573</v>
      </c>
      <c r="CB392" s="76">
        <f t="shared" si="2352"/>
        <v>1752.3789147991597</v>
      </c>
      <c r="CC392" s="82">
        <v>889100.19000000006</v>
      </c>
      <c r="CD392" s="77">
        <f t="shared" si="2353"/>
        <v>3.5818316500970768E-2</v>
      </c>
      <c r="CE392" s="76">
        <f t="shared" si="2354"/>
        <v>325.94158274647242</v>
      </c>
      <c r="CF392" s="84">
        <v>996671.66</v>
      </c>
      <c r="CG392" s="77">
        <f t="shared" si="2355"/>
        <v>4.0151943916948124E-2</v>
      </c>
      <c r="CH392" s="85">
        <f t="shared" si="2356"/>
        <v>365.37697550031345</v>
      </c>
    </row>
    <row r="393" spans="1:86" x14ac:dyDescent="0.2">
      <c r="A393" s="79"/>
      <c r="B393" s="70" t="s">
        <v>630</v>
      </c>
      <c r="C393" s="70" t="s">
        <v>631</v>
      </c>
      <c r="D393" s="80">
        <f t="shared" si="2279"/>
        <v>596.71999999999991</v>
      </c>
      <c r="E393" s="80">
        <f t="shared" si="2280"/>
        <v>6724803.4699999997</v>
      </c>
      <c r="F393" s="76">
        <f t="shared" si="2281"/>
        <v>3431954.53</v>
      </c>
      <c r="G393" s="76">
        <f t="shared" si="2282"/>
        <v>0</v>
      </c>
      <c r="H393" s="76">
        <f t="shared" si="2283"/>
        <v>0</v>
      </c>
      <c r="I393" s="76">
        <f t="shared" si="2284"/>
        <v>3431954.53</v>
      </c>
      <c r="J393" s="77">
        <f t="shared" si="2285"/>
        <v>0.51034272530197822</v>
      </c>
      <c r="K393" s="81">
        <f t="shared" si="2286"/>
        <v>5751.3650120659613</v>
      </c>
      <c r="L393" s="82">
        <f t="shared" si="2287"/>
        <v>0</v>
      </c>
      <c r="M393" s="82">
        <f t="shared" si="2288"/>
        <v>0</v>
      </c>
      <c r="N393" s="82">
        <f t="shared" si="2289"/>
        <v>0</v>
      </c>
      <c r="O393" s="82">
        <f t="shared" si="2290"/>
        <v>0</v>
      </c>
      <c r="P393" s="82">
        <f t="shared" si="2291"/>
        <v>0</v>
      </c>
      <c r="Q393" s="82">
        <f t="shared" si="2292"/>
        <v>0</v>
      </c>
      <c r="R393" s="76"/>
      <c r="S393" s="77">
        <f t="shared" si="2293"/>
        <v>0</v>
      </c>
      <c r="T393" s="96">
        <f t="shared" si="2294"/>
        <v>0</v>
      </c>
      <c r="U393" s="82">
        <f t="shared" si="2295"/>
        <v>460356.79</v>
      </c>
      <c r="V393" s="82">
        <f t="shared" si="2296"/>
        <v>9956.5300000000007</v>
      </c>
      <c r="W393" s="82">
        <f t="shared" si="2297"/>
        <v>106638.14000000001</v>
      </c>
      <c r="X393" s="82">
        <f t="shared" si="2298"/>
        <v>0</v>
      </c>
      <c r="Y393" s="82">
        <f t="shared" si="2299"/>
        <v>0</v>
      </c>
      <c r="Z393" s="82">
        <f t="shared" si="2300"/>
        <v>0</v>
      </c>
      <c r="AA393" s="76">
        <f t="shared" si="2301"/>
        <v>576951.46</v>
      </c>
      <c r="AB393" s="77">
        <f t="shared" si="2302"/>
        <v>8.5794545903658953E-2</v>
      </c>
      <c r="AC393" s="76">
        <f t="shared" si="2303"/>
        <v>966.8713299369889</v>
      </c>
      <c r="AD393" s="82">
        <f t="shared" si="2304"/>
        <v>300651.95999999996</v>
      </c>
      <c r="AE393" s="82">
        <f t="shared" si="2305"/>
        <v>13419.6</v>
      </c>
      <c r="AF393" s="82">
        <f t="shared" si="2306"/>
        <v>3892.11</v>
      </c>
      <c r="AG393" s="82">
        <f t="shared" si="2307"/>
        <v>0</v>
      </c>
      <c r="AH393" s="76">
        <f t="shared" si="2308"/>
        <v>317963.66999999993</v>
      </c>
      <c r="AI393" s="77">
        <f t="shared" si="2309"/>
        <v>4.7282224888573574E-2</v>
      </c>
      <c r="AJ393" s="76">
        <f t="shared" si="2310"/>
        <v>532.85237632390397</v>
      </c>
      <c r="AK393" s="82">
        <f t="shared" si="2311"/>
        <v>0</v>
      </c>
      <c r="AL393" s="82">
        <f t="shared" si="2312"/>
        <v>0</v>
      </c>
      <c r="AM393" s="76"/>
      <c r="AN393" s="77">
        <f t="shared" si="2313"/>
        <v>0</v>
      </c>
      <c r="AO393" s="76">
        <f t="shared" si="2314"/>
        <v>0</v>
      </c>
      <c r="AP393" s="82">
        <f t="shared" si="2315"/>
        <v>91820.800000000003</v>
      </c>
      <c r="AQ393" s="82">
        <f t="shared" si="2316"/>
        <v>54859.72</v>
      </c>
      <c r="AR393" s="82">
        <f t="shared" si="2317"/>
        <v>0</v>
      </c>
      <c r="AS393" s="82">
        <f t="shared" si="2318"/>
        <v>0</v>
      </c>
      <c r="AT393" s="82">
        <f t="shared" si="2319"/>
        <v>107338.92000000001</v>
      </c>
      <c r="AU393" s="82">
        <f t="shared" si="2320"/>
        <v>0</v>
      </c>
      <c r="AV393" s="82">
        <f t="shared" si="2321"/>
        <v>0</v>
      </c>
      <c r="AW393" s="82">
        <f t="shared" si="2322"/>
        <v>6018</v>
      </c>
      <c r="AX393" s="82">
        <f t="shared" si="2323"/>
        <v>0</v>
      </c>
      <c r="AY393" s="82">
        <f t="shared" si="2324"/>
        <v>0</v>
      </c>
      <c r="AZ393" s="82">
        <f t="shared" si="2325"/>
        <v>0</v>
      </c>
      <c r="BA393" s="82">
        <f t="shared" si="2326"/>
        <v>0</v>
      </c>
      <c r="BB393" s="82">
        <f t="shared" si="2327"/>
        <v>0</v>
      </c>
      <c r="BC393" s="82">
        <f t="shared" si="2328"/>
        <v>0</v>
      </c>
      <c r="BD393" s="82">
        <f t="shared" si="2329"/>
        <v>0</v>
      </c>
      <c r="BE393" s="82">
        <f t="shared" si="2330"/>
        <v>0</v>
      </c>
      <c r="BF393" s="76">
        <f t="shared" si="2331"/>
        <v>260037.44000000003</v>
      </c>
      <c r="BG393" s="77">
        <f t="shared" si="2332"/>
        <v>3.8668407360906869E-2</v>
      </c>
      <c r="BH393" s="76">
        <f t="shared" si="2333"/>
        <v>435.7779863252448</v>
      </c>
      <c r="BI393" s="82">
        <f t="shared" si="2334"/>
        <v>18785.140000000003</v>
      </c>
      <c r="BJ393" s="82">
        <f t="shared" si="2335"/>
        <v>0</v>
      </c>
      <c r="BK393" s="82">
        <f t="shared" si="2336"/>
        <v>2610.02</v>
      </c>
      <c r="BL393" s="82">
        <f t="shared" si="2337"/>
        <v>0</v>
      </c>
      <c r="BM393" s="82">
        <f t="shared" si="2338"/>
        <v>0</v>
      </c>
      <c r="BN393" s="82">
        <f t="shared" si="2339"/>
        <v>0</v>
      </c>
      <c r="BO393" s="82">
        <f t="shared" si="2340"/>
        <v>440.9</v>
      </c>
      <c r="BP393" s="76">
        <f t="shared" si="2341"/>
        <v>21836.060000000005</v>
      </c>
      <c r="BQ393" s="77">
        <f t="shared" si="2342"/>
        <v>3.2470926618767054E-3</v>
      </c>
      <c r="BR393" s="76">
        <f t="shared" si="2343"/>
        <v>36.593477677972935</v>
      </c>
      <c r="BS393" s="82">
        <f t="shared" si="2344"/>
        <v>0</v>
      </c>
      <c r="BT393" s="82">
        <f t="shared" si="2345"/>
        <v>0</v>
      </c>
      <c r="BU393" s="82">
        <f t="shared" si="2346"/>
        <v>0</v>
      </c>
      <c r="BV393" s="82">
        <f t="shared" si="2347"/>
        <v>0</v>
      </c>
      <c r="BW393" s="76"/>
      <c r="BX393" s="77">
        <f t="shared" si="2349"/>
        <v>0</v>
      </c>
      <c r="BY393" s="76">
        <f t="shared" si="2350"/>
        <v>0</v>
      </c>
      <c r="BZ393" s="82">
        <v>1434269.2800000003</v>
      </c>
      <c r="CA393" s="77">
        <f t="shared" si="2351"/>
        <v>0.21328047524339033</v>
      </c>
      <c r="CB393" s="76">
        <f t="shared" si="2352"/>
        <v>2403.5884166778396</v>
      </c>
      <c r="CC393" s="82">
        <v>286957.28999999992</v>
      </c>
      <c r="CD393" s="77">
        <f t="shared" si="2353"/>
        <v>4.2671476018614402E-2</v>
      </c>
      <c r="CE393" s="76">
        <f t="shared" si="2354"/>
        <v>480.89102091433159</v>
      </c>
      <c r="CF393" s="84">
        <v>394833.74000000005</v>
      </c>
      <c r="CG393" s="77">
        <f t="shared" si="2355"/>
        <v>5.8713052621000988E-2</v>
      </c>
      <c r="CH393" s="85">
        <f t="shared" si="2356"/>
        <v>661.67338115028838</v>
      </c>
    </row>
    <row r="394" spans="1:86" x14ac:dyDescent="0.2">
      <c r="A394" s="79"/>
      <c r="B394" s="70" t="s">
        <v>632</v>
      </c>
      <c r="C394" s="70" t="s">
        <v>633</v>
      </c>
      <c r="D394" s="80">
        <f t="shared" si="2279"/>
        <v>180.95</v>
      </c>
      <c r="E394" s="80">
        <f t="shared" si="2280"/>
        <v>2771342.19</v>
      </c>
      <c r="F394" s="76">
        <f t="shared" si="2281"/>
        <v>1530422.7899999998</v>
      </c>
      <c r="G394" s="76">
        <f t="shared" si="2282"/>
        <v>0</v>
      </c>
      <c r="H394" s="76">
        <f t="shared" si="2283"/>
        <v>0</v>
      </c>
      <c r="I394" s="76">
        <f t="shared" si="2284"/>
        <v>1530422.7899999998</v>
      </c>
      <c r="J394" s="77">
        <f t="shared" si="2285"/>
        <v>0.55223162102547863</v>
      </c>
      <c r="K394" s="81">
        <f t="shared" si="2286"/>
        <v>8457.710914617297</v>
      </c>
      <c r="L394" s="82">
        <f t="shared" si="2287"/>
        <v>0</v>
      </c>
      <c r="M394" s="82">
        <f t="shared" si="2288"/>
        <v>0</v>
      </c>
      <c r="N394" s="82">
        <f t="shared" si="2289"/>
        <v>0</v>
      </c>
      <c r="O394" s="82">
        <f t="shared" si="2290"/>
        <v>0</v>
      </c>
      <c r="P394" s="82">
        <f t="shared" si="2291"/>
        <v>0</v>
      </c>
      <c r="Q394" s="82">
        <f t="shared" si="2292"/>
        <v>0</v>
      </c>
      <c r="R394" s="76"/>
      <c r="S394" s="77">
        <f t="shared" si="2293"/>
        <v>0</v>
      </c>
      <c r="T394" s="96">
        <f t="shared" si="2294"/>
        <v>0</v>
      </c>
      <c r="U394" s="82">
        <f t="shared" si="2295"/>
        <v>190353.39</v>
      </c>
      <c r="V394" s="82">
        <f t="shared" si="2296"/>
        <v>4870.26</v>
      </c>
      <c r="W394" s="82">
        <f t="shared" si="2297"/>
        <v>42530</v>
      </c>
      <c r="X394" s="82">
        <f t="shared" si="2298"/>
        <v>0</v>
      </c>
      <c r="Y394" s="82">
        <f t="shared" si="2299"/>
        <v>0</v>
      </c>
      <c r="Z394" s="82">
        <f t="shared" si="2300"/>
        <v>0</v>
      </c>
      <c r="AA394" s="76">
        <f t="shared" si="2301"/>
        <v>237753.65000000002</v>
      </c>
      <c r="AB394" s="77">
        <f t="shared" si="2302"/>
        <v>8.5790073437304409E-2</v>
      </c>
      <c r="AC394" s="76">
        <f t="shared" si="2303"/>
        <v>1313.9190384084004</v>
      </c>
      <c r="AD394" s="82">
        <f t="shared" si="2304"/>
        <v>169286.11</v>
      </c>
      <c r="AE394" s="82">
        <f t="shared" si="2305"/>
        <v>0</v>
      </c>
      <c r="AF394" s="82">
        <f t="shared" si="2306"/>
        <v>2721</v>
      </c>
      <c r="AG394" s="82">
        <f t="shared" si="2307"/>
        <v>0</v>
      </c>
      <c r="AH394" s="76">
        <f t="shared" si="2308"/>
        <v>172007.11</v>
      </c>
      <c r="AI394" s="77">
        <f t="shared" si="2309"/>
        <v>6.2066355652746007E-2</v>
      </c>
      <c r="AJ394" s="76">
        <f t="shared" si="2310"/>
        <v>950.57811550151973</v>
      </c>
      <c r="AK394" s="82">
        <f t="shared" si="2311"/>
        <v>0</v>
      </c>
      <c r="AL394" s="82">
        <f t="shared" si="2312"/>
        <v>0</v>
      </c>
      <c r="AM394" s="76"/>
      <c r="AN394" s="77">
        <f t="shared" si="2313"/>
        <v>0</v>
      </c>
      <c r="AO394" s="76">
        <f t="shared" si="2314"/>
        <v>0</v>
      </c>
      <c r="AP394" s="82">
        <f t="shared" si="2315"/>
        <v>52938.999999999993</v>
      </c>
      <c r="AQ394" s="82">
        <f t="shared" si="2316"/>
        <v>5948</v>
      </c>
      <c r="AR394" s="82">
        <f t="shared" si="2317"/>
        <v>0</v>
      </c>
      <c r="AS394" s="82">
        <f t="shared" si="2318"/>
        <v>0</v>
      </c>
      <c r="AT394" s="82">
        <f t="shared" si="2319"/>
        <v>30192.67</v>
      </c>
      <c r="AU394" s="82">
        <f t="shared" si="2320"/>
        <v>0</v>
      </c>
      <c r="AV394" s="82">
        <f t="shared" si="2321"/>
        <v>0</v>
      </c>
      <c r="AW394" s="82">
        <f t="shared" si="2322"/>
        <v>12000.199999999999</v>
      </c>
      <c r="AX394" s="82">
        <f t="shared" si="2323"/>
        <v>0</v>
      </c>
      <c r="AY394" s="82">
        <f t="shared" si="2324"/>
        <v>0</v>
      </c>
      <c r="AZ394" s="82">
        <f t="shared" si="2325"/>
        <v>0</v>
      </c>
      <c r="BA394" s="82">
        <f t="shared" si="2326"/>
        <v>0</v>
      </c>
      <c r="BB394" s="82">
        <f t="shared" si="2327"/>
        <v>0</v>
      </c>
      <c r="BC394" s="82">
        <f t="shared" si="2328"/>
        <v>0</v>
      </c>
      <c r="BD394" s="82">
        <f t="shared" si="2329"/>
        <v>0</v>
      </c>
      <c r="BE394" s="82">
        <f t="shared" si="2330"/>
        <v>0</v>
      </c>
      <c r="BF394" s="76">
        <f t="shared" si="2331"/>
        <v>101079.86999999998</v>
      </c>
      <c r="BG394" s="77">
        <f t="shared" si="2332"/>
        <v>3.6473254859949282E-2</v>
      </c>
      <c r="BH394" s="76">
        <f t="shared" si="2333"/>
        <v>558.60663166620611</v>
      </c>
      <c r="BI394" s="82">
        <f t="shared" si="2334"/>
        <v>0</v>
      </c>
      <c r="BJ394" s="82">
        <f t="shared" si="2335"/>
        <v>0</v>
      </c>
      <c r="BK394" s="82">
        <f t="shared" si="2336"/>
        <v>0</v>
      </c>
      <c r="BL394" s="82">
        <f t="shared" si="2337"/>
        <v>0</v>
      </c>
      <c r="BM394" s="82">
        <f t="shared" si="2338"/>
        <v>0</v>
      </c>
      <c r="BN394" s="82">
        <f t="shared" si="2339"/>
        <v>0</v>
      </c>
      <c r="BO394" s="82">
        <f t="shared" si="2340"/>
        <v>0</v>
      </c>
      <c r="BP394" s="76"/>
      <c r="BQ394" s="77">
        <f t="shared" si="2342"/>
        <v>0</v>
      </c>
      <c r="BR394" s="76">
        <f t="shared" si="2343"/>
        <v>0</v>
      </c>
      <c r="BS394" s="82">
        <f t="shared" si="2344"/>
        <v>0</v>
      </c>
      <c r="BT394" s="82">
        <f t="shared" si="2345"/>
        <v>0</v>
      </c>
      <c r="BU394" s="82">
        <f t="shared" si="2346"/>
        <v>0</v>
      </c>
      <c r="BV394" s="82">
        <f t="shared" si="2347"/>
        <v>42484.18</v>
      </c>
      <c r="BW394" s="76">
        <f t="shared" si="2348"/>
        <v>42484.18</v>
      </c>
      <c r="BX394" s="77">
        <f t="shared" si="2349"/>
        <v>1.5329821107367475E-2</v>
      </c>
      <c r="BY394" s="76">
        <f t="shared" si="2350"/>
        <v>234.7840840011053</v>
      </c>
      <c r="BZ394" s="82">
        <v>612596.10999999987</v>
      </c>
      <c r="CA394" s="77">
        <f t="shared" si="2351"/>
        <v>0.22104672321248062</v>
      </c>
      <c r="CB394" s="76">
        <f t="shared" si="2352"/>
        <v>3385.4441005802701</v>
      </c>
      <c r="CC394" s="82">
        <v>74686.790000000008</v>
      </c>
      <c r="CD394" s="77">
        <f t="shared" si="2353"/>
        <v>2.6949681735260564E-2</v>
      </c>
      <c r="CE394" s="76">
        <f t="shared" si="2354"/>
        <v>412.74821773970717</v>
      </c>
      <c r="CF394" s="84">
        <v>311.69</v>
      </c>
      <c r="CG394" s="77">
        <f t="shared" si="2355"/>
        <v>1.1246896941297603E-4</v>
      </c>
      <c r="CH394" s="85">
        <f t="shared" si="2356"/>
        <v>1.722520033158331</v>
      </c>
    </row>
    <row r="395" spans="1:86" x14ac:dyDescent="0.2">
      <c r="A395" s="79"/>
      <c r="B395" s="70" t="s">
        <v>634</v>
      </c>
      <c r="C395" s="70" t="s">
        <v>635</v>
      </c>
      <c r="D395" s="80">
        <f t="shared" si="2279"/>
        <v>108.96</v>
      </c>
      <c r="E395" s="80">
        <f t="shared" si="2280"/>
        <v>2532906.2799999998</v>
      </c>
      <c r="F395" s="76">
        <f t="shared" si="2281"/>
        <v>1228741.18</v>
      </c>
      <c r="G395" s="76">
        <f t="shared" si="2282"/>
        <v>0</v>
      </c>
      <c r="H395" s="76">
        <f t="shared" si="2283"/>
        <v>0</v>
      </c>
      <c r="I395" s="76">
        <f t="shared" si="2284"/>
        <v>1228741.18</v>
      </c>
      <c r="J395" s="77">
        <f t="shared" si="2285"/>
        <v>0.48511119013846815</v>
      </c>
      <c r="K395" s="81">
        <f t="shared" si="2286"/>
        <v>11276.993208516888</v>
      </c>
      <c r="L395" s="82">
        <f t="shared" si="2287"/>
        <v>0</v>
      </c>
      <c r="M395" s="82">
        <f t="shared" si="2288"/>
        <v>0</v>
      </c>
      <c r="N395" s="82">
        <f t="shared" si="2289"/>
        <v>0</v>
      </c>
      <c r="O395" s="82">
        <f t="shared" si="2290"/>
        <v>0</v>
      </c>
      <c r="P395" s="82">
        <f t="shared" si="2291"/>
        <v>0</v>
      </c>
      <c r="Q395" s="82">
        <f t="shared" si="2292"/>
        <v>0</v>
      </c>
      <c r="R395" s="76"/>
      <c r="S395" s="77">
        <f t="shared" si="2293"/>
        <v>0</v>
      </c>
      <c r="T395" s="96">
        <f t="shared" si="2294"/>
        <v>0</v>
      </c>
      <c r="U395" s="82">
        <f t="shared" si="2295"/>
        <v>206574.06000000003</v>
      </c>
      <c r="V395" s="82">
        <f t="shared" si="2296"/>
        <v>0</v>
      </c>
      <c r="W395" s="82">
        <f t="shared" si="2297"/>
        <v>29018</v>
      </c>
      <c r="X395" s="82">
        <f t="shared" si="2298"/>
        <v>0</v>
      </c>
      <c r="Y395" s="82">
        <f t="shared" si="2299"/>
        <v>0</v>
      </c>
      <c r="Z395" s="82">
        <f t="shared" si="2300"/>
        <v>0</v>
      </c>
      <c r="AA395" s="76">
        <f t="shared" si="2301"/>
        <v>235592.06000000003</v>
      </c>
      <c r="AB395" s="77">
        <f t="shared" si="2302"/>
        <v>9.3012545256905457E-2</v>
      </c>
      <c r="AC395" s="76">
        <f t="shared" si="2303"/>
        <v>2162.1885095447874</v>
      </c>
      <c r="AD395" s="82">
        <f t="shared" si="2304"/>
        <v>79253.77</v>
      </c>
      <c r="AE395" s="82">
        <f t="shared" si="2305"/>
        <v>0</v>
      </c>
      <c r="AF395" s="82">
        <f t="shared" si="2306"/>
        <v>1006</v>
      </c>
      <c r="AG395" s="82">
        <f t="shared" si="2307"/>
        <v>0</v>
      </c>
      <c r="AH395" s="76">
        <f t="shared" si="2308"/>
        <v>80259.77</v>
      </c>
      <c r="AI395" s="77">
        <f t="shared" si="2309"/>
        <v>3.1686829723522186E-2</v>
      </c>
      <c r="AJ395" s="76">
        <f t="shared" si="2310"/>
        <v>736.59847650513962</v>
      </c>
      <c r="AK395" s="82">
        <f t="shared" si="2311"/>
        <v>0</v>
      </c>
      <c r="AL395" s="82">
        <f t="shared" si="2312"/>
        <v>0</v>
      </c>
      <c r="AM395" s="76"/>
      <c r="AN395" s="77">
        <f t="shared" si="2313"/>
        <v>0</v>
      </c>
      <c r="AO395" s="76">
        <f t="shared" si="2314"/>
        <v>0</v>
      </c>
      <c r="AP395" s="82">
        <f t="shared" si="2315"/>
        <v>69889.649999999994</v>
      </c>
      <c r="AQ395" s="82">
        <f t="shared" si="2316"/>
        <v>16059</v>
      </c>
      <c r="AR395" s="82">
        <f t="shared" si="2317"/>
        <v>0</v>
      </c>
      <c r="AS395" s="82">
        <f t="shared" si="2318"/>
        <v>0</v>
      </c>
      <c r="AT395" s="82">
        <f t="shared" si="2319"/>
        <v>24318.98</v>
      </c>
      <c r="AU395" s="82">
        <f t="shared" si="2320"/>
        <v>0</v>
      </c>
      <c r="AV395" s="82">
        <f t="shared" si="2321"/>
        <v>0</v>
      </c>
      <c r="AW395" s="82">
        <f t="shared" si="2322"/>
        <v>12000</v>
      </c>
      <c r="AX395" s="82">
        <f t="shared" si="2323"/>
        <v>0</v>
      </c>
      <c r="AY395" s="82">
        <f t="shared" si="2324"/>
        <v>0</v>
      </c>
      <c r="AZ395" s="82">
        <f t="shared" si="2325"/>
        <v>0</v>
      </c>
      <c r="BA395" s="82">
        <f t="shared" si="2326"/>
        <v>0</v>
      </c>
      <c r="BB395" s="82">
        <f t="shared" si="2327"/>
        <v>0</v>
      </c>
      <c r="BC395" s="82">
        <f t="shared" si="2328"/>
        <v>0</v>
      </c>
      <c r="BD395" s="82">
        <f t="shared" si="2329"/>
        <v>0</v>
      </c>
      <c r="BE395" s="82">
        <f t="shared" si="2330"/>
        <v>0</v>
      </c>
      <c r="BF395" s="76">
        <f t="shared" si="2331"/>
        <v>122267.62999999999</v>
      </c>
      <c r="BG395" s="77">
        <f t="shared" si="2332"/>
        <v>4.827167549207545E-2</v>
      </c>
      <c r="BH395" s="76">
        <f t="shared" si="2333"/>
        <v>1122.1331681350955</v>
      </c>
      <c r="BI395" s="82">
        <f t="shared" si="2334"/>
        <v>0</v>
      </c>
      <c r="BJ395" s="82">
        <f t="shared" si="2335"/>
        <v>0</v>
      </c>
      <c r="BK395" s="82">
        <f t="shared" si="2336"/>
        <v>0</v>
      </c>
      <c r="BL395" s="82">
        <f t="shared" si="2337"/>
        <v>0</v>
      </c>
      <c r="BM395" s="82">
        <f t="shared" si="2338"/>
        <v>0</v>
      </c>
      <c r="BN395" s="82">
        <f t="shared" si="2339"/>
        <v>0</v>
      </c>
      <c r="BO395" s="82">
        <f t="shared" si="2340"/>
        <v>0</v>
      </c>
      <c r="BP395" s="76"/>
      <c r="BQ395" s="77">
        <f t="shared" si="2342"/>
        <v>0</v>
      </c>
      <c r="BR395" s="76">
        <f t="shared" si="2343"/>
        <v>0</v>
      </c>
      <c r="BS395" s="82">
        <f t="shared" si="2344"/>
        <v>0</v>
      </c>
      <c r="BT395" s="82">
        <f t="shared" si="2345"/>
        <v>0</v>
      </c>
      <c r="BU395" s="82">
        <f t="shared" si="2346"/>
        <v>1500</v>
      </c>
      <c r="BV395" s="82">
        <f t="shared" si="2347"/>
        <v>43862.1</v>
      </c>
      <c r="BW395" s="76">
        <f t="shared" si="2348"/>
        <v>45362.1</v>
      </c>
      <c r="BX395" s="77">
        <f t="shared" si="2349"/>
        <v>1.7909111110103924E-2</v>
      </c>
      <c r="BY395" s="76">
        <f t="shared" si="2350"/>
        <v>416.31883259911893</v>
      </c>
      <c r="BZ395" s="82">
        <v>462965.82000000007</v>
      </c>
      <c r="CA395" s="77">
        <f t="shared" si="2351"/>
        <v>0.18278047776801284</v>
      </c>
      <c r="CB395" s="76">
        <f t="shared" si="2352"/>
        <v>4248.9520925110137</v>
      </c>
      <c r="CC395" s="82">
        <v>111977.84</v>
      </c>
      <c r="CD395" s="77">
        <f t="shared" si="2353"/>
        <v>4.4209231460391817E-2</v>
      </c>
      <c r="CE395" s="76">
        <f t="shared" si="2354"/>
        <v>1027.6967694566813</v>
      </c>
      <c r="CF395" s="84">
        <v>245739.88</v>
      </c>
      <c r="CG395" s="77">
        <f t="shared" si="2355"/>
        <v>9.7018939050520267E-2</v>
      </c>
      <c r="CH395" s="85">
        <f t="shared" si="2356"/>
        <v>2255.3219530102792</v>
      </c>
    </row>
    <row r="396" spans="1:86" x14ac:dyDescent="0.2">
      <c r="A396" s="79"/>
      <c r="B396" s="70" t="s">
        <v>636</v>
      </c>
      <c r="C396" s="70" t="s">
        <v>637</v>
      </c>
      <c r="D396" s="80">
        <f t="shared" si="2279"/>
        <v>40.209999999999994</v>
      </c>
      <c r="E396" s="80">
        <f t="shared" si="2280"/>
        <v>725273.28</v>
      </c>
      <c r="F396" s="76">
        <f t="shared" si="2281"/>
        <v>376586.20000000007</v>
      </c>
      <c r="G396" s="76">
        <f t="shared" si="2282"/>
        <v>0</v>
      </c>
      <c r="H396" s="76">
        <f t="shared" si="2283"/>
        <v>0</v>
      </c>
      <c r="I396" s="76">
        <f t="shared" si="2284"/>
        <v>376586.20000000007</v>
      </c>
      <c r="J396" s="77">
        <f t="shared" si="2285"/>
        <v>0.51923352256958932</v>
      </c>
      <c r="K396" s="81">
        <f t="shared" si="2286"/>
        <v>9365.4861974633204</v>
      </c>
      <c r="L396" s="82">
        <f t="shared" si="2287"/>
        <v>0</v>
      </c>
      <c r="M396" s="82">
        <f t="shared" si="2288"/>
        <v>0</v>
      </c>
      <c r="N396" s="82">
        <f t="shared" si="2289"/>
        <v>0</v>
      </c>
      <c r="O396" s="82">
        <f t="shared" si="2290"/>
        <v>0</v>
      </c>
      <c r="P396" s="82">
        <f t="shared" si="2291"/>
        <v>0</v>
      </c>
      <c r="Q396" s="82">
        <f t="shared" si="2292"/>
        <v>0</v>
      </c>
      <c r="R396" s="76"/>
      <c r="S396" s="77">
        <f t="shared" si="2293"/>
        <v>0</v>
      </c>
      <c r="T396" s="96">
        <f t="shared" si="2294"/>
        <v>0</v>
      </c>
      <c r="U396" s="82">
        <f t="shared" si="2295"/>
        <v>14752.04</v>
      </c>
      <c r="V396" s="82">
        <f t="shared" si="2296"/>
        <v>778.88</v>
      </c>
      <c r="W396" s="82">
        <f t="shared" si="2297"/>
        <v>13876</v>
      </c>
      <c r="X396" s="82">
        <f t="shared" si="2298"/>
        <v>0</v>
      </c>
      <c r="Y396" s="82">
        <f t="shared" si="2299"/>
        <v>0</v>
      </c>
      <c r="Z396" s="82">
        <f t="shared" si="2300"/>
        <v>0</v>
      </c>
      <c r="AA396" s="76">
        <f t="shared" si="2301"/>
        <v>29406.92</v>
      </c>
      <c r="AB396" s="77">
        <f t="shared" si="2302"/>
        <v>4.0545985645576238E-2</v>
      </c>
      <c r="AC396" s="76">
        <f t="shared" si="2303"/>
        <v>731.33349912956987</v>
      </c>
      <c r="AD396" s="82">
        <f t="shared" si="2304"/>
        <v>0</v>
      </c>
      <c r="AE396" s="82">
        <f t="shared" si="2305"/>
        <v>0</v>
      </c>
      <c r="AF396" s="82">
        <f t="shared" si="2306"/>
        <v>0</v>
      </c>
      <c r="AG396" s="82">
        <f t="shared" si="2307"/>
        <v>0</v>
      </c>
      <c r="AH396" s="76"/>
      <c r="AI396" s="77">
        <f t="shared" si="2309"/>
        <v>0</v>
      </c>
      <c r="AJ396" s="76">
        <f t="shared" si="2310"/>
        <v>0</v>
      </c>
      <c r="AK396" s="82">
        <f t="shared" si="2311"/>
        <v>0</v>
      </c>
      <c r="AL396" s="82">
        <f t="shared" si="2312"/>
        <v>0</v>
      </c>
      <c r="AM396" s="76"/>
      <c r="AN396" s="77">
        <f t="shared" si="2313"/>
        <v>0</v>
      </c>
      <c r="AO396" s="76">
        <f t="shared" si="2314"/>
        <v>0</v>
      </c>
      <c r="AP396" s="82">
        <f t="shared" si="2315"/>
        <v>0</v>
      </c>
      <c r="AQ396" s="82">
        <f t="shared" si="2316"/>
        <v>15748.019999999999</v>
      </c>
      <c r="AR396" s="82">
        <f t="shared" si="2317"/>
        <v>0</v>
      </c>
      <c r="AS396" s="82">
        <f t="shared" si="2318"/>
        <v>0</v>
      </c>
      <c r="AT396" s="82">
        <f t="shared" si="2319"/>
        <v>0</v>
      </c>
      <c r="AU396" s="82">
        <f t="shared" si="2320"/>
        <v>0</v>
      </c>
      <c r="AV396" s="82">
        <f t="shared" si="2321"/>
        <v>0</v>
      </c>
      <c r="AW396" s="82">
        <f t="shared" si="2322"/>
        <v>272.88</v>
      </c>
      <c r="AX396" s="82">
        <f t="shared" si="2323"/>
        <v>0</v>
      </c>
      <c r="AY396" s="82">
        <f t="shared" si="2324"/>
        <v>0</v>
      </c>
      <c r="AZ396" s="82">
        <f t="shared" si="2325"/>
        <v>0</v>
      </c>
      <c r="BA396" s="82">
        <f t="shared" si="2326"/>
        <v>0</v>
      </c>
      <c r="BB396" s="82">
        <f t="shared" si="2327"/>
        <v>0</v>
      </c>
      <c r="BC396" s="82">
        <f t="shared" si="2328"/>
        <v>0</v>
      </c>
      <c r="BD396" s="82">
        <f t="shared" si="2329"/>
        <v>0</v>
      </c>
      <c r="BE396" s="82">
        <f t="shared" si="2330"/>
        <v>0</v>
      </c>
      <c r="BF396" s="76">
        <f t="shared" si="2331"/>
        <v>16020.899999999998</v>
      </c>
      <c r="BG396" s="77">
        <f t="shared" si="2332"/>
        <v>2.2089466745555546E-2</v>
      </c>
      <c r="BH396" s="76">
        <f t="shared" si="2333"/>
        <v>398.43073862223326</v>
      </c>
      <c r="BI396" s="82">
        <f t="shared" si="2334"/>
        <v>0</v>
      </c>
      <c r="BJ396" s="82">
        <f t="shared" si="2335"/>
        <v>0</v>
      </c>
      <c r="BK396" s="82">
        <f t="shared" si="2336"/>
        <v>0</v>
      </c>
      <c r="BL396" s="82">
        <f t="shared" si="2337"/>
        <v>0</v>
      </c>
      <c r="BM396" s="82">
        <f t="shared" si="2338"/>
        <v>0</v>
      </c>
      <c r="BN396" s="82">
        <f t="shared" si="2339"/>
        <v>0</v>
      </c>
      <c r="BO396" s="82">
        <f t="shared" si="2340"/>
        <v>0</v>
      </c>
      <c r="BP396" s="76"/>
      <c r="BQ396" s="77">
        <f t="shared" si="2342"/>
        <v>0</v>
      </c>
      <c r="BR396" s="76">
        <f t="shared" si="2343"/>
        <v>0</v>
      </c>
      <c r="BS396" s="82">
        <f t="shared" si="2344"/>
        <v>0</v>
      </c>
      <c r="BT396" s="82">
        <f t="shared" si="2345"/>
        <v>0</v>
      </c>
      <c r="BU396" s="82">
        <f t="shared" si="2346"/>
        <v>54540.289999999994</v>
      </c>
      <c r="BV396" s="82">
        <f t="shared" si="2347"/>
        <v>0</v>
      </c>
      <c r="BW396" s="76">
        <f t="shared" si="2348"/>
        <v>54540.289999999994</v>
      </c>
      <c r="BX396" s="77">
        <f t="shared" si="2349"/>
        <v>7.5199640609950491E-2</v>
      </c>
      <c r="BY396" s="76">
        <f t="shared" si="2350"/>
        <v>1356.3862223327531</v>
      </c>
      <c r="BZ396" s="82">
        <v>178045.68999999997</v>
      </c>
      <c r="CA396" s="77">
        <f t="shared" si="2351"/>
        <v>0.24548772843251576</v>
      </c>
      <c r="CB396" s="76">
        <f t="shared" si="2352"/>
        <v>4427.8957970654064</v>
      </c>
      <c r="CC396" s="82">
        <v>257.3</v>
      </c>
      <c r="CD396" s="77">
        <f t="shared" si="2353"/>
        <v>3.5476282815768425E-4</v>
      </c>
      <c r="CE396" s="76">
        <f t="shared" si="2354"/>
        <v>6.3989057448395936</v>
      </c>
      <c r="CF396" s="84">
        <v>70415.98000000001</v>
      </c>
      <c r="CG396" s="77">
        <f t="shared" si="2355"/>
        <v>9.7088893168655002E-2</v>
      </c>
      <c r="CH396" s="85">
        <f t="shared" si="2356"/>
        <v>1751.2056702312864</v>
      </c>
    </row>
    <row r="397" spans="1:86" x14ac:dyDescent="0.2">
      <c r="A397" s="79"/>
      <c r="B397" s="70" t="s">
        <v>638</v>
      </c>
      <c r="C397" s="70" t="s">
        <v>639</v>
      </c>
      <c r="D397" s="80">
        <f t="shared" si="2279"/>
        <v>141.04</v>
      </c>
      <c r="E397" s="80">
        <f t="shared" si="2280"/>
        <v>2688622.68</v>
      </c>
      <c r="F397" s="76">
        <f t="shared" si="2281"/>
        <v>1426358.43</v>
      </c>
      <c r="G397" s="76">
        <f t="shared" si="2282"/>
        <v>0</v>
      </c>
      <c r="H397" s="76">
        <f t="shared" si="2283"/>
        <v>0</v>
      </c>
      <c r="I397" s="76">
        <f t="shared" si="2284"/>
        <v>1426358.43</v>
      </c>
      <c r="J397" s="77">
        <f t="shared" si="2285"/>
        <v>0.5305164018031715</v>
      </c>
      <c r="K397" s="81">
        <f t="shared" si="2286"/>
        <v>10113.148255813954</v>
      </c>
      <c r="L397" s="82">
        <f t="shared" si="2287"/>
        <v>0</v>
      </c>
      <c r="M397" s="82">
        <f t="shared" si="2288"/>
        <v>0</v>
      </c>
      <c r="N397" s="82">
        <f t="shared" si="2289"/>
        <v>0</v>
      </c>
      <c r="O397" s="82">
        <f t="shared" si="2290"/>
        <v>0</v>
      </c>
      <c r="P397" s="82">
        <f t="shared" si="2291"/>
        <v>0</v>
      </c>
      <c r="Q397" s="82">
        <f t="shared" si="2292"/>
        <v>0</v>
      </c>
      <c r="R397" s="76"/>
      <c r="S397" s="77">
        <f t="shared" si="2293"/>
        <v>0</v>
      </c>
      <c r="T397" s="96">
        <f t="shared" si="2294"/>
        <v>0</v>
      </c>
      <c r="U397" s="82">
        <f t="shared" si="2295"/>
        <v>143323.91999999998</v>
      </c>
      <c r="V397" s="82">
        <f t="shared" si="2296"/>
        <v>3121.48</v>
      </c>
      <c r="W397" s="82">
        <f t="shared" si="2297"/>
        <v>35055</v>
      </c>
      <c r="X397" s="82">
        <f t="shared" si="2298"/>
        <v>0</v>
      </c>
      <c r="Y397" s="82">
        <f t="shared" si="2299"/>
        <v>0</v>
      </c>
      <c r="Z397" s="82">
        <f t="shared" si="2300"/>
        <v>0</v>
      </c>
      <c r="AA397" s="76">
        <f t="shared" si="2301"/>
        <v>181500.4</v>
      </c>
      <c r="AB397" s="77">
        <f t="shared" si="2302"/>
        <v>6.7506832159877475E-2</v>
      </c>
      <c r="AC397" s="76">
        <f t="shared" si="2303"/>
        <v>1286.8718094157687</v>
      </c>
      <c r="AD397" s="82">
        <f t="shared" si="2304"/>
        <v>126376.89</v>
      </c>
      <c r="AE397" s="82">
        <f t="shared" si="2305"/>
        <v>0</v>
      </c>
      <c r="AF397" s="82">
        <f t="shared" si="2306"/>
        <v>3722.77</v>
      </c>
      <c r="AG397" s="82">
        <f t="shared" si="2307"/>
        <v>0</v>
      </c>
      <c r="AH397" s="76">
        <f t="shared" si="2308"/>
        <v>130099.66</v>
      </c>
      <c r="AI397" s="77">
        <f t="shared" si="2309"/>
        <v>4.8388961741556089E-2</v>
      </c>
      <c r="AJ397" s="76">
        <f t="shared" si="2310"/>
        <v>922.43094157685766</v>
      </c>
      <c r="AK397" s="82">
        <f t="shared" si="2311"/>
        <v>0</v>
      </c>
      <c r="AL397" s="82">
        <f t="shared" si="2312"/>
        <v>0</v>
      </c>
      <c r="AM397" s="76"/>
      <c r="AN397" s="77">
        <f t="shared" si="2313"/>
        <v>0</v>
      </c>
      <c r="AO397" s="76">
        <f t="shared" si="2314"/>
        <v>0</v>
      </c>
      <c r="AP397" s="82">
        <f t="shared" si="2315"/>
        <v>18696.280000000002</v>
      </c>
      <c r="AQ397" s="82">
        <f t="shared" si="2316"/>
        <v>5607.25</v>
      </c>
      <c r="AR397" s="82">
        <f t="shared" si="2317"/>
        <v>0</v>
      </c>
      <c r="AS397" s="82">
        <f t="shared" si="2318"/>
        <v>0</v>
      </c>
      <c r="AT397" s="82">
        <f t="shared" si="2319"/>
        <v>15694.939999999999</v>
      </c>
      <c r="AU397" s="82">
        <f t="shared" si="2320"/>
        <v>0</v>
      </c>
      <c r="AV397" s="82">
        <f t="shared" si="2321"/>
        <v>0</v>
      </c>
      <c r="AW397" s="82">
        <f t="shared" si="2322"/>
        <v>20699.260000000002</v>
      </c>
      <c r="AX397" s="82">
        <f t="shared" si="2323"/>
        <v>0</v>
      </c>
      <c r="AY397" s="82">
        <f t="shared" si="2324"/>
        <v>0</v>
      </c>
      <c r="AZ397" s="82">
        <f t="shared" si="2325"/>
        <v>0</v>
      </c>
      <c r="BA397" s="82">
        <f t="shared" si="2326"/>
        <v>0</v>
      </c>
      <c r="BB397" s="82">
        <f t="shared" si="2327"/>
        <v>0</v>
      </c>
      <c r="BC397" s="82">
        <f t="shared" si="2328"/>
        <v>0</v>
      </c>
      <c r="BD397" s="82">
        <f t="shared" si="2329"/>
        <v>0</v>
      </c>
      <c r="BE397" s="82">
        <f t="shared" si="2330"/>
        <v>0</v>
      </c>
      <c r="BF397" s="76">
        <f t="shared" si="2331"/>
        <v>60697.73</v>
      </c>
      <c r="BG397" s="77">
        <f t="shared" si="2332"/>
        <v>2.2575771026375483E-2</v>
      </c>
      <c r="BH397" s="76">
        <f t="shared" si="2333"/>
        <v>430.358267158253</v>
      </c>
      <c r="BI397" s="82">
        <f t="shared" si="2334"/>
        <v>0</v>
      </c>
      <c r="BJ397" s="82">
        <f t="shared" si="2335"/>
        <v>0</v>
      </c>
      <c r="BK397" s="82">
        <f t="shared" si="2336"/>
        <v>0</v>
      </c>
      <c r="BL397" s="82">
        <f t="shared" si="2337"/>
        <v>0</v>
      </c>
      <c r="BM397" s="82">
        <f t="shared" si="2338"/>
        <v>0</v>
      </c>
      <c r="BN397" s="82">
        <f t="shared" si="2339"/>
        <v>0</v>
      </c>
      <c r="BO397" s="82">
        <f t="shared" si="2340"/>
        <v>22209.9</v>
      </c>
      <c r="BP397" s="76">
        <f t="shared" si="2341"/>
        <v>22209.9</v>
      </c>
      <c r="BQ397" s="77">
        <f t="shared" si="2342"/>
        <v>8.2606980016995176E-3</v>
      </c>
      <c r="BR397" s="76">
        <f t="shared" si="2343"/>
        <v>157.47234826999434</v>
      </c>
      <c r="BS397" s="82">
        <f t="shared" si="2344"/>
        <v>0</v>
      </c>
      <c r="BT397" s="82">
        <f t="shared" si="2345"/>
        <v>0</v>
      </c>
      <c r="BU397" s="82">
        <f t="shared" si="2346"/>
        <v>99181.72</v>
      </c>
      <c r="BV397" s="82">
        <f t="shared" si="2347"/>
        <v>0</v>
      </c>
      <c r="BW397" s="76">
        <f t="shared" si="2348"/>
        <v>99181.72</v>
      </c>
      <c r="BX397" s="77">
        <f t="shared" si="2349"/>
        <v>3.6889415810477354E-2</v>
      </c>
      <c r="BY397" s="76">
        <f t="shared" si="2350"/>
        <v>703.21695972773682</v>
      </c>
      <c r="BZ397" s="82">
        <v>557733.51</v>
      </c>
      <c r="CA397" s="77">
        <f t="shared" si="2351"/>
        <v>0.20744209075852918</v>
      </c>
      <c r="CB397" s="76">
        <f t="shared" si="2352"/>
        <v>3954.434982983551</v>
      </c>
      <c r="CC397" s="82">
        <v>85594.33</v>
      </c>
      <c r="CD397" s="77">
        <f t="shared" si="2353"/>
        <v>3.1835753910995052E-2</v>
      </c>
      <c r="CE397" s="76">
        <f t="shared" si="2354"/>
        <v>606.87982132728314</v>
      </c>
      <c r="CF397" s="84">
        <v>125247</v>
      </c>
      <c r="CG397" s="77">
        <f t="shared" si="2355"/>
        <v>4.6584074787318241E-2</v>
      </c>
      <c r="CH397" s="85">
        <f t="shared" si="2356"/>
        <v>888.02467385138971</v>
      </c>
    </row>
    <row r="398" spans="1:86" x14ac:dyDescent="0.2">
      <c r="A398" s="79"/>
      <c r="B398" s="70" t="s">
        <v>640</v>
      </c>
      <c r="C398" s="70" t="s">
        <v>641</v>
      </c>
      <c r="D398" s="80">
        <f t="shared" si="2279"/>
        <v>84.75</v>
      </c>
      <c r="E398" s="80">
        <f t="shared" si="2280"/>
        <v>2326425.46</v>
      </c>
      <c r="F398" s="76">
        <f t="shared" si="2281"/>
        <v>1198718.1799999997</v>
      </c>
      <c r="G398" s="76">
        <f t="shared" si="2282"/>
        <v>0</v>
      </c>
      <c r="H398" s="76">
        <f t="shared" si="2283"/>
        <v>0</v>
      </c>
      <c r="I398" s="76">
        <f t="shared" si="2284"/>
        <v>1198718.1799999997</v>
      </c>
      <c r="J398" s="77">
        <f t="shared" si="2285"/>
        <v>0.51526180426171908</v>
      </c>
      <c r="K398" s="81">
        <f t="shared" si="2286"/>
        <v>14144.167315634215</v>
      </c>
      <c r="L398" s="82">
        <f t="shared" si="2287"/>
        <v>0</v>
      </c>
      <c r="M398" s="82">
        <f t="shared" si="2288"/>
        <v>0</v>
      </c>
      <c r="N398" s="82">
        <f t="shared" si="2289"/>
        <v>0</v>
      </c>
      <c r="O398" s="82">
        <f t="shared" si="2290"/>
        <v>0</v>
      </c>
      <c r="P398" s="82">
        <f t="shared" si="2291"/>
        <v>0</v>
      </c>
      <c r="Q398" s="82">
        <f t="shared" si="2292"/>
        <v>0</v>
      </c>
      <c r="R398" s="76"/>
      <c r="S398" s="77">
        <f t="shared" si="2293"/>
        <v>0</v>
      </c>
      <c r="T398" s="96">
        <f t="shared" si="2294"/>
        <v>0</v>
      </c>
      <c r="U398" s="82">
        <f t="shared" si="2295"/>
        <v>115654.67000000001</v>
      </c>
      <c r="V398" s="82">
        <f t="shared" si="2296"/>
        <v>3113.3</v>
      </c>
      <c r="W398" s="82">
        <f t="shared" si="2297"/>
        <v>18222.66</v>
      </c>
      <c r="X398" s="82">
        <f t="shared" si="2298"/>
        <v>0</v>
      </c>
      <c r="Y398" s="82">
        <f t="shared" si="2299"/>
        <v>0</v>
      </c>
      <c r="Z398" s="82">
        <f t="shared" si="2300"/>
        <v>0</v>
      </c>
      <c r="AA398" s="76">
        <f t="shared" si="2301"/>
        <v>136990.63</v>
      </c>
      <c r="AB398" s="77">
        <f t="shared" si="2302"/>
        <v>5.8884598864388293E-2</v>
      </c>
      <c r="AC398" s="76">
        <f t="shared" si="2303"/>
        <v>1616.4086135693217</v>
      </c>
      <c r="AD398" s="82">
        <f t="shared" si="2304"/>
        <v>0</v>
      </c>
      <c r="AE398" s="82">
        <f t="shared" si="2305"/>
        <v>0</v>
      </c>
      <c r="AF398" s="82">
        <f t="shared" si="2306"/>
        <v>0</v>
      </c>
      <c r="AG398" s="82">
        <f t="shared" si="2307"/>
        <v>0</v>
      </c>
      <c r="AH398" s="76"/>
      <c r="AI398" s="77">
        <f t="shared" si="2309"/>
        <v>0</v>
      </c>
      <c r="AJ398" s="76">
        <f t="shared" si="2310"/>
        <v>0</v>
      </c>
      <c r="AK398" s="82">
        <f t="shared" si="2311"/>
        <v>0</v>
      </c>
      <c r="AL398" s="82">
        <f t="shared" si="2312"/>
        <v>0</v>
      </c>
      <c r="AM398" s="76"/>
      <c r="AN398" s="77">
        <f t="shared" si="2313"/>
        <v>0</v>
      </c>
      <c r="AO398" s="76">
        <f t="shared" si="2314"/>
        <v>0</v>
      </c>
      <c r="AP398" s="82">
        <f t="shared" si="2315"/>
        <v>0</v>
      </c>
      <c r="AQ398" s="82">
        <f t="shared" si="2316"/>
        <v>20951.27</v>
      </c>
      <c r="AR398" s="82">
        <f t="shared" si="2317"/>
        <v>0</v>
      </c>
      <c r="AS398" s="82">
        <f t="shared" si="2318"/>
        <v>0</v>
      </c>
      <c r="AT398" s="82">
        <f t="shared" si="2319"/>
        <v>28172.379999999997</v>
      </c>
      <c r="AU398" s="82">
        <f t="shared" si="2320"/>
        <v>0</v>
      </c>
      <c r="AV398" s="82">
        <f t="shared" si="2321"/>
        <v>0</v>
      </c>
      <c r="AW398" s="82">
        <f t="shared" si="2322"/>
        <v>13225.190000000002</v>
      </c>
      <c r="AX398" s="82">
        <f t="shared" si="2323"/>
        <v>0</v>
      </c>
      <c r="AY398" s="82">
        <f t="shared" si="2324"/>
        <v>0</v>
      </c>
      <c r="AZ398" s="82">
        <f t="shared" si="2325"/>
        <v>0</v>
      </c>
      <c r="BA398" s="82">
        <f t="shared" si="2326"/>
        <v>0</v>
      </c>
      <c r="BB398" s="82">
        <f t="shared" si="2327"/>
        <v>0</v>
      </c>
      <c r="BC398" s="82">
        <f t="shared" si="2328"/>
        <v>0</v>
      </c>
      <c r="BD398" s="82">
        <f t="shared" si="2329"/>
        <v>0</v>
      </c>
      <c r="BE398" s="82">
        <f t="shared" si="2330"/>
        <v>0</v>
      </c>
      <c r="BF398" s="76">
        <f t="shared" si="2331"/>
        <v>62348.84</v>
      </c>
      <c r="BG398" s="77">
        <f t="shared" si="2332"/>
        <v>2.6800274099476197E-2</v>
      </c>
      <c r="BH398" s="76">
        <f t="shared" si="2333"/>
        <v>735.67952802359878</v>
      </c>
      <c r="BI398" s="82">
        <f t="shared" si="2334"/>
        <v>0</v>
      </c>
      <c r="BJ398" s="82">
        <f t="shared" si="2335"/>
        <v>0</v>
      </c>
      <c r="BK398" s="82">
        <f t="shared" si="2336"/>
        <v>0</v>
      </c>
      <c r="BL398" s="82">
        <f t="shared" si="2337"/>
        <v>0</v>
      </c>
      <c r="BM398" s="82">
        <f t="shared" si="2338"/>
        <v>0</v>
      </c>
      <c r="BN398" s="82">
        <f t="shared" si="2339"/>
        <v>0</v>
      </c>
      <c r="BO398" s="82">
        <f t="shared" si="2340"/>
        <v>51101.490000000005</v>
      </c>
      <c r="BP398" s="76">
        <f t="shared" si="2341"/>
        <v>51101.490000000005</v>
      </c>
      <c r="BQ398" s="77">
        <f t="shared" si="2342"/>
        <v>2.1965668309011716E-2</v>
      </c>
      <c r="BR398" s="76">
        <f t="shared" si="2343"/>
        <v>602.96743362831864</v>
      </c>
      <c r="BS398" s="82">
        <f t="shared" si="2344"/>
        <v>0</v>
      </c>
      <c r="BT398" s="82">
        <f t="shared" si="2345"/>
        <v>0</v>
      </c>
      <c r="BU398" s="82">
        <f t="shared" si="2346"/>
        <v>0</v>
      </c>
      <c r="BV398" s="82">
        <f t="shared" si="2347"/>
        <v>0</v>
      </c>
      <c r="BW398" s="76"/>
      <c r="BX398" s="77">
        <f t="shared" si="2349"/>
        <v>0</v>
      </c>
      <c r="BY398" s="76">
        <f t="shared" si="2350"/>
        <v>0</v>
      </c>
      <c r="BZ398" s="82">
        <v>550321.1</v>
      </c>
      <c r="CA398" s="77">
        <f t="shared" si="2351"/>
        <v>0.23655221689329345</v>
      </c>
      <c r="CB398" s="76">
        <f t="shared" si="2352"/>
        <v>6493.46430678466</v>
      </c>
      <c r="CC398" s="82">
        <v>84408.86</v>
      </c>
      <c r="CD398" s="77">
        <f t="shared" si="2353"/>
        <v>3.6282641095236295E-2</v>
      </c>
      <c r="CE398" s="76">
        <f t="shared" si="2354"/>
        <v>995.97474926253687</v>
      </c>
      <c r="CF398" s="84">
        <v>242536.36000000004</v>
      </c>
      <c r="CG398" s="77">
        <f t="shared" si="2355"/>
        <v>0.1042527964768749</v>
      </c>
      <c r="CH398" s="85">
        <f t="shared" si="2356"/>
        <v>2861.7859587020653</v>
      </c>
    </row>
    <row r="399" spans="1:86" x14ac:dyDescent="0.2">
      <c r="A399" s="79"/>
      <c r="B399" s="70" t="s">
        <v>642</v>
      </c>
      <c r="C399" s="70" t="s">
        <v>643</v>
      </c>
      <c r="D399" s="80">
        <f t="shared" si="2279"/>
        <v>174.98</v>
      </c>
      <c r="E399" s="80">
        <f t="shared" si="2280"/>
        <v>3348643.59</v>
      </c>
      <c r="F399" s="76">
        <f t="shared" si="2281"/>
        <v>1775366.81</v>
      </c>
      <c r="G399" s="76">
        <f t="shared" si="2282"/>
        <v>0</v>
      </c>
      <c r="H399" s="76">
        <f t="shared" si="2283"/>
        <v>0</v>
      </c>
      <c r="I399" s="76">
        <f t="shared" si="2284"/>
        <v>1775366.81</v>
      </c>
      <c r="J399" s="77">
        <f t="shared" si="2285"/>
        <v>0.53017490882032037</v>
      </c>
      <c r="K399" s="81">
        <f t="shared" si="2286"/>
        <v>10146.112755743514</v>
      </c>
      <c r="L399" s="82">
        <f t="shared" si="2287"/>
        <v>0</v>
      </c>
      <c r="M399" s="82">
        <f t="shared" si="2288"/>
        <v>0</v>
      </c>
      <c r="N399" s="82">
        <f t="shared" si="2289"/>
        <v>0</v>
      </c>
      <c r="O399" s="82">
        <f t="shared" si="2290"/>
        <v>0</v>
      </c>
      <c r="P399" s="82">
        <f t="shared" si="2291"/>
        <v>0</v>
      </c>
      <c r="Q399" s="82">
        <f t="shared" si="2292"/>
        <v>0</v>
      </c>
      <c r="R399" s="76"/>
      <c r="S399" s="77">
        <f t="shared" si="2293"/>
        <v>0</v>
      </c>
      <c r="T399" s="96">
        <f t="shared" si="2294"/>
        <v>0</v>
      </c>
      <c r="U399" s="82">
        <f t="shared" si="2295"/>
        <v>157890.63999999998</v>
      </c>
      <c r="V399" s="82">
        <f t="shared" si="2296"/>
        <v>0</v>
      </c>
      <c r="W399" s="82">
        <f t="shared" si="2297"/>
        <v>42416.55</v>
      </c>
      <c r="X399" s="82">
        <f t="shared" si="2298"/>
        <v>0</v>
      </c>
      <c r="Y399" s="82">
        <f t="shared" si="2299"/>
        <v>0</v>
      </c>
      <c r="Z399" s="82">
        <f t="shared" si="2300"/>
        <v>0</v>
      </c>
      <c r="AA399" s="76">
        <f t="shared" si="2301"/>
        <v>200307.19</v>
      </c>
      <c r="AB399" s="77">
        <f t="shared" si="2302"/>
        <v>5.9817411025220514E-2</v>
      </c>
      <c r="AC399" s="76">
        <f t="shared" si="2303"/>
        <v>1144.7433420962398</v>
      </c>
      <c r="AD399" s="82">
        <f t="shared" si="2304"/>
        <v>104971.26999999999</v>
      </c>
      <c r="AE399" s="82">
        <f t="shared" si="2305"/>
        <v>0</v>
      </c>
      <c r="AF399" s="82">
        <f t="shared" si="2306"/>
        <v>1330.73</v>
      </c>
      <c r="AG399" s="82">
        <f t="shared" si="2307"/>
        <v>0</v>
      </c>
      <c r="AH399" s="76">
        <f t="shared" si="2308"/>
        <v>106301.99999999999</v>
      </c>
      <c r="AI399" s="77">
        <f t="shared" si="2309"/>
        <v>3.1744793718103632E-2</v>
      </c>
      <c r="AJ399" s="76">
        <f t="shared" si="2310"/>
        <v>607.50942964910269</v>
      </c>
      <c r="AK399" s="82">
        <f t="shared" si="2311"/>
        <v>0</v>
      </c>
      <c r="AL399" s="82">
        <f t="shared" si="2312"/>
        <v>0</v>
      </c>
      <c r="AM399" s="76"/>
      <c r="AN399" s="77">
        <f t="shared" si="2313"/>
        <v>0</v>
      </c>
      <c r="AO399" s="76">
        <f t="shared" si="2314"/>
        <v>0</v>
      </c>
      <c r="AP399" s="82">
        <f t="shared" si="2315"/>
        <v>53475.74</v>
      </c>
      <c r="AQ399" s="82">
        <f t="shared" si="2316"/>
        <v>20055.27</v>
      </c>
      <c r="AR399" s="82">
        <f t="shared" si="2317"/>
        <v>0</v>
      </c>
      <c r="AS399" s="82">
        <f t="shared" si="2318"/>
        <v>0</v>
      </c>
      <c r="AT399" s="82">
        <f t="shared" si="2319"/>
        <v>67919.100000000006</v>
      </c>
      <c r="AU399" s="82">
        <f t="shared" si="2320"/>
        <v>0</v>
      </c>
      <c r="AV399" s="82">
        <f t="shared" si="2321"/>
        <v>0</v>
      </c>
      <c r="AW399" s="82">
        <f t="shared" si="2322"/>
        <v>33200.269999999997</v>
      </c>
      <c r="AX399" s="82">
        <f t="shared" si="2323"/>
        <v>0</v>
      </c>
      <c r="AY399" s="82">
        <f t="shared" si="2324"/>
        <v>0</v>
      </c>
      <c r="AZ399" s="82">
        <f t="shared" si="2325"/>
        <v>0</v>
      </c>
      <c r="BA399" s="82">
        <f t="shared" si="2326"/>
        <v>0</v>
      </c>
      <c r="BB399" s="82">
        <f t="shared" si="2327"/>
        <v>0</v>
      </c>
      <c r="BC399" s="82">
        <f t="shared" si="2328"/>
        <v>0</v>
      </c>
      <c r="BD399" s="82">
        <f t="shared" si="2329"/>
        <v>0</v>
      </c>
      <c r="BE399" s="82">
        <f t="shared" si="2330"/>
        <v>0</v>
      </c>
      <c r="BF399" s="76">
        <f t="shared" si="2331"/>
        <v>174650.37999999998</v>
      </c>
      <c r="BG399" s="77">
        <f t="shared" si="2332"/>
        <v>5.2155559499241895E-2</v>
      </c>
      <c r="BH399" s="76">
        <f t="shared" si="2333"/>
        <v>998.11624185621201</v>
      </c>
      <c r="BI399" s="82">
        <f t="shared" si="2334"/>
        <v>0</v>
      </c>
      <c r="BJ399" s="82">
        <f t="shared" si="2335"/>
        <v>0</v>
      </c>
      <c r="BK399" s="82">
        <f t="shared" si="2336"/>
        <v>1576.76</v>
      </c>
      <c r="BL399" s="82">
        <f t="shared" si="2337"/>
        <v>0</v>
      </c>
      <c r="BM399" s="82">
        <f t="shared" si="2338"/>
        <v>0</v>
      </c>
      <c r="BN399" s="82">
        <f t="shared" si="2339"/>
        <v>0</v>
      </c>
      <c r="BO399" s="82">
        <f t="shared" si="2340"/>
        <v>131150.35999999999</v>
      </c>
      <c r="BP399" s="76">
        <f t="shared" si="2341"/>
        <v>132727.12</v>
      </c>
      <c r="BQ399" s="77">
        <f t="shared" si="2342"/>
        <v>3.9636084412315732E-2</v>
      </c>
      <c r="BR399" s="76">
        <f t="shared" si="2343"/>
        <v>758.52737455709223</v>
      </c>
      <c r="BS399" s="82">
        <f t="shared" si="2344"/>
        <v>0</v>
      </c>
      <c r="BT399" s="82">
        <f t="shared" si="2345"/>
        <v>0</v>
      </c>
      <c r="BU399" s="82">
        <f t="shared" si="2346"/>
        <v>0</v>
      </c>
      <c r="BV399" s="82">
        <f t="shared" si="2347"/>
        <v>0</v>
      </c>
      <c r="BW399" s="76"/>
      <c r="BX399" s="77">
        <f t="shared" si="2349"/>
        <v>0</v>
      </c>
      <c r="BY399" s="76">
        <f t="shared" si="2350"/>
        <v>0</v>
      </c>
      <c r="BZ399" s="82">
        <v>639956.13</v>
      </c>
      <c r="CA399" s="77">
        <f t="shared" si="2351"/>
        <v>0.19110906037032147</v>
      </c>
      <c r="CB399" s="76">
        <f t="shared" si="2352"/>
        <v>3657.3101497313983</v>
      </c>
      <c r="CC399" s="82">
        <v>129591.5</v>
      </c>
      <c r="CD399" s="77">
        <f t="shared" si="2353"/>
        <v>3.8699699301232592E-2</v>
      </c>
      <c r="CE399" s="76">
        <f t="shared" si="2354"/>
        <v>740.60749799977145</v>
      </c>
      <c r="CF399" s="84">
        <v>189742.46</v>
      </c>
      <c r="CG399" s="77">
        <f t="shared" si="2355"/>
        <v>5.6662482853243872E-2</v>
      </c>
      <c r="CH399" s="85">
        <f t="shared" si="2356"/>
        <v>1084.3665561778489</v>
      </c>
    </row>
    <row r="400" spans="1:86" x14ac:dyDescent="0.2">
      <c r="A400" s="79"/>
      <c r="B400" s="70" t="s">
        <v>644</v>
      </c>
      <c r="C400" s="70" t="s">
        <v>645</v>
      </c>
      <c r="D400" s="80">
        <f t="shared" si="2279"/>
        <v>175.25999999999996</v>
      </c>
      <c r="E400" s="80">
        <f t="shared" si="2280"/>
        <v>2825195.11</v>
      </c>
      <c r="F400" s="76">
        <f t="shared" si="2281"/>
        <v>1377623.1799999997</v>
      </c>
      <c r="G400" s="76">
        <f t="shared" si="2282"/>
        <v>0</v>
      </c>
      <c r="H400" s="76">
        <f t="shared" si="2283"/>
        <v>0</v>
      </c>
      <c r="I400" s="76">
        <f t="shared" si="2284"/>
        <v>1377623.1799999997</v>
      </c>
      <c r="J400" s="77">
        <f t="shared" si="2285"/>
        <v>0.48762054525855375</v>
      </c>
      <c r="K400" s="81">
        <f t="shared" si="2286"/>
        <v>7860.4540682414699</v>
      </c>
      <c r="L400" s="82">
        <f t="shared" si="2287"/>
        <v>0</v>
      </c>
      <c r="M400" s="82">
        <f t="shared" si="2288"/>
        <v>0</v>
      </c>
      <c r="N400" s="82">
        <f t="shared" si="2289"/>
        <v>0</v>
      </c>
      <c r="O400" s="82">
        <f t="shared" si="2290"/>
        <v>0</v>
      </c>
      <c r="P400" s="82">
        <f t="shared" si="2291"/>
        <v>0</v>
      </c>
      <c r="Q400" s="82">
        <f t="shared" si="2292"/>
        <v>0</v>
      </c>
      <c r="R400" s="76"/>
      <c r="S400" s="77">
        <f t="shared" si="2293"/>
        <v>0</v>
      </c>
      <c r="T400" s="96">
        <f t="shared" si="2294"/>
        <v>0</v>
      </c>
      <c r="U400" s="82">
        <f t="shared" si="2295"/>
        <v>130533.47</v>
      </c>
      <c r="V400" s="82">
        <f t="shared" si="2296"/>
        <v>0</v>
      </c>
      <c r="W400" s="82">
        <f t="shared" si="2297"/>
        <v>44610.67</v>
      </c>
      <c r="X400" s="82">
        <f t="shared" si="2298"/>
        <v>0</v>
      </c>
      <c r="Y400" s="82">
        <f t="shared" si="2299"/>
        <v>0</v>
      </c>
      <c r="Z400" s="82">
        <f t="shared" si="2300"/>
        <v>0</v>
      </c>
      <c r="AA400" s="76">
        <f t="shared" si="2301"/>
        <v>175144.14</v>
      </c>
      <c r="AB400" s="77">
        <f t="shared" si="2302"/>
        <v>6.1993644042517129E-2</v>
      </c>
      <c r="AC400" s="76">
        <f t="shared" si="2303"/>
        <v>999.33892502567642</v>
      </c>
      <c r="AD400" s="82">
        <f t="shared" si="2304"/>
        <v>205312.49</v>
      </c>
      <c r="AE400" s="82">
        <f t="shared" si="2305"/>
        <v>0</v>
      </c>
      <c r="AF400" s="82">
        <f t="shared" si="2306"/>
        <v>0</v>
      </c>
      <c r="AG400" s="82">
        <f t="shared" si="2307"/>
        <v>0</v>
      </c>
      <c r="AH400" s="76">
        <f t="shared" si="2308"/>
        <v>205312.49</v>
      </c>
      <c r="AI400" s="77">
        <f t="shared" si="2309"/>
        <v>7.2671968485744684E-2</v>
      </c>
      <c r="AJ400" s="76">
        <f t="shared" si="2310"/>
        <v>1171.4737532808401</v>
      </c>
      <c r="AK400" s="82">
        <f t="shared" si="2311"/>
        <v>0</v>
      </c>
      <c r="AL400" s="82">
        <f t="shared" si="2312"/>
        <v>0</v>
      </c>
      <c r="AM400" s="76"/>
      <c r="AN400" s="77">
        <f t="shared" si="2313"/>
        <v>0</v>
      </c>
      <c r="AO400" s="76">
        <f t="shared" si="2314"/>
        <v>0</v>
      </c>
      <c r="AP400" s="82">
        <f t="shared" si="2315"/>
        <v>33765.81</v>
      </c>
      <c r="AQ400" s="82">
        <f t="shared" si="2316"/>
        <v>28491.149999999998</v>
      </c>
      <c r="AR400" s="82">
        <f t="shared" si="2317"/>
        <v>0</v>
      </c>
      <c r="AS400" s="82">
        <f t="shared" si="2318"/>
        <v>0</v>
      </c>
      <c r="AT400" s="82">
        <f t="shared" si="2319"/>
        <v>27395.59</v>
      </c>
      <c r="AU400" s="82">
        <f t="shared" si="2320"/>
        <v>0</v>
      </c>
      <c r="AV400" s="82">
        <f t="shared" si="2321"/>
        <v>0</v>
      </c>
      <c r="AW400" s="82">
        <f t="shared" si="2322"/>
        <v>0</v>
      </c>
      <c r="AX400" s="82">
        <f t="shared" si="2323"/>
        <v>0</v>
      </c>
      <c r="AY400" s="82">
        <f t="shared" si="2324"/>
        <v>0</v>
      </c>
      <c r="AZ400" s="82">
        <f t="shared" si="2325"/>
        <v>0</v>
      </c>
      <c r="BA400" s="82">
        <f t="shared" si="2326"/>
        <v>0</v>
      </c>
      <c r="BB400" s="82">
        <f t="shared" si="2327"/>
        <v>0</v>
      </c>
      <c r="BC400" s="82">
        <f t="shared" si="2328"/>
        <v>0</v>
      </c>
      <c r="BD400" s="82">
        <f t="shared" si="2329"/>
        <v>0</v>
      </c>
      <c r="BE400" s="82">
        <f t="shared" si="2330"/>
        <v>0</v>
      </c>
      <c r="BF400" s="76">
        <f t="shared" si="2331"/>
        <v>89652.549999999988</v>
      </c>
      <c r="BG400" s="77">
        <f t="shared" si="2332"/>
        <v>3.1733224258624744E-2</v>
      </c>
      <c r="BH400" s="76">
        <f t="shared" si="2333"/>
        <v>511.54028300810228</v>
      </c>
      <c r="BI400" s="82">
        <f t="shared" si="2334"/>
        <v>4604.79</v>
      </c>
      <c r="BJ400" s="82">
        <f t="shared" si="2335"/>
        <v>3901.1099999999997</v>
      </c>
      <c r="BK400" s="82">
        <f t="shared" si="2336"/>
        <v>0</v>
      </c>
      <c r="BL400" s="82">
        <f t="shared" si="2337"/>
        <v>0</v>
      </c>
      <c r="BM400" s="82">
        <f t="shared" si="2338"/>
        <v>0</v>
      </c>
      <c r="BN400" s="82">
        <f t="shared" si="2339"/>
        <v>0</v>
      </c>
      <c r="BO400" s="82">
        <f t="shared" si="2340"/>
        <v>29987.670000000002</v>
      </c>
      <c r="BP400" s="76">
        <f t="shared" si="2341"/>
        <v>38493.57</v>
      </c>
      <c r="BQ400" s="77">
        <f t="shared" si="2342"/>
        <v>1.3625101453612527E-2</v>
      </c>
      <c r="BR400" s="76">
        <f t="shared" si="2343"/>
        <v>219.63693940431364</v>
      </c>
      <c r="BS400" s="82">
        <f t="shared" si="2344"/>
        <v>0</v>
      </c>
      <c r="BT400" s="82">
        <f t="shared" si="2345"/>
        <v>0</v>
      </c>
      <c r="BU400" s="82">
        <f t="shared" si="2346"/>
        <v>0</v>
      </c>
      <c r="BV400" s="82">
        <f t="shared" si="2347"/>
        <v>0</v>
      </c>
      <c r="BW400" s="76"/>
      <c r="BX400" s="77">
        <f t="shared" si="2349"/>
        <v>0</v>
      </c>
      <c r="BY400" s="76">
        <f t="shared" si="2350"/>
        <v>0</v>
      </c>
      <c r="BZ400" s="82">
        <v>482750.62000000005</v>
      </c>
      <c r="CA400" s="77">
        <f t="shared" si="2351"/>
        <v>0.17087337376851119</v>
      </c>
      <c r="CB400" s="76">
        <f t="shared" si="2352"/>
        <v>2754.4825972840358</v>
      </c>
      <c r="CC400" s="82">
        <v>137808.97</v>
      </c>
      <c r="CD400" s="77">
        <f t="shared" si="2353"/>
        <v>4.8778567367688812E-2</v>
      </c>
      <c r="CE400" s="76">
        <f t="shared" si="2354"/>
        <v>786.31159420289873</v>
      </c>
      <c r="CF400" s="84">
        <v>318409.58999999997</v>
      </c>
      <c r="CG400" s="77">
        <f t="shared" si="2355"/>
        <v>0.11270357536474711</v>
      </c>
      <c r="CH400" s="85">
        <f t="shared" si="2356"/>
        <v>1816.7841492639509</v>
      </c>
    </row>
    <row r="401" spans="1:86" x14ac:dyDescent="0.2">
      <c r="A401" s="79"/>
      <c r="B401" s="70" t="s">
        <v>646</v>
      </c>
      <c r="C401" s="70" t="s">
        <v>647</v>
      </c>
      <c r="D401" s="80">
        <f t="shared" si="2279"/>
        <v>99.379999999999981</v>
      </c>
      <c r="E401" s="80">
        <f t="shared" si="2280"/>
        <v>2506087.63</v>
      </c>
      <c r="F401" s="76">
        <f t="shared" si="2281"/>
        <v>1105378.5300000003</v>
      </c>
      <c r="G401" s="76">
        <f t="shared" si="2282"/>
        <v>0</v>
      </c>
      <c r="H401" s="76">
        <f t="shared" si="2283"/>
        <v>0</v>
      </c>
      <c r="I401" s="76">
        <f t="shared" si="2284"/>
        <v>1105378.5300000003</v>
      </c>
      <c r="J401" s="77">
        <f t="shared" si="2285"/>
        <v>0.44107736567854983</v>
      </c>
      <c r="K401" s="81">
        <f t="shared" si="2286"/>
        <v>11122.746327228824</v>
      </c>
      <c r="L401" s="82">
        <f t="shared" si="2287"/>
        <v>0</v>
      </c>
      <c r="M401" s="82">
        <f t="shared" si="2288"/>
        <v>0</v>
      </c>
      <c r="N401" s="82">
        <f t="shared" si="2289"/>
        <v>0</v>
      </c>
      <c r="O401" s="82">
        <f t="shared" si="2290"/>
        <v>0</v>
      </c>
      <c r="P401" s="82">
        <f t="shared" si="2291"/>
        <v>0</v>
      </c>
      <c r="Q401" s="82">
        <f t="shared" si="2292"/>
        <v>0</v>
      </c>
      <c r="R401" s="76">
        <f t="shared" ref="R401" si="2357">SUM(L401:Q401)</f>
        <v>0</v>
      </c>
      <c r="S401" s="77">
        <f t="shared" si="2293"/>
        <v>0</v>
      </c>
      <c r="T401" s="96">
        <f t="shared" si="2294"/>
        <v>0</v>
      </c>
      <c r="U401" s="82">
        <f t="shared" si="2295"/>
        <v>61410.880000000005</v>
      </c>
      <c r="V401" s="82">
        <f t="shared" si="2296"/>
        <v>0</v>
      </c>
      <c r="W401" s="82">
        <f t="shared" si="2297"/>
        <v>40530.25</v>
      </c>
      <c r="X401" s="82">
        <f t="shared" si="2298"/>
        <v>0</v>
      </c>
      <c r="Y401" s="82">
        <f t="shared" si="2299"/>
        <v>0</v>
      </c>
      <c r="Z401" s="82">
        <f t="shared" si="2300"/>
        <v>0</v>
      </c>
      <c r="AA401" s="76">
        <f t="shared" si="2301"/>
        <v>101941.13</v>
      </c>
      <c r="AB401" s="77">
        <f t="shared" si="2302"/>
        <v>4.0677400414765232E-2</v>
      </c>
      <c r="AC401" s="76">
        <f t="shared" si="2303"/>
        <v>1025.7710807003423</v>
      </c>
      <c r="AD401" s="82">
        <f t="shared" si="2304"/>
        <v>80370.149999999994</v>
      </c>
      <c r="AE401" s="82">
        <f t="shared" si="2305"/>
        <v>12666.939999999999</v>
      </c>
      <c r="AF401" s="82">
        <f t="shared" si="2306"/>
        <v>0</v>
      </c>
      <c r="AG401" s="82">
        <f t="shared" si="2307"/>
        <v>0</v>
      </c>
      <c r="AH401" s="76">
        <f t="shared" si="2308"/>
        <v>93037.09</v>
      </c>
      <c r="AI401" s="77">
        <f t="shared" si="2309"/>
        <v>3.7124436067704464E-2</v>
      </c>
      <c r="AJ401" s="76">
        <f t="shared" si="2310"/>
        <v>936.17518615415588</v>
      </c>
      <c r="AK401" s="82">
        <f t="shared" si="2311"/>
        <v>0</v>
      </c>
      <c r="AL401" s="82">
        <f t="shared" si="2312"/>
        <v>0</v>
      </c>
      <c r="AM401" s="76"/>
      <c r="AN401" s="77">
        <f t="shared" si="2313"/>
        <v>0</v>
      </c>
      <c r="AO401" s="76">
        <f t="shared" si="2314"/>
        <v>0</v>
      </c>
      <c r="AP401" s="82">
        <f t="shared" si="2315"/>
        <v>30947.39</v>
      </c>
      <c r="AQ401" s="82">
        <f t="shared" si="2316"/>
        <v>15549.13</v>
      </c>
      <c r="AR401" s="82">
        <f t="shared" si="2317"/>
        <v>0</v>
      </c>
      <c r="AS401" s="82">
        <f t="shared" si="2318"/>
        <v>0</v>
      </c>
      <c r="AT401" s="82">
        <f t="shared" si="2319"/>
        <v>34636.950000000004</v>
      </c>
      <c r="AU401" s="82">
        <f t="shared" si="2320"/>
        <v>0</v>
      </c>
      <c r="AV401" s="82">
        <f t="shared" si="2321"/>
        <v>0</v>
      </c>
      <c r="AW401" s="82">
        <f t="shared" si="2322"/>
        <v>6130.82</v>
      </c>
      <c r="AX401" s="82">
        <f t="shared" si="2323"/>
        <v>0</v>
      </c>
      <c r="AY401" s="82">
        <f t="shared" si="2324"/>
        <v>0</v>
      </c>
      <c r="AZ401" s="82">
        <f t="shared" si="2325"/>
        <v>0</v>
      </c>
      <c r="BA401" s="82">
        <f t="shared" si="2326"/>
        <v>0</v>
      </c>
      <c r="BB401" s="82">
        <f t="shared" si="2327"/>
        <v>0</v>
      </c>
      <c r="BC401" s="82">
        <f t="shared" si="2328"/>
        <v>0</v>
      </c>
      <c r="BD401" s="82">
        <f t="shared" si="2329"/>
        <v>0</v>
      </c>
      <c r="BE401" s="82">
        <f t="shared" si="2330"/>
        <v>0</v>
      </c>
      <c r="BF401" s="76">
        <f t="shared" si="2331"/>
        <v>87264.290000000008</v>
      </c>
      <c r="BG401" s="77">
        <f t="shared" si="2332"/>
        <v>3.482092523636135E-2</v>
      </c>
      <c r="BH401" s="76">
        <f t="shared" si="2333"/>
        <v>878.08703964580423</v>
      </c>
      <c r="BI401" s="82">
        <f t="shared" si="2334"/>
        <v>5996.37</v>
      </c>
      <c r="BJ401" s="82">
        <f t="shared" si="2335"/>
        <v>0</v>
      </c>
      <c r="BK401" s="82">
        <f t="shared" si="2336"/>
        <v>0</v>
      </c>
      <c r="BL401" s="82">
        <f t="shared" si="2337"/>
        <v>59.27</v>
      </c>
      <c r="BM401" s="82">
        <f t="shared" si="2338"/>
        <v>0</v>
      </c>
      <c r="BN401" s="82">
        <f t="shared" si="2339"/>
        <v>0</v>
      </c>
      <c r="BO401" s="82">
        <f t="shared" si="2340"/>
        <v>0</v>
      </c>
      <c r="BP401" s="76">
        <f t="shared" si="2341"/>
        <v>6055.64</v>
      </c>
      <c r="BQ401" s="77">
        <f t="shared" si="2342"/>
        <v>2.4163720085079391E-3</v>
      </c>
      <c r="BR401" s="76">
        <f t="shared" si="2343"/>
        <v>60.934191990340125</v>
      </c>
      <c r="BS401" s="82">
        <f t="shared" si="2344"/>
        <v>0</v>
      </c>
      <c r="BT401" s="82">
        <f t="shared" si="2345"/>
        <v>0</v>
      </c>
      <c r="BU401" s="82">
        <f t="shared" si="2346"/>
        <v>121076.97</v>
      </c>
      <c r="BV401" s="82">
        <f t="shared" si="2347"/>
        <v>0</v>
      </c>
      <c r="BW401" s="76">
        <f t="shared" si="2348"/>
        <v>121076.97</v>
      </c>
      <c r="BX401" s="77">
        <f t="shared" si="2349"/>
        <v>4.8313142984549189E-2</v>
      </c>
      <c r="BY401" s="76">
        <f t="shared" si="2350"/>
        <v>1218.3233044878248</v>
      </c>
      <c r="BZ401" s="82">
        <v>613228.23</v>
      </c>
      <c r="CA401" s="77">
        <f t="shared" si="2351"/>
        <v>0.24469544586515515</v>
      </c>
      <c r="CB401" s="76">
        <f t="shared" si="2352"/>
        <v>6170.5396458039859</v>
      </c>
      <c r="CC401" s="82">
        <v>89298.159999999989</v>
      </c>
      <c r="CD401" s="77">
        <f t="shared" si="2353"/>
        <v>3.5632497016874064E-2</v>
      </c>
      <c r="CE401" s="76">
        <f t="shared" si="2354"/>
        <v>898.55262628295441</v>
      </c>
      <c r="CF401" s="84">
        <v>288807.59000000008</v>
      </c>
      <c r="CG401" s="77">
        <f t="shared" si="2355"/>
        <v>0.11524241472753292</v>
      </c>
      <c r="CH401" s="85">
        <f t="shared" si="2356"/>
        <v>2906.0936808210922</v>
      </c>
    </row>
    <row r="402" spans="1:86" x14ac:dyDescent="0.2">
      <c r="A402" s="79"/>
      <c r="B402" s="70"/>
      <c r="C402" s="74" t="s">
        <v>56</v>
      </c>
      <c r="D402" s="97">
        <f t="shared" ref="D402:I402" si="2358">SUM(D389:D401)</f>
        <v>4644.45</v>
      </c>
      <c r="E402" s="74">
        <f t="shared" si="2358"/>
        <v>57745067.800000004</v>
      </c>
      <c r="F402" s="74">
        <f t="shared" si="2358"/>
        <v>30137575.740000002</v>
      </c>
      <c r="G402" s="74">
        <f t="shared" si="2358"/>
        <v>30611.300000000003</v>
      </c>
      <c r="H402" s="74">
        <f t="shared" si="2358"/>
        <v>0</v>
      </c>
      <c r="I402" s="74">
        <f t="shared" si="2358"/>
        <v>30168187.040000003</v>
      </c>
      <c r="J402" s="90">
        <f t="shared" si="2285"/>
        <v>0.52243746850358708</v>
      </c>
      <c r="K402" s="91">
        <f t="shared" si="2286"/>
        <v>6495.5348943362515</v>
      </c>
      <c r="L402" s="74">
        <f t="shared" ref="L402:R402" si="2359">SUM(L389:L401)</f>
        <v>0</v>
      </c>
      <c r="M402" s="74">
        <f t="shared" si="2359"/>
        <v>0</v>
      </c>
      <c r="N402" s="74">
        <f t="shared" si="2359"/>
        <v>0</v>
      </c>
      <c r="O402" s="74">
        <f t="shared" si="2359"/>
        <v>0</v>
      </c>
      <c r="P402" s="74">
        <f t="shared" si="2359"/>
        <v>0</v>
      </c>
      <c r="Q402" s="74">
        <f t="shared" si="2359"/>
        <v>0</v>
      </c>
      <c r="R402" s="74">
        <f t="shared" si="2359"/>
        <v>0</v>
      </c>
      <c r="S402" s="90">
        <f t="shared" si="2293"/>
        <v>0</v>
      </c>
      <c r="T402" s="66">
        <f t="shared" si="2294"/>
        <v>0</v>
      </c>
      <c r="U402" s="74">
        <f t="shared" ref="U402:AA402" si="2360">SUM(U389:U401)</f>
        <v>3985259.8699999996</v>
      </c>
      <c r="V402" s="74">
        <f t="shared" si="2360"/>
        <v>159717.57</v>
      </c>
      <c r="W402" s="74">
        <f t="shared" si="2360"/>
        <v>839922.26000000013</v>
      </c>
      <c r="X402" s="74">
        <f t="shared" si="2360"/>
        <v>0</v>
      </c>
      <c r="Y402" s="74">
        <f t="shared" si="2360"/>
        <v>0</v>
      </c>
      <c r="Z402" s="74">
        <f t="shared" si="2360"/>
        <v>0</v>
      </c>
      <c r="AA402" s="74">
        <f t="shared" si="2360"/>
        <v>4984899.6999999993</v>
      </c>
      <c r="AB402" s="90">
        <f t="shared" si="2302"/>
        <v>8.6325982285884492E-2</v>
      </c>
      <c r="AC402" s="63">
        <f t="shared" si="2303"/>
        <v>1073.3024793032544</v>
      </c>
      <c r="AD402" s="74">
        <f>SUM(AD389:AD401)</f>
        <v>2036498.5099999998</v>
      </c>
      <c r="AE402" s="74">
        <f>SUM(AE389:AE401)</f>
        <v>254219.50000000003</v>
      </c>
      <c r="AF402" s="74">
        <f>SUM(AF389:AF401)</f>
        <v>27670.400000000001</v>
      </c>
      <c r="AG402" s="74">
        <f>SUM(AG389:AG401)</f>
        <v>0</v>
      </c>
      <c r="AH402" s="74">
        <f>SUM(AH389:AH401)</f>
        <v>2318388.4099999997</v>
      </c>
      <c r="AI402" s="90">
        <f t="shared" si="2309"/>
        <v>4.0148682793649769E-2</v>
      </c>
      <c r="AJ402" s="63">
        <f t="shared" si="2310"/>
        <v>499.17394094026196</v>
      </c>
      <c r="AK402" s="74">
        <f t="shared" ref="AK402" si="2361">SUM(AK389:AK401)</f>
        <v>0</v>
      </c>
      <c r="AL402" s="74">
        <f>SUM(AL389:AL401)</f>
        <v>0</v>
      </c>
      <c r="AM402" s="74">
        <f>SUM(AM389:AM401)</f>
        <v>0</v>
      </c>
      <c r="AN402" s="90">
        <f t="shared" si="2313"/>
        <v>0</v>
      </c>
      <c r="AO402" s="63">
        <f t="shared" si="2314"/>
        <v>0</v>
      </c>
      <c r="AP402" s="74">
        <f t="shared" ref="AP402:AW402" si="2362">SUM(AP389:AP401)</f>
        <v>794611.21000000008</v>
      </c>
      <c r="AQ402" s="74">
        <f t="shared" si="2362"/>
        <v>328638.04000000004</v>
      </c>
      <c r="AR402" s="74">
        <f t="shared" si="2362"/>
        <v>0</v>
      </c>
      <c r="AS402" s="74">
        <f t="shared" si="2362"/>
        <v>0</v>
      </c>
      <c r="AT402" s="74">
        <f t="shared" si="2362"/>
        <v>778808.11999999988</v>
      </c>
      <c r="AU402" s="74">
        <f t="shared" si="2362"/>
        <v>0</v>
      </c>
      <c r="AV402" s="74">
        <f t="shared" si="2362"/>
        <v>0</v>
      </c>
      <c r="AW402" s="74">
        <f t="shared" si="2362"/>
        <v>402926.56</v>
      </c>
      <c r="AX402" s="74">
        <f>SUM(AX389:AX401)</f>
        <v>0</v>
      </c>
      <c r="AY402" s="74">
        <f>SUM(AY389:AY401)</f>
        <v>0</v>
      </c>
      <c r="AZ402" s="74">
        <f t="shared" ref="AZ402:BF402" si="2363">SUM(AZ389:AZ401)</f>
        <v>0</v>
      </c>
      <c r="BA402" s="74">
        <f t="shared" si="2363"/>
        <v>14869.58</v>
      </c>
      <c r="BB402" s="74">
        <f t="shared" si="2363"/>
        <v>192143.82</v>
      </c>
      <c r="BC402" s="74">
        <f t="shared" si="2363"/>
        <v>0</v>
      </c>
      <c r="BD402" s="74">
        <f t="shared" si="2363"/>
        <v>0</v>
      </c>
      <c r="BE402" s="74">
        <f t="shared" si="2363"/>
        <v>525</v>
      </c>
      <c r="BF402" s="74">
        <f t="shared" si="2363"/>
        <v>2512522.3299999991</v>
      </c>
      <c r="BG402" s="90">
        <f t="shared" si="2332"/>
        <v>4.3510596241779789E-2</v>
      </c>
      <c r="BH402" s="63">
        <f t="shared" si="2333"/>
        <v>540.97306031930566</v>
      </c>
      <c r="BI402" s="74">
        <f t="shared" ref="BI402:BN402" si="2364">SUM(BI389:BI401)</f>
        <v>31592.570000000003</v>
      </c>
      <c r="BJ402" s="74">
        <f t="shared" si="2364"/>
        <v>8402.11</v>
      </c>
      <c r="BK402" s="74">
        <f t="shared" si="2364"/>
        <v>32383.190000000002</v>
      </c>
      <c r="BL402" s="74">
        <f t="shared" si="2364"/>
        <v>59.27</v>
      </c>
      <c r="BM402" s="74">
        <f t="shared" si="2364"/>
        <v>0</v>
      </c>
      <c r="BN402" s="74">
        <f t="shared" si="2364"/>
        <v>0</v>
      </c>
      <c r="BO402" s="74">
        <f>SUM(BO389:BO401)</f>
        <v>242903.57</v>
      </c>
      <c r="BP402" s="74">
        <f t="shared" ref="BP402" si="2365">SUM(BP389:BP401)</f>
        <v>315340.71000000002</v>
      </c>
      <c r="BQ402" s="90">
        <f t="shared" si="2342"/>
        <v>5.4609115897513933E-3</v>
      </c>
      <c r="BR402" s="63">
        <f t="shared" si="2343"/>
        <v>67.896243904014483</v>
      </c>
      <c r="BS402" s="74">
        <f>SUM(BS389:BS401)</f>
        <v>0</v>
      </c>
      <c r="BT402" s="74">
        <f>SUM(BT389:BT401)</f>
        <v>0</v>
      </c>
      <c r="BU402" s="74">
        <f>SUM(BU389:BU401)</f>
        <v>333709.42</v>
      </c>
      <c r="BV402" s="74">
        <f>SUM(BV389:BV401)</f>
        <v>152859.29999999999</v>
      </c>
      <c r="BW402" s="74">
        <f>SUM(BW389:BW401)</f>
        <v>486568.72</v>
      </c>
      <c r="BX402" s="90">
        <f t="shared" si="2349"/>
        <v>8.4261520254029377E-3</v>
      </c>
      <c r="BY402" s="63">
        <f t="shared" si="2350"/>
        <v>104.7634746848389</v>
      </c>
      <c r="BZ402" s="74">
        <f>SUM(BZ389:BZ401)</f>
        <v>11619511.389999999</v>
      </c>
      <c r="CA402" s="90">
        <f t="shared" si="2351"/>
        <v>0.20122084591266162</v>
      </c>
      <c r="CB402" s="63">
        <f t="shared" si="2352"/>
        <v>2501.8056798975117</v>
      </c>
      <c r="CC402" s="74">
        <f>SUM(CC389:CC401)</f>
        <v>2130589.8400000003</v>
      </c>
      <c r="CD402" s="90">
        <f t="shared" si="2353"/>
        <v>3.6896481745926711E-2</v>
      </c>
      <c r="CE402" s="63">
        <f t="shared" si="2354"/>
        <v>458.73889050371957</v>
      </c>
      <c r="CF402" s="98">
        <f>SUM(CF389:CF401)</f>
        <v>3209059.66</v>
      </c>
      <c r="CG402" s="90">
        <f t="shared" si="2355"/>
        <v>5.5572878901356142E-2</v>
      </c>
      <c r="CH402" s="93">
        <f t="shared" si="2356"/>
        <v>690.94503331933822</v>
      </c>
    </row>
    <row r="403" spans="1:86" s="59" customFormat="1" ht="4.5" customHeight="1" x14ac:dyDescent="0.2">
      <c r="A403" s="20"/>
      <c r="B403" s="19"/>
      <c r="C403" s="57"/>
      <c r="D403" s="19"/>
      <c r="E403" s="19"/>
      <c r="F403" s="76"/>
      <c r="G403" s="76"/>
      <c r="H403" s="76"/>
      <c r="I403" s="76"/>
      <c r="J403" s="19"/>
      <c r="K403" s="76"/>
      <c r="L403" s="76"/>
      <c r="M403" s="76"/>
      <c r="N403" s="76"/>
      <c r="O403" s="76"/>
      <c r="P403" s="76"/>
      <c r="Q403" s="76"/>
      <c r="R403" s="76"/>
      <c r="S403" s="19"/>
      <c r="T403" s="76"/>
      <c r="U403" s="76"/>
      <c r="V403" s="76"/>
      <c r="W403" s="76"/>
      <c r="X403" s="76"/>
      <c r="Y403" s="76"/>
      <c r="Z403" s="76"/>
      <c r="AA403" s="76"/>
      <c r="AB403" s="19"/>
      <c r="AC403" s="76"/>
      <c r="AD403" s="76"/>
      <c r="AE403" s="76"/>
      <c r="AF403" s="76"/>
      <c r="AG403" s="76"/>
      <c r="AH403" s="76"/>
      <c r="AI403" s="19"/>
      <c r="AJ403" s="76"/>
      <c r="AK403" s="76"/>
      <c r="AL403" s="76"/>
      <c r="AM403" s="76"/>
      <c r="AN403" s="19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19"/>
      <c r="BH403" s="76"/>
      <c r="BI403" s="76"/>
      <c r="BJ403" s="76"/>
      <c r="BK403" s="76"/>
      <c r="BL403" s="76"/>
      <c r="BM403" s="76"/>
      <c r="BN403" s="76"/>
      <c r="BO403" s="76"/>
      <c r="BP403" s="76"/>
      <c r="BQ403" s="19"/>
      <c r="BR403" s="76"/>
      <c r="BS403" s="76"/>
      <c r="BT403" s="76"/>
      <c r="BU403" s="76"/>
      <c r="BV403" s="76"/>
      <c r="BW403" s="76"/>
      <c r="BX403" s="19"/>
      <c r="BY403" s="76"/>
      <c r="BZ403" s="76"/>
      <c r="CA403" s="19"/>
      <c r="CB403" s="76"/>
      <c r="CC403" s="76"/>
      <c r="CD403" s="19"/>
      <c r="CE403" s="76"/>
      <c r="CF403" s="78"/>
      <c r="CG403" s="19"/>
      <c r="CH403" s="19"/>
    </row>
    <row r="404" spans="1:86" x14ac:dyDescent="0.2">
      <c r="A404" s="94" t="s">
        <v>648</v>
      </c>
      <c r="B404" s="70"/>
      <c r="C404" s="74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1"/>
    </row>
    <row r="405" spans="1:86" x14ac:dyDescent="0.2">
      <c r="A405" s="79"/>
      <c r="B405" s="70" t="s">
        <v>649</v>
      </c>
      <c r="C405" s="70" t="s">
        <v>650</v>
      </c>
      <c r="D405" s="80">
        <f t="shared" ref="D405:D419" si="2366">VLOOKUP($B405,enroll1516,3,FALSE)</f>
        <v>663.76</v>
      </c>
      <c r="E405" s="80">
        <f t="shared" ref="E405:E419" si="2367">VLOOKUP($B405,enroll1516,4,FALSE)</f>
        <v>7107445.71</v>
      </c>
      <c r="F405" s="76">
        <f t="shared" ref="F405:F419" si="2368">VLOOKUP($B405,program1516,2,FALSE)</f>
        <v>3700599.1099999994</v>
      </c>
      <c r="G405" s="76">
        <f t="shared" ref="G405:G419" si="2369">VLOOKUP($B405,program1516,3,FALSE)</f>
        <v>0</v>
      </c>
      <c r="H405" s="76">
        <f t="shared" ref="H405:H419" si="2370">VLOOKUP($B405,program1516,4,FALSE)</f>
        <v>0</v>
      </c>
      <c r="I405" s="76">
        <f t="shared" ref="I405:I419" si="2371">SUM(F405:H405)</f>
        <v>3700599.1099999994</v>
      </c>
      <c r="J405" s="77">
        <f t="shared" ref="J405:J420" si="2372">I405/E405</f>
        <v>0.5206651251367771</v>
      </c>
      <c r="K405" s="81">
        <f t="shared" ref="K405:K420" si="2373">I405/D405</f>
        <v>5575.2065656261293</v>
      </c>
      <c r="L405" s="82">
        <f t="shared" ref="L405:L419" si="2374">VLOOKUP($B405,program1516,5,FALSE)</f>
        <v>0</v>
      </c>
      <c r="M405" s="82">
        <f t="shared" ref="M405:M419" si="2375">VLOOKUP($B405,program1516,6,FALSE)</f>
        <v>0</v>
      </c>
      <c r="N405" s="82">
        <f t="shared" ref="N405:N419" si="2376">VLOOKUP($B405,program1516,7,FALSE)</f>
        <v>0</v>
      </c>
      <c r="O405" s="82">
        <f t="shared" ref="O405:O419" si="2377">VLOOKUP($B405,program1516,8,FALSE)</f>
        <v>0</v>
      </c>
      <c r="P405" s="82">
        <f t="shared" ref="P405:P419" si="2378">VLOOKUP($B405,program1516,9,FALSE)</f>
        <v>0</v>
      </c>
      <c r="Q405" s="82">
        <f t="shared" ref="Q405:Q419" si="2379">VLOOKUP($B405,program1516,10,FALSE)</f>
        <v>0</v>
      </c>
      <c r="R405" s="76"/>
      <c r="S405" s="77">
        <f t="shared" ref="S405:S420" si="2380">R405/E405</f>
        <v>0</v>
      </c>
      <c r="T405" s="96">
        <f t="shared" ref="T405:T420" si="2381">R405/D405</f>
        <v>0</v>
      </c>
      <c r="U405" s="82">
        <f t="shared" ref="U405:U419" si="2382">VLOOKUP($B405,program1516,11,FALSE)</f>
        <v>424916.81</v>
      </c>
      <c r="V405" s="82">
        <f t="shared" ref="V405:V419" si="2383">VLOOKUP($B405,program1516,12,FALSE)</f>
        <v>51210.400000000001</v>
      </c>
      <c r="W405" s="82">
        <f t="shared" ref="W405:W419" si="2384">VLOOKUP($B405,program1516,13,FALSE)</f>
        <v>161969.50999999998</v>
      </c>
      <c r="X405" s="82">
        <f t="shared" ref="X405:X419" si="2385">VLOOKUP($B405,program1516,14,FALSE)</f>
        <v>0</v>
      </c>
      <c r="Y405" s="82">
        <f t="shared" ref="Y405:Y419" si="2386">VLOOKUP($B405,program1516,15,FALSE)</f>
        <v>0</v>
      </c>
      <c r="Z405" s="82">
        <f t="shared" ref="Z405:Z419" si="2387">VLOOKUP($B405,program1516,16,FALSE)</f>
        <v>0</v>
      </c>
      <c r="AA405" s="76">
        <f t="shared" ref="AA405:AA419" si="2388">SUM(U405:Z405)</f>
        <v>638096.72</v>
      </c>
      <c r="AB405" s="77">
        <f t="shared" ref="AB405:AB420" si="2389">AA405/E405</f>
        <v>8.9778627376951151E-2</v>
      </c>
      <c r="AC405" s="76">
        <f t="shared" ref="AC405:AC420" si="2390">AA405/D405</f>
        <v>961.3365071712667</v>
      </c>
      <c r="AD405" s="82">
        <f t="shared" ref="AD405:AD419" si="2391">VLOOKUP($B405,program1516,17,FALSE)</f>
        <v>0</v>
      </c>
      <c r="AE405" s="82">
        <f t="shared" ref="AE405:AE419" si="2392">VLOOKUP($B405,program1516,18,FALSE)</f>
        <v>0</v>
      </c>
      <c r="AF405" s="82">
        <f t="shared" ref="AF405:AF419" si="2393">VLOOKUP($B405,program1516,19,FALSE)</f>
        <v>0</v>
      </c>
      <c r="AG405" s="82">
        <f t="shared" ref="AG405:AG419" si="2394">VLOOKUP($B405,program1516,20,FALSE)</f>
        <v>0</v>
      </c>
      <c r="AH405" s="76"/>
      <c r="AI405" s="77">
        <f t="shared" ref="AI405:AI420" si="2395">AH405/E405</f>
        <v>0</v>
      </c>
      <c r="AJ405" s="76">
        <f t="shared" ref="AJ405:AJ420" si="2396">AH405/D405</f>
        <v>0</v>
      </c>
      <c r="AK405" s="82">
        <f t="shared" ref="AK405:AK419" si="2397">VLOOKUP($B405,program1516,21,FALSE)</f>
        <v>0</v>
      </c>
      <c r="AL405" s="82">
        <f t="shared" ref="AL405:AL419" si="2398">VLOOKUP($B405,program1516,22,FALSE)</f>
        <v>0</v>
      </c>
      <c r="AM405" s="76"/>
      <c r="AN405" s="77">
        <f t="shared" ref="AN405:AN420" si="2399">AM405/E405</f>
        <v>0</v>
      </c>
      <c r="AO405" s="76">
        <f t="shared" ref="AO405:AO420" si="2400">AM405/D405</f>
        <v>0</v>
      </c>
      <c r="AP405" s="82">
        <f t="shared" ref="AP405:AP419" si="2401">VLOOKUP($B405,program1516,23,FALSE)</f>
        <v>320379</v>
      </c>
      <c r="AQ405" s="82">
        <f t="shared" ref="AQ405:AQ419" si="2402">VLOOKUP($B405,program1516,24,FALSE)</f>
        <v>28323.78</v>
      </c>
      <c r="AR405" s="82">
        <f t="shared" ref="AR405:AR419" si="2403">VLOOKUP($B405,program1516,25,FALSE)</f>
        <v>20428.890000000003</v>
      </c>
      <c r="AS405" s="82">
        <f t="shared" ref="AS405:AS419" si="2404">VLOOKUP($B405,program1516,26,FALSE)</f>
        <v>0</v>
      </c>
      <c r="AT405" s="82">
        <f t="shared" ref="AT405:AT419" si="2405">VLOOKUP($B405,program1516,27,FALSE)</f>
        <v>206865.42</v>
      </c>
      <c r="AU405" s="82">
        <f t="shared" ref="AU405:AU419" si="2406">VLOOKUP($B405,program1516,28,FALSE)</f>
        <v>0</v>
      </c>
      <c r="AV405" s="82">
        <f t="shared" ref="AV405:AV419" si="2407">VLOOKUP($B405,program1516,29,FALSE)</f>
        <v>0</v>
      </c>
      <c r="AW405" s="82">
        <f t="shared" ref="AW405:AW419" si="2408">VLOOKUP($B405,program1516,30,FALSE)</f>
        <v>27313.17</v>
      </c>
      <c r="AX405" s="82">
        <f t="shared" ref="AX405:AX419" si="2409">VLOOKUP($B405,program1516,31,FALSE)</f>
        <v>0</v>
      </c>
      <c r="AY405" s="82">
        <f t="shared" ref="AY405:AY419" si="2410">VLOOKUP($B405,program1516,32,FALSE)</f>
        <v>0</v>
      </c>
      <c r="AZ405" s="82">
        <f t="shared" ref="AZ405:AZ419" si="2411">VLOOKUP($B405,program1516,33,FALSE)</f>
        <v>0</v>
      </c>
      <c r="BA405" s="82">
        <f t="shared" ref="BA405:BA419" si="2412">VLOOKUP($B405,program1516,34,FALSE)</f>
        <v>3897.48</v>
      </c>
      <c r="BB405" s="82">
        <f t="shared" ref="BB405:BB419" si="2413">VLOOKUP($B405,program1516,35,FALSE)</f>
        <v>133669.9</v>
      </c>
      <c r="BC405" s="82">
        <f t="shared" ref="BC405:BC419" si="2414">VLOOKUP($B405,program1516,36,FALSE)</f>
        <v>140.85</v>
      </c>
      <c r="BD405" s="82">
        <f t="shared" ref="BD405:BD419" si="2415">VLOOKUP($B405,program1516,37,FALSE)</f>
        <v>3436.69</v>
      </c>
      <c r="BE405" s="82">
        <f t="shared" ref="BE405:BE419" si="2416">VLOOKUP($B405,program1516,38,FALSE)</f>
        <v>0</v>
      </c>
      <c r="BF405" s="76">
        <f t="shared" ref="BF405:BF419" si="2417">SUM(AP405:BE405)</f>
        <v>744455.18</v>
      </c>
      <c r="BG405" s="77">
        <f t="shared" ref="BG405:BG420" si="2418">BF405/E405</f>
        <v>0.10474299915545891</v>
      </c>
      <c r="BH405" s="76">
        <f t="shared" ref="BH405:BH420" si="2419">BF405/D405</f>
        <v>1121.5728275280223</v>
      </c>
      <c r="BI405" s="82">
        <f t="shared" ref="BI405:BI419" si="2420">VLOOKUP($B405,program1516,39,FALSE)</f>
        <v>0</v>
      </c>
      <c r="BJ405" s="82">
        <f t="shared" ref="BJ405:BJ419" si="2421">VLOOKUP($B405,program1516,40,FALSE)</f>
        <v>0</v>
      </c>
      <c r="BK405" s="82">
        <f t="shared" ref="BK405:BK419" si="2422">VLOOKUP($B405,program1516,41,FALSE)</f>
        <v>0</v>
      </c>
      <c r="BL405" s="82">
        <f t="shared" ref="BL405:BL419" si="2423">VLOOKUP($B405,program1516,42,FALSE)</f>
        <v>0</v>
      </c>
      <c r="BM405" s="82">
        <f t="shared" ref="BM405:BM419" si="2424">VLOOKUP($B405,program1516,43,FALSE)</f>
        <v>0</v>
      </c>
      <c r="BN405" s="82">
        <f t="shared" ref="BN405:BN419" si="2425">VLOOKUP($B405,program1516,44,FALSE)</f>
        <v>0</v>
      </c>
      <c r="BO405" s="82">
        <f t="shared" ref="BO405:BO419" si="2426">VLOOKUP($B405,program1516,45,FALSE)</f>
        <v>0</v>
      </c>
      <c r="BP405" s="76"/>
      <c r="BQ405" s="77">
        <f t="shared" ref="BQ405:BQ420" si="2427">BP405/E405</f>
        <v>0</v>
      </c>
      <c r="BR405" s="76">
        <f t="shared" ref="BR405:BR420" si="2428">BP405/D405</f>
        <v>0</v>
      </c>
      <c r="BS405" s="82">
        <f t="shared" ref="BS405:BS419" si="2429">VLOOKUP($B405,program1516,46,FALSE)</f>
        <v>0</v>
      </c>
      <c r="BT405" s="82">
        <f t="shared" ref="BT405:BT419" si="2430">VLOOKUP($B405,program1516,47,FALSE)</f>
        <v>0</v>
      </c>
      <c r="BU405" s="82">
        <f t="shared" ref="BU405:BU419" si="2431">VLOOKUP($B405,program1516,48,FALSE)</f>
        <v>44629.670000000006</v>
      </c>
      <c r="BV405" s="82">
        <f t="shared" ref="BV405:BV419" si="2432">VLOOKUP($B405,program1516,49,FALSE)</f>
        <v>4934.57</v>
      </c>
      <c r="BW405" s="76">
        <f t="shared" ref="BW405:BW418" si="2433">SUM(BS405:BV405)</f>
        <v>49564.240000000005</v>
      </c>
      <c r="BX405" s="77">
        <f t="shared" ref="BX405:BX420" si="2434">BW405/E405</f>
        <v>6.9735657537650054E-3</v>
      </c>
      <c r="BY405" s="76">
        <f t="shared" ref="BY405:BY420" si="2435">BW405/D405</f>
        <v>74.671929613113178</v>
      </c>
      <c r="BZ405" s="82">
        <v>1379540.9000000004</v>
      </c>
      <c r="CA405" s="77">
        <f t="shared" ref="CA405:CA420" si="2436">BZ405/E405</f>
        <v>0.19409798629330655</v>
      </c>
      <c r="CB405" s="76">
        <f t="shared" ref="CB405:CB420" si="2437">BZ405/D405</f>
        <v>2078.3730565264559</v>
      </c>
      <c r="CC405" s="82">
        <v>489459.26</v>
      </c>
      <c r="CD405" s="77">
        <f t="shared" ref="CD405:CD420" si="2438">CC405/E405</f>
        <v>6.8865705060728491E-2</v>
      </c>
      <c r="CE405" s="76">
        <f t="shared" ref="CE405:CE420" si="2439">CC405/D405</f>
        <v>737.40397131493319</v>
      </c>
      <c r="CF405" s="84">
        <v>105730.3</v>
      </c>
      <c r="CG405" s="77">
        <f t="shared" ref="CG405:CG420" si="2440">CF405/E405</f>
        <v>1.4875991223012804E-2</v>
      </c>
      <c r="CH405" s="85">
        <f t="shared" ref="CH405:CH420" si="2441">CF405/D405</f>
        <v>159.28995420031336</v>
      </c>
    </row>
    <row r="406" spans="1:86" x14ac:dyDescent="0.2">
      <c r="A406" s="79"/>
      <c r="B406" s="70" t="s">
        <v>651</v>
      </c>
      <c r="C406" s="70" t="s">
        <v>652</v>
      </c>
      <c r="D406" s="80">
        <f t="shared" si="2366"/>
        <v>1317.1100000000001</v>
      </c>
      <c r="E406" s="80">
        <f t="shared" si="2367"/>
        <v>14461570.300000001</v>
      </c>
      <c r="F406" s="76">
        <f t="shared" si="2368"/>
        <v>7765956.8500000006</v>
      </c>
      <c r="G406" s="76">
        <f t="shared" si="2369"/>
        <v>180564.75999999998</v>
      </c>
      <c r="H406" s="76">
        <f t="shared" si="2370"/>
        <v>0</v>
      </c>
      <c r="I406" s="76">
        <f t="shared" si="2371"/>
        <v>7946521.6100000003</v>
      </c>
      <c r="J406" s="77">
        <f t="shared" si="2372"/>
        <v>0.54949230582518416</v>
      </c>
      <c r="K406" s="81">
        <f t="shared" si="2373"/>
        <v>6033.3014023126389</v>
      </c>
      <c r="L406" s="82">
        <f t="shared" si="2374"/>
        <v>0</v>
      </c>
      <c r="M406" s="82">
        <f t="shared" si="2375"/>
        <v>0</v>
      </c>
      <c r="N406" s="82">
        <f t="shared" si="2376"/>
        <v>0</v>
      </c>
      <c r="O406" s="82">
        <f t="shared" si="2377"/>
        <v>0</v>
      </c>
      <c r="P406" s="82">
        <f t="shared" si="2378"/>
        <v>0</v>
      </c>
      <c r="Q406" s="82">
        <f t="shared" si="2379"/>
        <v>0</v>
      </c>
      <c r="R406" s="76"/>
      <c r="S406" s="77">
        <f t="shared" si="2380"/>
        <v>0</v>
      </c>
      <c r="T406" s="96">
        <f t="shared" si="2381"/>
        <v>0</v>
      </c>
      <c r="U406" s="82">
        <f t="shared" si="2382"/>
        <v>939955.98999999987</v>
      </c>
      <c r="V406" s="82">
        <f t="shared" si="2383"/>
        <v>33582.58</v>
      </c>
      <c r="W406" s="82">
        <f t="shared" si="2384"/>
        <v>382334.44</v>
      </c>
      <c r="X406" s="82">
        <f t="shared" si="2385"/>
        <v>0</v>
      </c>
      <c r="Y406" s="82">
        <f t="shared" si="2386"/>
        <v>0</v>
      </c>
      <c r="Z406" s="82">
        <f t="shared" si="2387"/>
        <v>0</v>
      </c>
      <c r="AA406" s="76">
        <f t="shared" si="2388"/>
        <v>1355873.0099999998</v>
      </c>
      <c r="AB406" s="77">
        <f t="shared" si="2389"/>
        <v>9.3756969808458476E-2</v>
      </c>
      <c r="AC406" s="76">
        <f t="shared" si="2390"/>
        <v>1029.4303512994356</v>
      </c>
      <c r="AD406" s="82">
        <f t="shared" si="2391"/>
        <v>451933.87</v>
      </c>
      <c r="AE406" s="82">
        <f t="shared" si="2392"/>
        <v>125819.77999999998</v>
      </c>
      <c r="AF406" s="82">
        <f t="shared" si="2393"/>
        <v>8217.59</v>
      </c>
      <c r="AG406" s="82">
        <f t="shared" si="2394"/>
        <v>0</v>
      </c>
      <c r="AH406" s="76">
        <f t="shared" ref="AH406:AH419" si="2442">SUM(AD406:AG406)</f>
        <v>585971.24</v>
      </c>
      <c r="AI406" s="77">
        <f t="shared" si="2395"/>
        <v>4.0519198665445066E-2</v>
      </c>
      <c r="AJ406" s="76">
        <f t="shared" si="2396"/>
        <v>444.89164914092214</v>
      </c>
      <c r="AK406" s="82">
        <f t="shared" si="2397"/>
        <v>0</v>
      </c>
      <c r="AL406" s="82">
        <f t="shared" si="2398"/>
        <v>0</v>
      </c>
      <c r="AM406" s="76"/>
      <c r="AN406" s="77">
        <f t="shared" si="2399"/>
        <v>0</v>
      </c>
      <c r="AO406" s="76">
        <f t="shared" si="2400"/>
        <v>0</v>
      </c>
      <c r="AP406" s="82">
        <f t="shared" si="2401"/>
        <v>431510.54000000004</v>
      </c>
      <c r="AQ406" s="82">
        <f t="shared" si="2402"/>
        <v>32608.049999999996</v>
      </c>
      <c r="AR406" s="82">
        <f t="shared" si="2403"/>
        <v>0</v>
      </c>
      <c r="AS406" s="82">
        <f t="shared" si="2404"/>
        <v>0</v>
      </c>
      <c r="AT406" s="82">
        <f t="shared" si="2405"/>
        <v>280761.57</v>
      </c>
      <c r="AU406" s="82">
        <f t="shared" si="2406"/>
        <v>0</v>
      </c>
      <c r="AV406" s="82">
        <f t="shared" si="2407"/>
        <v>0</v>
      </c>
      <c r="AW406" s="82">
        <f t="shared" si="2408"/>
        <v>34693.78</v>
      </c>
      <c r="AX406" s="82">
        <f t="shared" si="2409"/>
        <v>0</v>
      </c>
      <c r="AY406" s="82">
        <f t="shared" si="2410"/>
        <v>0</v>
      </c>
      <c r="AZ406" s="82">
        <f t="shared" si="2411"/>
        <v>0</v>
      </c>
      <c r="BA406" s="82">
        <f t="shared" si="2412"/>
        <v>0</v>
      </c>
      <c r="BB406" s="82">
        <f t="shared" si="2413"/>
        <v>74872.62</v>
      </c>
      <c r="BC406" s="82">
        <f t="shared" si="2414"/>
        <v>0</v>
      </c>
      <c r="BD406" s="82">
        <f t="shared" si="2415"/>
        <v>0</v>
      </c>
      <c r="BE406" s="82">
        <f t="shared" si="2416"/>
        <v>0</v>
      </c>
      <c r="BF406" s="76">
        <f t="shared" si="2417"/>
        <v>854446.56</v>
      </c>
      <c r="BG406" s="77">
        <f t="shared" si="2418"/>
        <v>5.9083940559345759E-2</v>
      </c>
      <c r="BH406" s="76">
        <f t="shared" si="2419"/>
        <v>648.72832185618506</v>
      </c>
      <c r="BI406" s="82">
        <f t="shared" si="2420"/>
        <v>0</v>
      </c>
      <c r="BJ406" s="82">
        <f t="shared" si="2421"/>
        <v>0</v>
      </c>
      <c r="BK406" s="82">
        <f t="shared" si="2422"/>
        <v>13409.02</v>
      </c>
      <c r="BL406" s="82">
        <f t="shared" si="2423"/>
        <v>0</v>
      </c>
      <c r="BM406" s="82">
        <f t="shared" si="2424"/>
        <v>0</v>
      </c>
      <c r="BN406" s="82">
        <f t="shared" si="2425"/>
        <v>0</v>
      </c>
      <c r="BO406" s="82">
        <f t="shared" si="2426"/>
        <v>5932.52</v>
      </c>
      <c r="BP406" s="76">
        <f t="shared" ref="BP406:BP419" si="2443">SUM(BI406:BO406)</f>
        <v>19341.54</v>
      </c>
      <c r="BQ406" s="77">
        <f t="shared" si="2427"/>
        <v>1.3374439703826631E-3</v>
      </c>
      <c r="BR406" s="76">
        <f t="shared" si="2428"/>
        <v>14.684832701900373</v>
      </c>
      <c r="BS406" s="82">
        <f t="shared" si="2429"/>
        <v>0</v>
      </c>
      <c r="BT406" s="82">
        <f t="shared" si="2430"/>
        <v>0</v>
      </c>
      <c r="BU406" s="82">
        <f t="shared" si="2431"/>
        <v>0</v>
      </c>
      <c r="BV406" s="82">
        <f t="shared" si="2432"/>
        <v>0</v>
      </c>
      <c r="BW406" s="76"/>
      <c r="BX406" s="77">
        <f t="shared" si="2434"/>
        <v>0</v>
      </c>
      <c r="BY406" s="76">
        <f t="shared" si="2435"/>
        <v>0</v>
      </c>
      <c r="BZ406" s="82">
        <v>2528100.9099999997</v>
      </c>
      <c r="CA406" s="77">
        <f t="shared" si="2436"/>
        <v>0.17481510358525862</v>
      </c>
      <c r="CB406" s="76">
        <f t="shared" si="2437"/>
        <v>1919.4303512994354</v>
      </c>
      <c r="CC406" s="82">
        <v>479051.26999999996</v>
      </c>
      <c r="CD406" s="77">
        <f t="shared" si="2438"/>
        <v>3.3125812761840942E-2</v>
      </c>
      <c r="CE406" s="76">
        <f t="shared" si="2439"/>
        <v>363.71394188792124</v>
      </c>
      <c r="CF406" s="84">
        <v>692264.16000000015</v>
      </c>
      <c r="CG406" s="77">
        <f t="shared" si="2440"/>
        <v>4.7869224824084289E-2</v>
      </c>
      <c r="CH406" s="85">
        <f t="shared" si="2441"/>
        <v>525.59327618801774</v>
      </c>
    </row>
    <row r="407" spans="1:86" x14ac:dyDescent="0.2">
      <c r="A407" s="79"/>
      <c r="B407" s="70" t="s">
        <v>653</v>
      </c>
      <c r="C407" s="70" t="s">
        <v>654</v>
      </c>
      <c r="D407" s="80">
        <f t="shared" si="2366"/>
        <v>16493.869999999995</v>
      </c>
      <c r="E407" s="80">
        <f t="shared" si="2367"/>
        <v>181712068.97</v>
      </c>
      <c r="F407" s="76">
        <f t="shared" si="2368"/>
        <v>83305520.570000008</v>
      </c>
      <c r="G407" s="76">
        <f t="shared" si="2369"/>
        <v>731874.19999999984</v>
      </c>
      <c r="H407" s="76">
        <f t="shared" si="2370"/>
        <v>316166.66000000003</v>
      </c>
      <c r="I407" s="76">
        <f t="shared" si="2371"/>
        <v>84353561.430000007</v>
      </c>
      <c r="J407" s="77">
        <f t="shared" si="2372"/>
        <v>0.46421551363176911</v>
      </c>
      <c r="K407" s="81">
        <f t="shared" si="2373"/>
        <v>5114.2370729246704</v>
      </c>
      <c r="L407" s="82">
        <f t="shared" si="2374"/>
        <v>0</v>
      </c>
      <c r="M407" s="82">
        <f t="shared" si="2375"/>
        <v>0</v>
      </c>
      <c r="N407" s="82">
        <f t="shared" si="2376"/>
        <v>0</v>
      </c>
      <c r="O407" s="82">
        <f t="shared" si="2377"/>
        <v>0</v>
      </c>
      <c r="P407" s="82">
        <f t="shared" si="2378"/>
        <v>0</v>
      </c>
      <c r="Q407" s="82">
        <f t="shared" si="2379"/>
        <v>0</v>
      </c>
      <c r="R407" s="76"/>
      <c r="S407" s="77">
        <f t="shared" si="2380"/>
        <v>0</v>
      </c>
      <c r="T407" s="96">
        <f t="shared" si="2381"/>
        <v>0</v>
      </c>
      <c r="U407" s="82">
        <f t="shared" si="2382"/>
        <v>18759174.559999999</v>
      </c>
      <c r="V407" s="82">
        <f t="shared" si="2383"/>
        <v>964576.84</v>
      </c>
      <c r="W407" s="82">
        <f t="shared" si="2384"/>
        <v>3310467.0700000003</v>
      </c>
      <c r="X407" s="82">
        <f t="shared" si="2385"/>
        <v>0</v>
      </c>
      <c r="Y407" s="82">
        <f t="shared" si="2386"/>
        <v>0</v>
      </c>
      <c r="Z407" s="82">
        <f t="shared" si="2387"/>
        <v>0</v>
      </c>
      <c r="AA407" s="76">
        <f t="shared" si="2388"/>
        <v>23034218.469999999</v>
      </c>
      <c r="AB407" s="77">
        <f t="shared" si="2389"/>
        <v>0.12676218261431421</v>
      </c>
      <c r="AC407" s="76">
        <f t="shared" si="2390"/>
        <v>1396.5320734309173</v>
      </c>
      <c r="AD407" s="82">
        <f t="shared" si="2391"/>
        <v>5804830.4400000004</v>
      </c>
      <c r="AE407" s="82">
        <f t="shared" si="2392"/>
        <v>983722.67</v>
      </c>
      <c r="AF407" s="82">
        <f t="shared" si="2393"/>
        <v>121123</v>
      </c>
      <c r="AG407" s="82">
        <f t="shared" si="2394"/>
        <v>0</v>
      </c>
      <c r="AH407" s="76">
        <f t="shared" si="2442"/>
        <v>6909676.1100000003</v>
      </c>
      <c r="AI407" s="77">
        <f t="shared" si="2395"/>
        <v>3.8025411020666783E-2</v>
      </c>
      <c r="AJ407" s="76">
        <f t="shared" si="2396"/>
        <v>418.92388566176419</v>
      </c>
      <c r="AK407" s="82">
        <f t="shared" si="2397"/>
        <v>3780679.8399999994</v>
      </c>
      <c r="AL407" s="82">
        <f t="shared" si="2398"/>
        <v>81992.999999999985</v>
      </c>
      <c r="AM407" s="76">
        <f t="shared" ref="AM407" si="2444">SUM(AK407:AL407)</f>
        <v>3862672.8399999994</v>
      </c>
      <c r="AN407" s="77">
        <f t="shared" si="2399"/>
        <v>2.1257106706752169E-2</v>
      </c>
      <c r="AO407" s="76">
        <f t="shared" si="2400"/>
        <v>234.18838877716391</v>
      </c>
      <c r="AP407" s="82">
        <f t="shared" si="2401"/>
        <v>8319790.7600000007</v>
      </c>
      <c r="AQ407" s="82">
        <f t="shared" si="2402"/>
        <v>876295.28</v>
      </c>
      <c r="AR407" s="82">
        <f t="shared" si="2403"/>
        <v>1667966.1100000003</v>
      </c>
      <c r="AS407" s="82">
        <f t="shared" si="2404"/>
        <v>0</v>
      </c>
      <c r="AT407" s="82">
        <f t="shared" si="2405"/>
        <v>6481742.1799999997</v>
      </c>
      <c r="AU407" s="82">
        <f t="shared" si="2406"/>
        <v>447590.25</v>
      </c>
      <c r="AV407" s="82">
        <f t="shared" si="2407"/>
        <v>0</v>
      </c>
      <c r="AW407" s="82">
        <f t="shared" si="2408"/>
        <v>2519733.6399999997</v>
      </c>
      <c r="AX407" s="82">
        <f t="shared" si="2409"/>
        <v>0</v>
      </c>
      <c r="AY407" s="82">
        <f t="shared" si="2410"/>
        <v>0</v>
      </c>
      <c r="AZ407" s="82">
        <f t="shared" si="2411"/>
        <v>0</v>
      </c>
      <c r="BA407" s="82">
        <f t="shared" si="2412"/>
        <v>823498.89</v>
      </c>
      <c r="BB407" s="82">
        <f t="shared" si="2413"/>
        <v>4808231.63</v>
      </c>
      <c r="BC407" s="82">
        <f t="shared" si="2414"/>
        <v>0</v>
      </c>
      <c r="BD407" s="82">
        <f t="shared" si="2415"/>
        <v>56398.209999999992</v>
      </c>
      <c r="BE407" s="82">
        <f t="shared" si="2416"/>
        <v>0</v>
      </c>
      <c r="BF407" s="76">
        <f t="shared" si="2417"/>
        <v>26001246.950000003</v>
      </c>
      <c r="BG407" s="77">
        <f t="shared" si="2418"/>
        <v>0.14309036872114814</v>
      </c>
      <c r="BH407" s="76">
        <f t="shared" si="2419"/>
        <v>1576.4188119586252</v>
      </c>
      <c r="BI407" s="82">
        <f t="shared" si="2420"/>
        <v>0</v>
      </c>
      <c r="BJ407" s="82">
        <f t="shared" si="2421"/>
        <v>0</v>
      </c>
      <c r="BK407" s="82">
        <f t="shared" si="2422"/>
        <v>137528.76999999999</v>
      </c>
      <c r="BL407" s="82">
        <f t="shared" si="2423"/>
        <v>0</v>
      </c>
      <c r="BM407" s="82">
        <f t="shared" si="2424"/>
        <v>0</v>
      </c>
      <c r="BN407" s="82">
        <f t="shared" si="2425"/>
        <v>0</v>
      </c>
      <c r="BO407" s="82">
        <f t="shared" si="2426"/>
        <v>879506.12000000011</v>
      </c>
      <c r="BP407" s="76">
        <f t="shared" si="2443"/>
        <v>1017034.8900000001</v>
      </c>
      <c r="BQ407" s="77">
        <f t="shared" si="2427"/>
        <v>5.5969583955808068E-3</v>
      </c>
      <c r="BR407" s="76">
        <f t="shared" si="2428"/>
        <v>61.661386321099926</v>
      </c>
      <c r="BS407" s="82">
        <f t="shared" si="2429"/>
        <v>0</v>
      </c>
      <c r="BT407" s="82">
        <f t="shared" si="2430"/>
        <v>0</v>
      </c>
      <c r="BU407" s="82">
        <f t="shared" si="2431"/>
        <v>367691.8</v>
      </c>
      <c r="BV407" s="82">
        <f t="shared" si="2432"/>
        <v>23654.95</v>
      </c>
      <c r="BW407" s="76">
        <f t="shared" si="2433"/>
        <v>391346.75</v>
      </c>
      <c r="BX407" s="77">
        <f t="shared" si="2434"/>
        <v>2.1536640478437893E-3</v>
      </c>
      <c r="BY407" s="76">
        <f t="shared" si="2435"/>
        <v>23.7267997140756</v>
      </c>
      <c r="BZ407" s="82">
        <v>24153473.209999997</v>
      </c>
      <c r="CA407" s="77">
        <f t="shared" si="2436"/>
        <v>0.13292167849339523</v>
      </c>
      <c r="CB407" s="76">
        <f t="shared" si="2437"/>
        <v>1464.3909046209292</v>
      </c>
      <c r="CC407" s="82">
        <v>9079432.2599999998</v>
      </c>
      <c r="CD407" s="77">
        <f t="shared" si="2438"/>
        <v>4.9966038642700064E-2</v>
      </c>
      <c r="CE407" s="76">
        <f t="shared" si="2439"/>
        <v>550.47313092682327</v>
      </c>
      <c r="CF407" s="84">
        <v>2909406.0599999991</v>
      </c>
      <c r="CG407" s="77">
        <f t="shared" si="2440"/>
        <v>1.6011077725829711E-2</v>
      </c>
      <c r="CH407" s="85">
        <f t="shared" si="2441"/>
        <v>176.39317273629536</v>
      </c>
    </row>
    <row r="408" spans="1:86" x14ac:dyDescent="0.2">
      <c r="A408" s="79"/>
      <c r="B408" s="70" t="s">
        <v>655</v>
      </c>
      <c r="C408" s="70" t="s">
        <v>537</v>
      </c>
      <c r="D408" s="80">
        <f t="shared" si="2366"/>
        <v>3123.98</v>
      </c>
      <c r="E408" s="80">
        <f t="shared" si="2367"/>
        <v>33487164.960000001</v>
      </c>
      <c r="F408" s="76">
        <f t="shared" si="2368"/>
        <v>19305654.200000003</v>
      </c>
      <c r="G408" s="76">
        <f t="shared" si="2369"/>
        <v>74145.75</v>
      </c>
      <c r="H408" s="76">
        <f t="shared" si="2370"/>
        <v>0</v>
      </c>
      <c r="I408" s="76">
        <f t="shared" si="2371"/>
        <v>19379799.950000003</v>
      </c>
      <c r="J408" s="77">
        <f t="shared" si="2372"/>
        <v>0.57872322046816838</v>
      </c>
      <c r="K408" s="81">
        <f t="shared" si="2373"/>
        <v>6203.5608262536898</v>
      </c>
      <c r="L408" s="82">
        <f t="shared" si="2374"/>
        <v>0</v>
      </c>
      <c r="M408" s="82">
        <f t="shared" si="2375"/>
        <v>0</v>
      </c>
      <c r="N408" s="82">
        <f t="shared" si="2376"/>
        <v>0</v>
      </c>
      <c r="O408" s="82">
        <f t="shared" si="2377"/>
        <v>0</v>
      </c>
      <c r="P408" s="82">
        <f t="shared" si="2378"/>
        <v>0</v>
      </c>
      <c r="Q408" s="82">
        <f t="shared" si="2379"/>
        <v>0</v>
      </c>
      <c r="R408" s="76"/>
      <c r="S408" s="77">
        <f t="shared" si="2380"/>
        <v>0</v>
      </c>
      <c r="T408" s="96">
        <f t="shared" si="2381"/>
        <v>0</v>
      </c>
      <c r="U408" s="82">
        <f t="shared" si="2382"/>
        <v>2758277.3299999996</v>
      </c>
      <c r="V408" s="82">
        <f t="shared" si="2383"/>
        <v>138813.00000000003</v>
      </c>
      <c r="W408" s="82">
        <f t="shared" si="2384"/>
        <v>566132.35</v>
      </c>
      <c r="X408" s="82">
        <f t="shared" si="2385"/>
        <v>0</v>
      </c>
      <c r="Y408" s="82">
        <f t="shared" si="2386"/>
        <v>0</v>
      </c>
      <c r="Z408" s="82">
        <f t="shared" si="2387"/>
        <v>0</v>
      </c>
      <c r="AA408" s="76">
        <f t="shared" si="2388"/>
        <v>3463222.6799999997</v>
      </c>
      <c r="AB408" s="77">
        <f t="shared" si="2389"/>
        <v>0.10341940514035081</v>
      </c>
      <c r="AC408" s="76">
        <f t="shared" si="2390"/>
        <v>1108.5931023886196</v>
      </c>
      <c r="AD408" s="82">
        <f t="shared" si="2391"/>
        <v>904922.34999999974</v>
      </c>
      <c r="AE408" s="82">
        <f t="shared" si="2392"/>
        <v>113412.74000000002</v>
      </c>
      <c r="AF408" s="82">
        <f t="shared" si="2393"/>
        <v>12966.840000000002</v>
      </c>
      <c r="AG408" s="82">
        <f t="shared" si="2394"/>
        <v>0</v>
      </c>
      <c r="AH408" s="76">
        <f t="shared" si="2442"/>
        <v>1031301.9299999997</v>
      </c>
      <c r="AI408" s="77">
        <f t="shared" si="2395"/>
        <v>3.0796931637296767E-2</v>
      </c>
      <c r="AJ408" s="76">
        <f t="shared" si="2396"/>
        <v>330.12437019443138</v>
      </c>
      <c r="AK408" s="82">
        <f t="shared" si="2397"/>
        <v>0</v>
      </c>
      <c r="AL408" s="82">
        <f t="shared" si="2398"/>
        <v>0</v>
      </c>
      <c r="AM408" s="76"/>
      <c r="AN408" s="77">
        <f t="shared" si="2399"/>
        <v>0</v>
      </c>
      <c r="AO408" s="76">
        <f t="shared" si="2400"/>
        <v>0</v>
      </c>
      <c r="AP408" s="82">
        <f t="shared" si="2401"/>
        <v>407398.04999999993</v>
      </c>
      <c r="AQ408" s="82">
        <f t="shared" si="2402"/>
        <v>141330.85999999999</v>
      </c>
      <c r="AR408" s="82">
        <f t="shared" si="2403"/>
        <v>0</v>
      </c>
      <c r="AS408" s="82">
        <f t="shared" si="2404"/>
        <v>0</v>
      </c>
      <c r="AT408" s="82">
        <f t="shared" si="2405"/>
        <v>900004.16</v>
      </c>
      <c r="AU408" s="82">
        <f t="shared" si="2406"/>
        <v>0</v>
      </c>
      <c r="AV408" s="82">
        <f t="shared" si="2407"/>
        <v>0</v>
      </c>
      <c r="AW408" s="82">
        <f t="shared" si="2408"/>
        <v>30758.42</v>
      </c>
      <c r="AX408" s="82">
        <f t="shared" si="2409"/>
        <v>0</v>
      </c>
      <c r="AY408" s="82">
        <f t="shared" si="2410"/>
        <v>0</v>
      </c>
      <c r="AZ408" s="82">
        <f t="shared" si="2411"/>
        <v>0</v>
      </c>
      <c r="BA408" s="82">
        <f t="shared" si="2412"/>
        <v>75046.069999999992</v>
      </c>
      <c r="BB408" s="82">
        <f t="shared" si="2413"/>
        <v>344304.70999999996</v>
      </c>
      <c r="BC408" s="82">
        <f t="shared" si="2414"/>
        <v>0</v>
      </c>
      <c r="BD408" s="82">
        <f t="shared" si="2415"/>
        <v>0</v>
      </c>
      <c r="BE408" s="82">
        <f t="shared" si="2416"/>
        <v>0</v>
      </c>
      <c r="BF408" s="76">
        <f t="shared" si="2417"/>
        <v>1898842.2699999998</v>
      </c>
      <c r="BG408" s="77">
        <f t="shared" si="2418"/>
        <v>5.6703583963233169E-2</v>
      </c>
      <c r="BH408" s="76">
        <f t="shared" si="2419"/>
        <v>607.82792143355584</v>
      </c>
      <c r="BI408" s="82">
        <f t="shared" si="2420"/>
        <v>0</v>
      </c>
      <c r="BJ408" s="82">
        <f t="shared" si="2421"/>
        <v>0</v>
      </c>
      <c r="BK408" s="82">
        <f t="shared" si="2422"/>
        <v>38631.19</v>
      </c>
      <c r="BL408" s="82">
        <f t="shared" si="2423"/>
        <v>0</v>
      </c>
      <c r="BM408" s="82">
        <f t="shared" si="2424"/>
        <v>195426.97999999995</v>
      </c>
      <c r="BN408" s="82">
        <f t="shared" si="2425"/>
        <v>0</v>
      </c>
      <c r="BO408" s="82">
        <f t="shared" si="2426"/>
        <v>136687.46000000002</v>
      </c>
      <c r="BP408" s="76">
        <f t="shared" si="2443"/>
        <v>370745.63</v>
      </c>
      <c r="BQ408" s="77">
        <f t="shared" si="2427"/>
        <v>1.1071275530277078E-2</v>
      </c>
      <c r="BR408" s="76">
        <f t="shared" si="2428"/>
        <v>118.67733788308504</v>
      </c>
      <c r="BS408" s="82">
        <f t="shared" si="2429"/>
        <v>0</v>
      </c>
      <c r="BT408" s="82">
        <f t="shared" si="2430"/>
        <v>0</v>
      </c>
      <c r="BU408" s="82">
        <f t="shared" si="2431"/>
        <v>0</v>
      </c>
      <c r="BV408" s="82">
        <f t="shared" si="2432"/>
        <v>0</v>
      </c>
      <c r="BW408" s="76"/>
      <c r="BX408" s="77">
        <f t="shared" si="2434"/>
        <v>0</v>
      </c>
      <c r="BY408" s="76">
        <f t="shared" si="2435"/>
        <v>0</v>
      </c>
      <c r="BZ408" s="82">
        <v>4972561.09</v>
      </c>
      <c r="CA408" s="77">
        <f t="shared" si="2436"/>
        <v>0.14849155179125081</v>
      </c>
      <c r="CB408" s="76">
        <f t="shared" si="2437"/>
        <v>1591.7390924397723</v>
      </c>
      <c r="CC408" s="82">
        <v>1194553.95</v>
      </c>
      <c r="CD408" s="77">
        <f t="shared" si="2438"/>
        <v>3.5671994073755708E-2</v>
      </c>
      <c r="CE408" s="76">
        <f t="shared" si="2439"/>
        <v>382.38207350879327</v>
      </c>
      <c r="CF408" s="84">
        <v>1176137.46</v>
      </c>
      <c r="CG408" s="77">
        <f t="shared" si="2440"/>
        <v>3.5122037395667306E-2</v>
      </c>
      <c r="CH408" s="85">
        <f t="shared" si="2441"/>
        <v>376.48687251518896</v>
      </c>
    </row>
    <row r="409" spans="1:86" x14ac:dyDescent="0.2">
      <c r="A409" s="79"/>
      <c r="B409" s="70" t="s">
        <v>656</v>
      </c>
      <c r="C409" s="70" t="s">
        <v>657</v>
      </c>
      <c r="D409" s="80">
        <f t="shared" si="2366"/>
        <v>3599.8300000000004</v>
      </c>
      <c r="E409" s="80">
        <f t="shared" si="2367"/>
        <v>38805813.850000001</v>
      </c>
      <c r="F409" s="76">
        <f t="shared" si="2368"/>
        <v>20182660.34</v>
      </c>
      <c r="G409" s="76">
        <f t="shared" si="2369"/>
        <v>0</v>
      </c>
      <c r="H409" s="76">
        <f t="shared" si="2370"/>
        <v>0</v>
      </c>
      <c r="I409" s="76">
        <f t="shared" si="2371"/>
        <v>20182660.34</v>
      </c>
      <c r="J409" s="77">
        <f t="shared" si="2372"/>
        <v>0.52009372662596531</v>
      </c>
      <c r="K409" s="81">
        <f t="shared" si="2373"/>
        <v>5606.5592930777284</v>
      </c>
      <c r="L409" s="82">
        <f t="shared" si="2374"/>
        <v>0</v>
      </c>
      <c r="M409" s="82">
        <f t="shared" si="2375"/>
        <v>0</v>
      </c>
      <c r="N409" s="82">
        <f t="shared" si="2376"/>
        <v>0</v>
      </c>
      <c r="O409" s="82">
        <f t="shared" si="2377"/>
        <v>0</v>
      </c>
      <c r="P409" s="82">
        <f t="shared" si="2378"/>
        <v>0</v>
      </c>
      <c r="Q409" s="82">
        <f t="shared" si="2379"/>
        <v>0</v>
      </c>
      <c r="R409" s="76"/>
      <c r="S409" s="77">
        <f t="shared" si="2380"/>
        <v>0</v>
      </c>
      <c r="T409" s="96">
        <f t="shared" si="2381"/>
        <v>0</v>
      </c>
      <c r="U409" s="82">
        <f t="shared" si="2382"/>
        <v>3343018.2399999998</v>
      </c>
      <c r="V409" s="82">
        <f t="shared" si="2383"/>
        <v>94206.35</v>
      </c>
      <c r="W409" s="82">
        <f t="shared" si="2384"/>
        <v>694262.33000000007</v>
      </c>
      <c r="X409" s="82">
        <f t="shared" si="2385"/>
        <v>0</v>
      </c>
      <c r="Y409" s="82">
        <f t="shared" si="2386"/>
        <v>114031.12000000001</v>
      </c>
      <c r="Z409" s="82">
        <f t="shared" si="2387"/>
        <v>0</v>
      </c>
      <c r="AA409" s="76">
        <f t="shared" si="2388"/>
        <v>4245518.04</v>
      </c>
      <c r="AB409" s="77">
        <f t="shared" si="2389"/>
        <v>0.10940417475614933</v>
      </c>
      <c r="AC409" s="76">
        <f t="shared" si="2390"/>
        <v>1179.3662589622286</v>
      </c>
      <c r="AD409" s="82">
        <f t="shared" si="2391"/>
        <v>1174853.8199999998</v>
      </c>
      <c r="AE409" s="82">
        <f t="shared" si="2392"/>
        <v>0</v>
      </c>
      <c r="AF409" s="82">
        <f t="shared" si="2393"/>
        <v>44936.12</v>
      </c>
      <c r="AG409" s="82">
        <f t="shared" si="2394"/>
        <v>0</v>
      </c>
      <c r="AH409" s="76">
        <f t="shared" si="2442"/>
        <v>1219789.94</v>
      </c>
      <c r="AI409" s="77">
        <f t="shared" si="2395"/>
        <v>3.1433175057608023E-2</v>
      </c>
      <c r="AJ409" s="76">
        <f t="shared" si="2396"/>
        <v>338.84653997549879</v>
      </c>
      <c r="AK409" s="82">
        <f t="shared" si="2397"/>
        <v>0</v>
      </c>
      <c r="AL409" s="82">
        <f t="shared" si="2398"/>
        <v>0</v>
      </c>
      <c r="AM409" s="76"/>
      <c r="AN409" s="77">
        <f t="shared" si="2399"/>
        <v>0</v>
      </c>
      <c r="AO409" s="76">
        <f t="shared" si="2400"/>
        <v>0</v>
      </c>
      <c r="AP409" s="82">
        <f t="shared" si="2401"/>
        <v>1254227</v>
      </c>
      <c r="AQ409" s="82">
        <f t="shared" si="2402"/>
        <v>92206.040000000008</v>
      </c>
      <c r="AR409" s="82">
        <f t="shared" si="2403"/>
        <v>0</v>
      </c>
      <c r="AS409" s="82">
        <f t="shared" si="2404"/>
        <v>0</v>
      </c>
      <c r="AT409" s="82">
        <f t="shared" si="2405"/>
        <v>880108.24</v>
      </c>
      <c r="AU409" s="82">
        <f t="shared" si="2406"/>
        <v>0</v>
      </c>
      <c r="AV409" s="82">
        <f t="shared" si="2407"/>
        <v>0</v>
      </c>
      <c r="AW409" s="82">
        <f t="shared" si="2408"/>
        <v>106992.59</v>
      </c>
      <c r="AX409" s="82">
        <f t="shared" si="2409"/>
        <v>0</v>
      </c>
      <c r="AY409" s="82">
        <f t="shared" si="2410"/>
        <v>0</v>
      </c>
      <c r="AZ409" s="82">
        <f t="shared" si="2411"/>
        <v>0</v>
      </c>
      <c r="BA409" s="82">
        <f t="shared" si="2412"/>
        <v>44934.740000000005</v>
      </c>
      <c r="BB409" s="82">
        <f t="shared" si="2413"/>
        <v>300923.47000000003</v>
      </c>
      <c r="BC409" s="82">
        <f t="shared" si="2414"/>
        <v>0</v>
      </c>
      <c r="BD409" s="82">
        <f t="shared" si="2415"/>
        <v>0</v>
      </c>
      <c r="BE409" s="82">
        <f t="shared" si="2416"/>
        <v>418437.99999999994</v>
      </c>
      <c r="BF409" s="76">
        <f t="shared" si="2417"/>
        <v>3097830.0800000005</v>
      </c>
      <c r="BG409" s="77">
        <f t="shared" si="2418"/>
        <v>7.9829019743648547E-2</v>
      </c>
      <c r="BH409" s="76">
        <f t="shared" si="2419"/>
        <v>860.54899259131685</v>
      </c>
      <c r="BI409" s="82">
        <f t="shared" si="2420"/>
        <v>0</v>
      </c>
      <c r="BJ409" s="82">
        <f t="shared" si="2421"/>
        <v>0</v>
      </c>
      <c r="BK409" s="82">
        <f t="shared" si="2422"/>
        <v>45276.480000000003</v>
      </c>
      <c r="BL409" s="82">
        <f t="shared" si="2423"/>
        <v>0</v>
      </c>
      <c r="BM409" s="82">
        <f t="shared" si="2424"/>
        <v>0</v>
      </c>
      <c r="BN409" s="82">
        <f t="shared" si="2425"/>
        <v>0</v>
      </c>
      <c r="BO409" s="82">
        <f t="shared" si="2426"/>
        <v>2250936.6300000004</v>
      </c>
      <c r="BP409" s="76">
        <f t="shared" si="2443"/>
        <v>2296213.1100000003</v>
      </c>
      <c r="BQ409" s="77">
        <f t="shared" si="2427"/>
        <v>5.9171883854202433E-2</v>
      </c>
      <c r="BR409" s="76">
        <f t="shared" si="2428"/>
        <v>637.86709650177932</v>
      </c>
      <c r="BS409" s="82">
        <f t="shared" si="2429"/>
        <v>0</v>
      </c>
      <c r="BT409" s="82">
        <f t="shared" si="2430"/>
        <v>31078.17</v>
      </c>
      <c r="BU409" s="82">
        <f t="shared" si="2431"/>
        <v>0</v>
      </c>
      <c r="BV409" s="82">
        <f t="shared" si="2432"/>
        <v>16917.16</v>
      </c>
      <c r="BW409" s="76">
        <f t="shared" si="2433"/>
        <v>47995.33</v>
      </c>
      <c r="BX409" s="77">
        <f t="shared" si="2434"/>
        <v>1.2368077161200937E-3</v>
      </c>
      <c r="BY409" s="76">
        <f t="shared" si="2435"/>
        <v>13.332665709214046</v>
      </c>
      <c r="BZ409" s="82">
        <v>5354079.1400000006</v>
      </c>
      <c r="CA409" s="77">
        <f t="shared" si="2436"/>
        <v>0.13797105662300135</v>
      </c>
      <c r="CB409" s="76">
        <f t="shared" si="2437"/>
        <v>1487.3144398485483</v>
      </c>
      <c r="CC409" s="82">
        <v>1297298.0300000003</v>
      </c>
      <c r="CD409" s="77">
        <f t="shared" si="2438"/>
        <v>3.343050695997709E-2</v>
      </c>
      <c r="CE409" s="76">
        <f t="shared" si="2439"/>
        <v>360.3775817191368</v>
      </c>
      <c r="CF409" s="84">
        <v>1064429.8399999999</v>
      </c>
      <c r="CG409" s="77">
        <f t="shared" si="2440"/>
        <v>2.7429648663327796E-2</v>
      </c>
      <c r="CH409" s="85">
        <f t="shared" si="2441"/>
        <v>295.6889186433803</v>
      </c>
    </row>
    <row r="410" spans="1:86" x14ac:dyDescent="0.2">
      <c r="A410" s="79"/>
      <c r="B410" s="70" t="s">
        <v>658</v>
      </c>
      <c r="C410" s="70" t="s">
        <v>659</v>
      </c>
      <c r="D410" s="80">
        <f t="shared" si="2366"/>
        <v>948.33000000000015</v>
      </c>
      <c r="E410" s="80">
        <f t="shared" si="2367"/>
        <v>10818437.84</v>
      </c>
      <c r="F410" s="76">
        <f t="shared" si="2368"/>
        <v>5293618.01</v>
      </c>
      <c r="G410" s="76">
        <f t="shared" si="2369"/>
        <v>0</v>
      </c>
      <c r="H410" s="76">
        <f t="shared" si="2370"/>
        <v>0</v>
      </c>
      <c r="I410" s="76">
        <f t="shared" si="2371"/>
        <v>5293618.01</v>
      </c>
      <c r="J410" s="77">
        <f t="shared" si="2372"/>
        <v>0.48931445447950178</v>
      </c>
      <c r="K410" s="81">
        <f t="shared" si="2373"/>
        <v>5582.0421266858575</v>
      </c>
      <c r="L410" s="82">
        <f t="shared" si="2374"/>
        <v>0</v>
      </c>
      <c r="M410" s="82">
        <f t="shared" si="2375"/>
        <v>0</v>
      </c>
      <c r="N410" s="82">
        <f t="shared" si="2376"/>
        <v>0</v>
      </c>
      <c r="O410" s="82">
        <f t="shared" si="2377"/>
        <v>0</v>
      </c>
      <c r="P410" s="82">
        <f t="shared" si="2378"/>
        <v>0</v>
      </c>
      <c r="Q410" s="82">
        <f t="shared" si="2379"/>
        <v>0</v>
      </c>
      <c r="R410" s="76"/>
      <c r="S410" s="77">
        <f t="shared" si="2380"/>
        <v>0</v>
      </c>
      <c r="T410" s="96">
        <f t="shared" si="2381"/>
        <v>0</v>
      </c>
      <c r="U410" s="82">
        <f t="shared" si="2382"/>
        <v>601028.56999999995</v>
      </c>
      <c r="V410" s="82">
        <f t="shared" si="2383"/>
        <v>17678.849999999999</v>
      </c>
      <c r="W410" s="82">
        <f t="shared" si="2384"/>
        <v>181089.00000000003</v>
      </c>
      <c r="X410" s="82">
        <f t="shared" si="2385"/>
        <v>0</v>
      </c>
      <c r="Y410" s="82">
        <f t="shared" si="2386"/>
        <v>0</v>
      </c>
      <c r="Z410" s="82">
        <f t="shared" si="2387"/>
        <v>0</v>
      </c>
      <c r="AA410" s="76">
        <f t="shared" si="2388"/>
        <v>799796.41999999993</v>
      </c>
      <c r="AB410" s="77">
        <f t="shared" si="2389"/>
        <v>7.3929011917306525E-2</v>
      </c>
      <c r="AC410" s="76">
        <f t="shared" si="2390"/>
        <v>843.37353031117834</v>
      </c>
      <c r="AD410" s="82">
        <f t="shared" si="2391"/>
        <v>457218.60000000003</v>
      </c>
      <c r="AE410" s="82">
        <f t="shared" si="2392"/>
        <v>63242.29</v>
      </c>
      <c r="AF410" s="82">
        <f t="shared" si="2393"/>
        <v>6342.6399999999994</v>
      </c>
      <c r="AG410" s="82">
        <f t="shared" si="2394"/>
        <v>0</v>
      </c>
      <c r="AH410" s="76">
        <f t="shared" si="2442"/>
        <v>526803.53</v>
      </c>
      <c r="AI410" s="77">
        <f t="shared" si="2395"/>
        <v>4.8694972212365184E-2</v>
      </c>
      <c r="AJ410" s="76">
        <f t="shared" si="2396"/>
        <v>555.50655362584746</v>
      </c>
      <c r="AK410" s="82">
        <f t="shared" si="2397"/>
        <v>0</v>
      </c>
      <c r="AL410" s="82">
        <f t="shared" si="2398"/>
        <v>0</v>
      </c>
      <c r="AM410" s="76"/>
      <c r="AN410" s="77">
        <f t="shared" si="2399"/>
        <v>0</v>
      </c>
      <c r="AO410" s="76">
        <f t="shared" si="2400"/>
        <v>0</v>
      </c>
      <c r="AP410" s="82">
        <f t="shared" si="2401"/>
        <v>451397.17</v>
      </c>
      <c r="AQ410" s="82">
        <f t="shared" si="2402"/>
        <v>75630</v>
      </c>
      <c r="AR410" s="82">
        <f t="shared" si="2403"/>
        <v>107867.65</v>
      </c>
      <c r="AS410" s="82">
        <f t="shared" si="2404"/>
        <v>0</v>
      </c>
      <c r="AT410" s="82">
        <f t="shared" si="2405"/>
        <v>342671.27</v>
      </c>
      <c r="AU410" s="82">
        <f t="shared" si="2406"/>
        <v>0</v>
      </c>
      <c r="AV410" s="82">
        <f t="shared" si="2407"/>
        <v>0</v>
      </c>
      <c r="AW410" s="82">
        <f t="shared" si="2408"/>
        <v>139991.88</v>
      </c>
      <c r="AX410" s="82">
        <f t="shared" si="2409"/>
        <v>0</v>
      </c>
      <c r="AY410" s="82">
        <f t="shared" si="2410"/>
        <v>0</v>
      </c>
      <c r="AZ410" s="82">
        <f t="shared" si="2411"/>
        <v>0</v>
      </c>
      <c r="BA410" s="82">
        <f t="shared" si="2412"/>
        <v>51143.82</v>
      </c>
      <c r="BB410" s="82">
        <f t="shared" si="2413"/>
        <v>309097.29999999993</v>
      </c>
      <c r="BC410" s="82">
        <f t="shared" si="2414"/>
        <v>0</v>
      </c>
      <c r="BD410" s="82">
        <f t="shared" si="2415"/>
        <v>0</v>
      </c>
      <c r="BE410" s="82">
        <f t="shared" si="2416"/>
        <v>0</v>
      </c>
      <c r="BF410" s="76">
        <f t="shared" si="2417"/>
        <v>1477799.0899999999</v>
      </c>
      <c r="BG410" s="77">
        <f t="shared" si="2418"/>
        <v>0.136600044466309</v>
      </c>
      <c r="BH410" s="76">
        <f t="shared" si="2419"/>
        <v>1558.317347336897</v>
      </c>
      <c r="BI410" s="82">
        <f t="shared" si="2420"/>
        <v>0</v>
      </c>
      <c r="BJ410" s="82">
        <f t="shared" si="2421"/>
        <v>0</v>
      </c>
      <c r="BK410" s="82">
        <f t="shared" si="2422"/>
        <v>4726.37</v>
      </c>
      <c r="BL410" s="82">
        <f t="shared" si="2423"/>
        <v>0</v>
      </c>
      <c r="BM410" s="82">
        <f t="shared" si="2424"/>
        <v>0</v>
      </c>
      <c r="BN410" s="82">
        <f t="shared" si="2425"/>
        <v>0</v>
      </c>
      <c r="BO410" s="82">
        <f t="shared" si="2426"/>
        <v>73782.389999999985</v>
      </c>
      <c r="BP410" s="76">
        <f t="shared" si="2443"/>
        <v>78508.75999999998</v>
      </c>
      <c r="BQ410" s="77">
        <f t="shared" si="2427"/>
        <v>7.256940527006807E-3</v>
      </c>
      <c r="BR410" s="76">
        <f t="shared" si="2428"/>
        <v>82.786329653179763</v>
      </c>
      <c r="BS410" s="82">
        <f t="shared" si="2429"/>
        <v>0</v>
      </c>
      <c r="BT410" s="82">
        <f t="shared" si="2430"/>
        <v>0</v>
      </c>
      <c r="BU410" s="82">
        <f t="shared" si="2431"/>
        <v>0</v>
      </c>
      <c r="BV410" s="82">
        <f t="shared" si="2432"/>
        <v>12397.4</v>
      </c>
      <c r="BW410" s="76">
        <f t="shared" si="2433"/>
        <v>12397.4</v>
      </c>
      <c r="BX410" s="77">
        <f t="shared" si="2434"/>
        <v>1.1459510313182148E-3</v>
      </c>
      <c r="BY410" s="76">
        <f t="shared" si="2435"/>
        <v>13.072875475836469</v>
      </c>
      <c r="BZ410" s="82">
        <v>1930027.0500000003</v>
      </c>
      <c r="CA410" s="77">
        <f t="shared" si="2436"/>
        <v>0.17840163973248843</v>
      </c>
      <c r="CB410" s="76">
        <f t="shared" si="2437"/>
        <v>2035.1850621619055</v>
      </c>
      <c r="CC410" s="82">
        <v>560065.84</v>
      </c>
      <c r="CD410" s="77">
        <f t="shared" si="2438"/>
        <v>5.1769566760296697E-2</v>
      </c>
      <c r="CE410" s="76">
        <f t="shared" si="2439"/>
        <v>590.58116900235132</v>
      </c>
      <c r="CF410" s="84">
        <v>139421.74</v>
      </c>
      <c r="CG410" s="77">
        <f t="shared" si="2440"/>
        <v>1.2887418873407327E-2</v>
      </c>
      <c r="CH410" s="85">
        <f t="shared" si="2441"/>
        <v>147.01816878090958</v>
      </c>
    </row>
    <row r="411" spans="1:86" x14ac:dyDescent="0.2">
      <c r="A411" s="79"/>
      <c r="B411" s="70" t="s">
        <v>660</v>
      </c>
      <c r="C411" s="70" t="s">
        <v>661</v>
      </c>
      <c r="D411" s="80">
        <f t="shared" si="2366"/>
        <v>3694.87</v>
      </c>
      <c r="E411" s="80">
        <f t="shared" si="2367"/>
        <v>38153412.210000001</v>
      </c>
      <c r="F411" s="76">
        <f t="shared" si="2368"/>
        <v>17815278.950000003</v>
      </c>
      <c r="G411" s="76">
        <f t="shared" si="2369"/>
        <v>294543.76</v>
      </c>
      <c r="H411" s="76">
        <f t="shared" si="2370"/>
        <v>74512.17</v>
      </c>
      <c r="I411" s="76">
        <f t="shared" si="2371"/>
        <v>18184334.880000006</v>
      </c>
      <c r="J411" s="77">
        <f t="shared" si="2372"/>
        <v>0.47661097203866593</v>
      </c>
      <c r="K411" s="81">
        <f t="shared" si="2373"/>
        <v>4921.508708019499</v>
      </c>
      <c r="L411" s="82">
        <f t="shared" si="2374"/>
        <v>0</v>
      </c>
      <c r="M411" s="82">
        <f t="shared" si="2375"/>
        <v>0</v>
      </c>
      <c r="N411" s="82">
        <f t="shared" si="2376"/>
        <v>0</v>
      </c>
      <c r="O411" s="82">
        <f t="shared" si="2377"/>
        <v>0</v>
      </c>
      <c r="P411" s="82">
        <f t="shared" si="2378"/>
        <v>0</v>
      </c>
      <c r="Q411" s="82">
        <f t="shared" si="2379"/>
        <v>0</v>
      </c>
      <c r="R411" s="76"/>
      <c r="S411" s="77">
        <f t="shared" si="2380"/>
        <v>0</v>
      </c>
      <c r="T411" s="96">
        <f t="shared" si="2381"/>
        <v>0</v>
      </c>
      <c r="U411" s="82">
        <f t="shared" si="2382"/>
        <v>2769505.4499999997</v>
      </c>
      <c r="V411" s="82">
        <f t="shared" si="2383"/>
        <v>114197.89</v>
      </c>
      <c r="W411" s="82">
        <f t="shared" si="2384"/>
        <v>655332</v>
      </c>
      <c r="X411" s="82">
        <f t="shared" si="2385"/>
        <v>0</v>
      </c>
      <c r="Y411" s="82">
        <f t="shared" si="2386"/>
        <v>0</v>
      </c>
      <c r="Z411" s="82">
        <f t="shared" si="2387"/>
        <v>0</v>
      </c>
      <c r="AA411" s="76">
        <f t="shared" si="2388"/>
        <v>3539035.34</v>
      </c>
      <c r="AB411" s="77">
        <f t="shared" si="2389"/>
        <v>9.2758029623164859E-2</v>
      </c>
      <c r="AC411" s="76">
        <f t="shared" si="2390"/>
        <v>957.8240479367339</v>
      </c>
      <c r="AD411" s="82">
        <f t="shared" si="2391"/>
        <v>1296107.4000000001</v>
      </c>
      <c r="AE411" s="82">
        <f t="shared" si="2392"/>
        <v>59120.74</v>
      </c>
      <c r="AF411" s="82">
        <f t="shared" si="2393"/>
        <v>32508.000000000004</v>
      </c>
      <c r="AG411" s="82">
        <f t="shared" si="2394"/>
        <v>0</v>
      </c>
      <c r="AH411" s="76">
        <f t="shared" si="2442"/>
        <v>1387736.1400000001</v>
      </c>
      <c r="AI411" s="77">
        <f t="shared" si="2395"/>
        <v>3.6372530256580167E-2</v>
      </c>
      <c r="AJ411" s="76">
        <f t="shared" si="2396"/>
        <v>375.58456454489607</v>
      </c>
      <c r="AK411" s="82">
        <f t="shared" si="2397"/>
        <v>0</v>
      </c>
      <c r="AL411" s="82">
        <f t="shared" si="2398"/>
        <v>0</v>
      </c>
      <c r="AM411" s="76"/>
      <c r="AN411" s="77">
        <f t="shared" si="2399"/>
        <v>0</v>
      </c>
      <c r="AO411" s="76">
        <f t="shared" si="2400"/>
        <v>0</v>
      </c>
      <c r="AP411" s="82">
        <f t="shared" si="2401"/>
        <v>1326293.4000000001</v>
      </c>
      <c r="AQ411" s="82">
        <f t="shared" si="2402"/>
        <v>174199.99999999997</v>
      </c>
      <c r="AR411" s="82">
        <f t="shared" si="2403"/>
        <v>393064.00000000006</v>
      </c>
      <c r="AS411" s="82">
        <f t="shared" si="2404"/>
        <v>0</v>
      </c>
      <c r="AT411" s="82">
        <f t="shared" si="2405"/>
        <v>1140683.99</v>
      </c>
      <c r="AU411" s="82">
        <f t="shared" si="2406"/>
        <v>0</v>
      </c>
      <c r="AV411" s="82">
        <f t="shared" si="2407"/>
        <v>0</v>
      </c>
      <c r="AW411" s="82">
        <f t="shared" si="2408"/>
        <v>415829.00000000006</v>
      </c>
      <c r="AX411" s="82">
        <f t="shared" si="2409"/>
        <v>0</v>
      </c>
      <c r="AY411" s="82">
        <f t="shared" si="2410"/>
        <v>0</v>
      </c>
      <c r="AZ411" s="82">
        <f t="shared" si="2411"/>
        <v>0</v>
      </c>
      <c r="BA411" s="82">
        <f t="shared" si="2412"/>
        <v>265742.31</v>
      </c>
      <c r="BB411" s="82">
        <f t="shared" si="2413"/>
        <v>1017986.6900000001</v>
      </c>
      <c r="BC411" s="82">
        <f t="shared" si="2414"/>
        <v>0</v>
      </c>
      <c r="BD411" s="82">
        <f t="shared" si="2415"/>
        <v>0</v>
      </c>
      <c r="BE411" s="82">
        <f t="shared" si="2416"/>
        <v>0</v>
      </c>
      <c r="BF411" s="76">
        <f t="shared" si="2417"/>
        <v>4733799.3900000006</v>
      </c>
      <c r="BG411" s="77">
        <f t="shared" si="2418"/>
        <v>0.1240727661249463</v>
      </c>
      <c r="BH411" s="76">
        <f t="shared" si="2419"/>
        <v>1281.1815814900119</v>
      </c>
      <c r="BI411" s="82">
        <f t="shared" si="2420"/>
        <v>0</v>
      </c>
      <c r="BJ411" s="82">
        <f t="shared" si="2421"/>
        <v>0</v>
      </c>
      <c r="BK411" s="82">
        <f t="shared" si="2422"/>
        <v>34183.22</v>
      </c>
      <c r="BL411" s="82">
        <f t="shared" si="2423"/>
        <v>0</v>
      </c>
      <c r="BM411" s="82">
        <f t="shared" si="2424"/>
        <v>0</v>
      </c>
      <c r="BN411" s="82">
        <f t="shared" si="2425"/>
        <v>0</v>
      </c>
      <c r="BO411" s="82">
        <f t="shared" si="2426"/>
        <v>310946.78000000003</v>
      </c>
      <c r="BP411" s="76">
        <f t="shared" si="2443"/>
        <v>345130</v>
      </c>
      <c r="BQ411" s="77">
        <f t="shared" si="2427"/>
        <v>9.0458488509591681E-3</v>
      </c>
      <c r="BR411" s="76">
        <f t="shared" si="2428"/>
        <v>93.407887151645397</v>
      </c>
      <c r="BS411" s="82">
        <f t="shared" si="2429"/>
        <v>0</v>
      </c>
      <c r="BT411" s="82">
        <f t="shared" si="2430"/>
        <v>0</v>
      </c>
      <c r="BU411" s="82">
        <f t="shared" si="2431"/>
        <v>0</v>
      </c>
      <c r="BV411" s="82">
        <f t="shared" si="2432"/>
        <v>63283.5</v>
      </c>
      <c r="BW411" s="76">
        <f t="shared" si="2433"/>
        <v>63283.5</v>
      </c>
      <c r="BX411" s="77">
        <f t="shared" si="2434"/>
        <v>1.6586589857725336E-3</v>
      </c>
      <c r="BY411" s="76">
        <f t="shared" si="2435"/>
        <v>17.127395551128998</v>
      </c>
      <c r="BZ411" s="82">
        <v>7032138.3900000006</v>
      </c>
      <c r="CA411" s="77">
        <f t="shared" si="2436"/>
        <v>0.18431217504988659</v>
      </c>
      <c r="CB411" s="76">
        <f t="shared" si="2437"/>
        <v>1903.2167275168006</v>
      </c>
      <c r="CC411" s="82">
        <v>2009110.0000000002</v>
      </c>
      <c r="CD411" s="77">
        <f t="shared" si="2438"/>
        <v>5.2658723915482791E-2</v>
      </c>
      <c r="CE411" s="76">
        <f t="shared" si="2439"/>
        <v>543.75661389981258</v>
      </c>
      <c r="CF411" s="84">
        <v>858844.57</v>
      </c>
      <c r="CG411" s="77">
        <f t="shared" si="2440"/>
        <v>2.2510295154541827E-2</v>
      </c>
      <c r="CH411" s="85">
        <f t="shared" si="2441"/>
        <v>232.44243234538698</v>
      </c>
    </row>
    <row r="412" spans="1:86" x14ac:dyDescent="0.2">
      <c r="A412" s="79"/>
      <c r="B412" s="70" t="s">
        <v>662</v>
      </c>
      <c r="C412" s="70" t="s">
        <v>663</v>
      </c>
      <c r="D412" s="80">
        <f t="shared" si="2366"/>
        <v>6760.82</v>
      </c>
      <c r="E412" s="80">
        <f t="shared" si="2367"/>
        <v>71766399.200000003</v>
      </c>
      <c r="F412" s="76">
        <f t="shared" si="2368"/>
        <v>33976211.329999983</v>
      </c>
      <c r="G412" s="76">
        <f t="shared" si="2369"/>
        <v>0</v>
      </c>
      <c r="H412" s="76">
        <f t="shared" si="2370"/>
        <v>0</v>
      </c>
      <c r="I412" s="76">
        <f t="shared" si="2371"/>
        <v>33976211.329999983</v>
      </c>
      <c r="J412" s="77">
        <f t="shared" si="2372"/>
        <v>0.47342783961216189</v>
      </c>
      <c r="K412" s="81">
        <f t="shared" si="2373"/>
        <v>5025.4571679174987</v>
      </c>
      <c r="L412" s="82">
        <f t="shared" si="2374"/>
        <v>0</v>
      </c>
      <c r="M412" s="82">
        <f t="shared" si="2375"/>
        <v>0</v>
      </c>
      <c r="N412" s="82">
        <f t="shared" si="2376"/>
        <v>0</v>
      </c>
      <c r="O412" s="82">
        <f t="shared" si="2377"/>
        <v>0</v>
      </c>
      <c r="P412" s="82">
        <f t="shared" si="2378"/>
        <v>0</v>
      </c>
      <c r="Q412" s="82">
        <f t="shared" si="2379"/>
        <v>0</v>
      </c>
      <c r="R412" s="76"/>
      <c r="S412" s="77">
        <f t="shared" si="2380"/>
        <v>0</v>
      </c>
      <c r="T412" s="96">
        <f t="shared" si="2381"/>
        <v>0</v>
      </c>
      <c r="U412" s="82">
        <f t="shared" si="2382"/>
        <v>5513115.6399999997</v>
      </c>
      <c r="V412" s="82">
        <f t="shared" si="2383"/>
        <v>265742.59000000003</v>
      </c>
      <c r="W412" s="82">
        <f t="shared" si="2384"/>
        <v>1205733.17</v>
      </c>
      <c r="X412" s="82">
        <f t="shared" si="2385"/>
        <v>0</v>
      </c>
      <c r="Y412" s="82">
        <f t="shared" si="2386"/>
        <v>0</v>
      </c>
      <c r="Z412" s="82">
        <f t="shared" si="2387"/>
        <v>0</v>
      </c>
      <c r="AA412" s="76">
        <f t="shared" si="2388"/>
        <v>6984591.3999999994</v>
      </c>
      <c r="AB412" s="77">
        <f t="shared" si="2389"/>
        <v>9.7323977207428275E-2</v>
      </c>
      <c r="AC412" s="76">
        <f t="shared" si="2390"/>
        <v>1033.0982632284249</v>
      </c>
      <c r="AD412" s="82">
        <f t="shared" si="2391"/>
        <v>1399261.7299999997</v>
      </c>
      <c r="AE412" s="82">
        <f t="shared" si="2392"/>
        <v>0</v>
      </c>
      <c r="AF412" s="82">
        <f t="shared" si="2393"/>
        <v>51689.19</v>
      </c>
      <c r="AG412" s="82">
        <f t="shared" si="2394"/>
        <v>0</v>
      </c>
      <c r="AH412" s="76">
        <f t="shared" si="2442"/>
        <v>1450950.9199999997</v>
      </c>
      <c r="AI412" s="77">
        <f t="shared" si="2395"/>
        <v>2.0217691512659865E-2</v>
      </c>
      <c r="AJ412" s="76">
        <f t="shared" si="2396"/>
        <v>214.61167728174982</v>
      </c>
      <c r="AK412" s="82">
        <f t="shared" si="2397"/>
        <v>0</v>
      </c>
      <c r="AL412" s="82">
        <f t="shared" si="2398"/>
        <v>0</v>
      </c>
      <c r="AM412" s="76"/>
      <c r="AN412" s="77">
        <f t="shared" si="2399"/>
        <v>0</v>
      </c>
      <c r="AO412" s="76">
        <f t="shared" si="2400"/>
        <v>0</v>
      </c>
      <c r="AP412" s="82">
        <f t="shared" si="2401"/>
        <v>2653334.88</v>
      </c>
      <c r="AQ412" s="82">
        <f t="shared" si="2402"/>
        <v>496766.44000000006</v>
      </c>
      <c r="AR412" s="82">
        <f t="shared" si="2403"/>
        <v>2772509.1799999997</v>
      </c>
      <c r="AS412" s="82">
        <f t="shared" si="2404"/>
        <v>0</v>
      </c>
      <c r="AT412" s="82">
        <f t="shared" si="2405"/>
        <v>2258616.4500000007</v>
      </c>
      <c r="AU412" s="82">
        <f t="shared" si="2406"/>
        <v>0</v>
      </c>
      <c r="AV412" s="82">
        <f t="shared" si="2407"/>
        <v>0</v>
      </c>
      <c r="AW412" s="82">
        <f t="shared" si="2408"/>
        <v>300924.62999999995</v>
      </c>
      <c r="AX412" s="82">
        <f t="shared" si="2409"/>
        <v>0</v>
      </c>
      <c r="AY412" s="82">
        <f t="shared" si="2410"/>
        <v>0</v>
      </c>
      <c r="AZ412" s="82">
        <f t="shared" si="2411"/>
        <v>0</v>
      </c>
      <c r="BA412" s="82">
        <f t="shared" si="2412"/>
        <v>112037.69</v>
      </c>
      <c r="BB412" s="82">
        <f t="shared" si="2413"/>
        <v>1966627.5499999998</v>
      </c>
      <c r="BC412" s="82">
        <f t="shared" si="2414"/>
        <v>0</v>
      </c>
      <c r="BD412" s="82">
        <f t="shared" si="2415"/>
        <v>0</v>
      </c>
      <c r="BE412" s="82">
        <f t="shared" si="2416"/>
        <v>592810.55999999994</v>
      </c>
      <c r="BF412" s="76">
        <f t="shared" si="2417"/>
        <v>11153627.380000001</v>
      </c>
      <c r="BG412" s="77">
        <f t="shared" si="2418"/>
        <v>0.15541573082016913</v>
      </c>
      <c r="BH412" s="76">
        <f t="shared" si="2419"/>
        <v>1649.7447617300861</v>
      </c>
      <c r="BI412" s="82">
        <f t="shared" si="2420"/>
        <v>31271.93</v>
      </c>
      <c r="BJ412" s="82">
        <f t="shared" si="2421"/>
        <v>0</v>
      </c>
      <c r="BK412" s="82">
        <f t="shared" si="2422"/>
        <v>157348.77999999997</v>
      </c>
      <c r="BL412" s="82">
        <f t="shared" si="2423"/>
        <v>0</v>
      </c>
      <c r="BM412" s="82">
        <f t="shared" si="2424"/>
        <v>0</v>
      </c>
      <c r="BN412" s="82">
        <f t="shared" si="2425"/>
        <v>0</v>
      </c>
      <c r="BO412" s="82">
        <f t="shared" si="2426"/>
        <v>447116.19</v>
      </c>
      <c r="BP412" s="76">
        <f t="shared" si="2443"/>
        <v>635736.89999999991</v>
      </c>
      <c r="BQ412" s="77">
        <f t="shared" si="2427"/>
        <v>8.8584199163778011E-3</v>
      </c>
      <c r="BR412" s="76">
        <f t="shared" si="2428"/>
        <v>94.032513807496713</v>
      </c>
      <c r="BS412" s="82">
        <f t="shared" si="2429"/>
        <v>0</v>
      </c>
      <c r="BT412" s="82">
        <f t="shared" si="2430"/>
        <v>0</v>
      </c>
      <c r="BU412" s="82">
        <f t="shared" si="2431"/>
        <v>0</v>
      </c>
      <c r="BV412" s="82">
        <f t="shared" si="2432"/>
        <v>13813.54</v>
      </c>
      <c r="BW412" s="76">
        <f t="shared" si="2433"/>
        <v>13813.54</v>
      </c>
      <c r="BX412" s="77">
        <f t="shared" si="2434"/>
        <v>1.9247921247245745E-4</v>
      </c>
      <c r="BY412" s="76">
        <f t="shared" si="2435"/>
        <v>2.0431752361399949</v>
      </c>
      <c r="BZ412" s="82">
        <v>11030207.26</v>
      </c>
      <c r="CA412" s="77">
        <f t="shared" si="2436"/>
        <v>0.15369598284095043</v>
      </c>
      <c r="CB412" s="76">
        <f t="shared" si="2437"/>
        <v>1631.4895619170456</v>
      </c>
      <c r="CC412" s="82">
        <v>4289305.25</v>
      </c>
      <c r="CD412" s="77">
        <f t="shared" si="2438"/>
        <v>5.9767597341013036E-2</v>
      </c>
      <c r="CE412" s="76">
        <f t="shared" si="2439"/>
        <v>634.43565277584673</v>
      </c>
      <c r="CF412" s="84">
        <v>2231955.2199999997</v>
      </c>
      <c r="CG412" s="77">
        <f t="shared" si="2440"/>
        <v>3.1100281536766857E-2</v>
      </c>
      <c r="CH412" s="85">
        <f t="shared" si="2441"/>
        <v>330.13084507500565</v>
      </c>
    </row>
    <row r="413" spans="1:86" x14ac:dyDescent="0.2">
      <c r="A413" s="79"/>
      <c r="B413" s="70" t="s">
        <v>664</v>
      </c>
      <c r="C413" s="70" t="s">
        <v>665</v>
      </c>
      <c r="D413" s="80">
        <f t="shared" si="2366"/>
        <v>4140.7299999999996</v>
      </c>
      <c r="E413" s="80">
        <f t="shared" si="2367"/>
        <v>44146646.719999999</v>
      </c>
      <c r="F413" s="76">
        <f t="shared" si="2368"/>
        <v>19039616.210000005</v>
      </c>
      <c r="G413" s="76">
        <f t="shared" si="2369"/>
        <v>2196930.31</v>
      </c>
      <c r="H413" s="76">
        <f t="shared" si="2370"/>
        <v>0</v>
      </c>
      <c r="I413" s="76">
        <f t="shared" si="2371"/>
        <v>21236546.520000003</v>
      </c>
      <c r="J413" s="77">
        <f t="shared" si="2372"/>
        <v>0.48104551756088632</v>
      </c>
      <c r="K413" s="81">
        <f t="shared" si="2373"/>
        <v>5128.6962733624277</v>
      </c>
      <c r="L413" s="82">
        <f t="shared" si="2374"/>
        <v>0</v>
      </c>
      <c r="M413" s="82">
        <f t="shared" si="2375"/>
        <v>0</v>
      </c>
      <c r="N413" s="82">
        <f t="shared" si="2376"/>
        <v>0</v>
      </c>
      <c r="O413" s="82">
        <f t="shared" si="2377"/>
        <v>0</v>
      </c>
      <c r="P413" s="82">
        <f t="shared" si="2378"/>
        <v>0</v>
      </c>
      <c r="Q413" s="82">
        <f t="shared" si="2379"/>
        <v>0</v>
      </c>
      <c r="R413" s="76"/>
      <c r="S413" s="77">
        <f t="shared" si="2380"/>
        <v>0</v>
      </c>
      <c r="T413" s="96">
        <f t="shared" si="2381"/>
        <v>0</v>
      </c>
      <c r="U413" s="82">
        <f t="shared" si="2382"/>
        <v>2963037.99</v>
      </c>
      <c r="V413" s="82">
        <f t="shared" si="2383"/>
        <v>169121.97</v>
      </c>
      <c r="W413" s="82">
        <f t="shared" si="2384"/>
        <v>672342.04</v>
      </c>
      <c r="X413" s="82">
        <f t="shared" si="2385"/>
        <v>0</v>
      </c>
      <c r="Y413" s="82">
        <f t="shared" si="2386"/>
        <v>0</v>
      </c>
      <c r="Z413" s="82">
        <f t="shared" si="2387"/>
        <v>440.96999999999997</v>
      </c>
      <c r="AA413" s="76">
        <f t="shared" si="2388"/>
        <v>3804942.9700000007</v>
      </c>
      <c r="AB413" s="77">
        <f t="shared" si="2389"/>
        <v>8.6188719930028718E-2</v>
      </c>
      <c r="AC413" s="76">
        <f t="shared" si="2390"/>
        <v>918.90632086612777</v>
      </c>
      <c r="AD413" s="82">
        <f t="shared" si="2391"/>
        <v>1209940.23</v>
      </c>
      <c r="AE413" s="82">
        <f t="shared" si="2392"/>
        <v>655064.30999999994</v>
      </c>
      <c r="AF413" s="82">
        <f t="shared" si="2393"/>
        <v>29520.06</v>
      </c>
      <c r="AG413" s="82">
        <f t="shared" si="2394"/>
        <v>0</v>
      </c>
      <c r="AH413" s="76">
        <f t="shared" si="2442"/>
        <v>1894524.6</v>
      </c>
      <c r="AI413" s="77">
        <f t="shared" si="2395"/>
        <v>4.2914348897573534E-2</v>
      </c>
      <c r="AJ413" s="76">
        <f t="shared" si="2396"/>
        <v>457.53396140294109</v>
      </c>
      <c r="AK413" s="82">
        <f t="shared" si="2397"/>
        <v>0</v>
      </c>
      <c r="AL413" s="82">
        <f t="shared" si="2398"/>
        <v>0</v>
      </c>
      <c r="AM413" s="76"/>
      <c r="AN413" s="77">
        <f t="shared" si="2399"/>
        <v>0</v>
      </c>
      <c r="AO413" s="76">
        <f t="shared" si="2400"/>
        <v>0</v>
      </c>
      <c r="AP413" s="82">
        <f t="shared" si="2401"/>
        <v>1630066.21</v>
      </c>
      <c r="AQ413" s="82">
        <f t="shared" si="2402"/>
        <v>213031.33000000002</v>
      </c>
      <c r="AR413" s="82">
        <f t="shared" si="2403"/>
        <v>418555.66</v>
      </c>
      <c r="AS413" s="82">
        <f t="shared" si="2404"/>
        <v>0</v>
      </c>
      <c r="AT413" s="82">
        <f t="shared" si="2405"/>
        <v>1576088.6500000001</v>
      </c>
      <c r="AU413" s="82">
        <f t="shared" si="2406"/>
        <v>0</v>
      </c>
      <c r="AV413" s="82">
        <f t="shared" si="2407"/>
        <v>0</v>
      </c>
      <c r="AW413" s="82">
        <f t="shared" si="2408"/>
        <v>414628.79000000004</v>
      </c>
      <c r="AX413" s="82">
        <f t="shared" si="2409"/>
        <v>0</v>
      </c>
      <c r="AY413" s="82">
        <f t="shared" si="2410"/>
        <v>0</v>
      </c>
      <c r="AZ413" s="82">
        <f t="shared" si="2411"/>
        <v>52966.32</v>
      </c>
      <c r="BA413" s="82">
        <f t="shared" si="2412"/>
        <v>174578.62999999998</v>
      </c>
      <c r="BB413" s="82">
        <f t="shared" si="2413"/>
        <v>871894.02999999991</v>
      </c>
      <c r="BC413" s="82">
        <f t="shared" si="2414"/>
        <v>14715.53</v>
      </c>
      <c r="BD413" s="82">
        <f t="shared" si="2415"/>
        <v>146429.72999999998</v>
      </c>
      <c r="BE413" s="82">
        <f t="shared" si="2416"/>
        <v>267200.90000000002</v>
      </c>
      <c r="BF413" s="76">
        <f t="shared" si="2417"/>
        <v>5780155.7800000012</v>
      </c>
      <c r="BG413" s="77">
        <f t="shared" si="2418"/>
        <v>0.1309308001729016</v>
      </c>
      <c r="BH413" s="76">
        <f t="shared" si="2419"/>
        <v>1395.9267520461372</v>
      </c>
      <c r="BI413" s="82">
        <f t="shared" si="2420"/>
        <v>19979.240000000002</v>
      </c>
      <c r="BJ413" s="82">
        <f t="shared" si="2421"/>
        <v>0</v>
      </c>
      <c r="BK413" s="82">
        <f t="shared" si="2422"/>
        <v>35395.86</v>
      </c>
      <c r="BL413" s="82">
        <f t="shared" si="2423"/>
        <v>0</v>
      </c>
      <c r="BM413" s="82">
        <f t="shared" si="2424"/>
        <v>0</v>
      </c>
      <c r="BN413" s="82">
        <f t="shared" si="2425"/>
        <v>0</v>
      </c>
      <c r="BO413" s="82">
        <f t="shared" si="2426"/>
        <v>116150.41</v>
      </c>
      <c r="BP413" s="76">
        <f t="shared" si="2443"/>
        <v>171525.51</v>
      </c>
      <c r="BQ413" s="77">
        <f t="shared" si="2427"/>
        <v>3.8853576147674395E-3</v>
      </c>
      <c r="BR413" s="76">
        <f t="shared" si="2428"/>
        <v>41.423978380623716</v>
      </c>
      <c r="BS413" s="82">
        <f t="shared" si="2429"/>
        <v>0</v>
      </c>
      <c r="BT413" s="82">
        <f t="shared" si="2430"/>
        <v>249845.03</v>
      </c>
      <c r="BU413" s="82">
        <f t="shared" si="2431"/>
        <v>0</v>
      </c>
      <c r="BV413" s="82">
        <f t="shared" si="2432"/>
        <v>0</v>
      </c>
      <c r="BW413" s="76">
        <f t="shared" si="2433"/>
        <v>249845.03</v>
      </c>
      <c r="BX413" s="77">
        <f t="shared" si="2434"/>
        <v>5.6594339222329048E-3</v>
      </c>
      <c r="BY413" s="76">
        <f t="shared" si="2435"/>
        <v>60.338401682795066</v>
      </c>
      <c r="BZ413" s="82">
        <v>7658036.5000000009</v>
      </c>
      <c r="CA413" s="77">
        <f t="shared" si="2436"/>
        <v>0.17346813561109362</v>
      </c>
      <c r="CB413" s="76">
        <f t="shared" si="2437"/>
        <v>1849.4411613411166</v>
      </c>
      <c r="CC413" s="82">
        <v>2378237.88</v>
      </c>
      <c r="CD413" s="77">
        <f t="shared" si="2438"/>
        <v>5.3871314283142908E-2</v>
      </c>
      <c r="CE413" s="76">
        <f t="shared" si="2439"/>
        <v>574.35231951853905</v>
      </c>
      <c r="CF413" s="84">
        <v>972831.93000000017</v>
      </c>
      <c r="CG413" s="77">
        <f t="shared" si="2440"/>
        <v>2.2036372007373163E-2</v>
      </c>
      <c r="CH413" s="85">
        <f t="shared" si="2441"/>
        <v>234.9421309769051</v>
      </c>
    </row>
    <row r="414" spans="1:86" x14ac:dyDescent="0.2">
      <c r="A414" s="79"/>
      <c r="B414" s="70" t="s">
        <v>666</v>
      </c>
      <c r="C414" s="70" t="s">
        <v>667</v>
      </c>
      <c r="D414" s="80">
        <f t="shared" si="2366"/>
        <v>1171.7600000000002</v>
      </c>
      <c r="E414" s="80">
        <f t="shared" si="2367"/>
        <v>13513595.85</v>
      </c>
      <c r="F414" s="76">
        <f t="shared" si="2368"/>
        <v>6686932.1900000013</v>
      </c>
      <c r="G414" s="76">
        <f t="shared" si="2369"/>
        <v>0</v>
      </c>
      <c r="H414" s="76">
        <f t="shared" si="2370"/>
        <v>0</v>
      </c>
      <c r="I414" s="76">
        <f t="shared" si="2371"/>
        <v>6686932.1900000013</v>
      </c>
      <c r="J414" s="77">
        <f t="shared" si="2372"/>
        <v>0.49482996711049348</v>
      </c>
      <c r="K414" s="81">
        <f t="shared" si="2373"/>
        <v>5706.7421570970164</v>
      </c>
      <c r="L414" s="82">
        <f t="shared" si="2374"/>
        <v>0</v>
      </c>
      <c r="M414" s="82">
        <f t="shared" si="2375"/>
        <v>0</v>
      </c>
      <c r="N414" s="82">
        <f t="shared" si="2376"/>
        <v>0</v>
      </c>
      <c r="O414" s="82">
        <f t="shared" si="2377"/>
        <v>0</v>
      </c>
      <c r="P414" s="82">
        <f t="shared" si="2378"/>
        <v>0</v>
      </c>
      <c r="Q414" s="82">
        <f t="shared" si="2379"/>
        <v>0</v>
      </c>
      <c r="R414" s="76"/>
      <c r="S414" s="77">
        <f t="shared" si="2380"/>
        <v>0</v>
      </c>
      <c r="T414" s="96">
        <f t="shared" si="2381"/>
        <v>0</v>
      </c>
      <c r="U414" s="82">
        <f t="shared" si="2382"/>
        <v>1012912.6799999998</v>
      </c>
      <c r="V414" s="82">
        <f t="shared" si="2383"/>
        <v>60508.35</v>
      </c>
      <c r="W414" s="82">
        <f t="shared" si="2384"/>
        <v>253195.45</v>
      </c>
      <c r="X414" s="82">
        <f t="shared" si="2385"/>
        <v>0</v>
      </c>
      <c r="Y414" s="82">
        <f t="shared" si="2386"/>
        <v>0</v>
      </c>
      <c r="Z414" s="82">
        <f t="shared" si="2387"/>
        <v>0</v>
      </c>
      <c r="AA414" s="76">
        <f t="shared" si="2388"/>
        <v>1326616.4799999997</v>
      </c>
      <c r="AB414" s="77">
        <f t="shared" si="2389"/>
        <v>9.8169021385969585E-2</v>
      </c>
      <c r="AC414" s="76">
        <f t="shared" si="2390"/>
        <v>1132.1571652898201</v>
      </c>
      <c r="AD414" s="82">
        <f t="shared" si="2391"/>
        <v>366729.64999999997</v>
      </c>
      <c r="AE414" s="82">
        <f t="shared" si="2392"/>
        <v>17840.260000000002</v>
      </c>
      <c r="AF414" s="82">
        <f t="shared" si="2393"/>
        <v>11013.82</v>
      </c>
      <c r="AG414" s="82">
        <f t="shared" si="2394"/>
        <v>0</v>
      </c>
      <c r="AH414" s="76">
        <f t="shared" si="2442"/>
        <v>395583.73</v>
      </c>
      <c r="AI414" s="77">
        <f t="shared" si="2395"/>
        <v>2.9273017662430685E-2</v>
      </c>
      <c r="AJ414" s="76">
        <f t="shared" si="2396"/>
        <v>337.59791254181738</v>
      </c>
      <c r="AK414" s="82">
        <f t="shared" si="2397"/>
        <v>0</v>
      </c>
      <c r="AL414" s="82">
        <f t="shared" si="2398"/>
        <v>0</v>
      </c>
      <c r="AM414" s="76"/>
      <c r="AN414" s="77">
        <f t="shared" si="2399"/>
        <v>0</v>
      </c>
      <c r="AO414" s="76">
        <f t="shared" si="2400"/>
        <v>0</v>
      </c>
      <c r="AP414" s="82">
        <f t="shared" si="2401"/>
        <v>410998.98</v>
      </c>
      <c r="AQ414" s="82">
        <f t="shared" si="2402"/>
        <v>51351.689999999988</v>
      </c>
      <c r="AR414" s="82">
        <f t="shared" si="2403"/>
        <v>112362.72999999998</v>
      </c>
      <c r="AS414" s="82">
        <f t="shared" si="2404"/>
        <v>0</v>
      </c>
      <c r="AT414" s="82">
        <f t="shared" si="2405"/>
        <v>421804.38</v>
      </c>
      <c r="AU414" s="82">
        <f t="shared" si="2406"/>
        <v>0</v>
      </c>
      <c r="AV414" s="82">
        <f t="shared" si="2407"/>
        <v>0</v>
      </c>
      <c r="AW414" s="82">
        <f t="shared" si="2408"/>
        <v>126270.09999999999</v>
      </c>
      <c r="AX414" s="82">
        <f t="shared" si="2409"/>
        <v>0</v>
      </c>
      <c r="AY414" s="82">
        <f t="shared" si="2410"/>
        <v>0</v>
      </c>
      <c r="AZ414" s="82">
        <f t="shared" si="2411"/>
        <v>0</v>
      </c>
      <c r="BA414" s="82">
        <f t="shared" si="2412"/>
        <v>51823.22</v>
      </c>
      <c r="BB414" s="82">
        <f t="shared" si="2413"/>
        <v>302885.26</v>
      </c>
      <c r="BC414" s="82">
        <f t="shared" si="2414"/>
        <v>0</v>
      </c>
      <c r="BD414" s="82">
        <f t="shared" si="2415"/>
        <v>0</v>
      </c>
      <c r="BE414" s="82">
        <f t="shared" si="2416"/>
        <v>0</v>
      </c>
      <c r="BF414" s="76">
        <f t="shared" si="2417"/>
        <v>1477496.3599999999</v>
      </c>
      <c r="BG414" s="77">
        <f t="shared" si="2418"/>
        <v>0.10933406447847853</v>
      </c>
      <c r="BH414" s="76">
        <f t="shared" si="2419"/>
        <v>1260.9206322113739</v>
      </c>
      <c r="BI414" s="82">
        <f t="shared" si="2420"/>
        <v>0</v>
      </c>
      <c r="BJ414" s="82">
        <f t="shared" si="2421"/>
        <v>0</v>
      </c>
      <c r="BK414" s="82">
        <f t="shared" si="2422"/>
        <v>1705.3200000000002</v>
      </c>
      <c r="BL414" s="82">
        <f t="shared" si="2423"/>
        <v>0</v>
      </c>
      <c r="BM414" s="82">
        <f t="shared" si="2424"/>
        <v>0</v>
      </c>
      <c r="BN414" s="82">
        <f t="shared" si="2425"/>
        <v>0</v>
      </c>
      <c r="BO414" s="82">
        <f t="shared" si="2426"/>
        <v>3986.75</v>
      </c>
      <c r="BP414" s="76">
        <f t="shared" si="2443"/>
        <v>5692.07</v>
      </c>
      <c r="BQ414" s="77">
        <f t="shared" si="2427"/>
        <v>4.2121061360585237E-4</v>
      </c>
      <c r="BR414" s="76">
        <f t="shared" si="2428"/>
        <v>4.8577097699187535</v>
      </c>
      <c r="BS414" s="82">
        <f t="shared" si="2429"/>
        <v>0</v>
      </c>
      <c r="BT414" s="82">
        <f t="shared" si="2430"/>
        <v>0</v>
      </c>
      <c r="BU414" s="82">
        <f t="shared" si="2431"/>
        <v>0</v>
      </c>
      <c r="BV414" s="82">
        <f t="shared" si="2432"/>
        <v>0</v>
      </c>
      <c r="BW414" s="76"/>
      <c r="BX414" s="77">
        <f t="shared" si="2434"/>
        <v>0</v>
      </c>
      <c r="BY414" s="76">
        <f t="shared" si="2435"/>
        <v>0</v>
      </c>
      <c r="BZ414" s="82">
        <v>2428645.73</v>
      </c>
      <c r="CA414" s="77">
        <f t="shared" si="2436"/>
        <v>0.17971868901199972</v>
      </c>
      <c r="CB414" s="76">
        <f t="shared" si="2437"/>
        <v>2072.6477520994058</v>
      </c>
      <c r="CC414" s="82">
        <v>641890.76</v>
      </c>
      <c r="CD414" s="77">
        <f t="shared" si="2438"/>
        <v>4.7499626829523689E-2</v>
      </c>
      <c r="CE414" s="76">
        <f t="shared" si="2439"/>
        <v>547.80053935959575</v>
      </c>
      <c r="CF414" s="84">
        <v>550738.5299999998</v>
      </c>
      <c r="CG414" s="77">
        <f t="shared" si="2440"/>
        <v>4.0754402907498509E-2</v>
      </c>
      <c r="CH414" s="85">
        <f t="shared" si="2441"/>
        <v>470.00966921553874</v>
      </c>
    </row>
    <row r="415" spans="1:86" x14ac:dyDescent="0.2">
      <c r="A415" s="79"/>
      <c r="B415" s="70" t="s">
        <v>668</v>
      </c>
      <c r="C415" s="70" t="s">
        <v>669</v>
      </c>
      <c r="D415" s="80">
        <f t="shared" si="2366"/>
        <v>1527.1800000000003</v>
      </c>
      <c r="E415" s="80">
        <f t="shared" si="2367"/>
        <v>17597039.510000002</v>
      </c>
      <c r="F415" s="76">
        <f t="shared" si="2368"/>
        <v>7909667.4600000009</v>
      </c>
      <c r="G415" s="76">
        <f t="shared" si="2369"/>
        <v>0</v>
      </c>
      <c r="H415" s="76">
        <f t="shared" si="2370"/>
        <v>0</v>
      </c>
      <c r="I415" s="76">
        <f t="shared" si="2371"/>
        <v>7909667.4600000009</v>
      </c>
      <c r="J415" s="77">
        <f t="shared" si="2372"/>
        <v>0.44948853217639906</v>
      </c>
      <c r="K415" s="81">
        <f t="shared" si="2373"/>
        <v>5179.26338741995</v>
      </c>
      <c r="L415" s="82">
        <f t="shared" si="2374"/>
        <v>0</v>
      </c>
      <c r="M415" s="82">
        <f t="shared" si="2375"/>
        <v>0</v>
      </c>
      <c r="N415" s="82">
        <f t="shared" si="2376"/>
        <v>0</v>
      </c>
      <c r="O415" s="82">
        <f t="shared" si="2377"/>
        <v>0</v>
      </c>
      <c r="P415" s="82">
        <f t="shared" si="2378"/>
        <v>0</v>
      </c>
      <c r="Q415" s="82">
        <f t="shared" si="2379"/>
        <v>0</v>
      </c>
      <c r="R415" s="76"/>
      <c r="S415" s="77">
        <f t="shared" si="2380"/>
        <v>0</v>
      </c>
      <c r="T415" s="96">
        <f t="shared" si="2381"/>
        <v>0</v>
      </c>
      <c r="U415" s="82">
        <f t="shared" si="2382"/>
        <v>1062368.3099999996</v>
      </c>
      <c r="V415" s="82">
        <f t="shared" si="2383"/>
        <v>42405.38</v>
      </c>
      <c r="W415" s="82">
        <f t="shared" si="2384"/>
        <v>270659</v>
      </c>
      <c r="X415" s="82">
        <f t="shared" si="2385"/>
        <v>0</v>
      </c>
      <c r="Y415" s="82">
        <f t="shared" si="2386"/>
        <v>0</v>
      </c>
      <c r="Z415" s="82">
        <f t="shared" si="2387"/>
        <v>6662.76</v>
      </c>
      <c r="AA415" s="76">
        <f t="shared" si="2388"/>
        <v>1382095.4499999995</v>
      </c>
      <c r="AB415" s="77">
        <f t="shared" si="2389"/>
        <v>7.8541361983905628E-2</v>
      </c>
      <c r="AC415" s="76">
        <f t="shared" si="2390"/>
        <v>904.99839573593113</v>
      </c>
      <c r="AD415" s="82">
        <f t="shared" si="2391"/>
        <v>826788</v>
      </c>
      <c r="AE415" s="82">
        <f t="shared" si="2392"/>
        <v>87893.000000000015</v>
      </c>
      <c r="AF415" s="82">
        <f t="shared" si="2393"/>
        <v>16524</v>
      </c>
      <c r="AG415" s="82">
        <f t="shared" si="2394"/>
        <v>0</v>
      </c>
      <c r="AH415" s="76">
        <f t="shared" si="2442"/>
        <v>931205</v>
      </c>
      <c r="AI415" s="77">
        <f t="shared" si="2395"/>
        <v>5.2918276365227071E-2</v>
      </c>
      <c r="AJ415" s="76">
        <f t="shared" si="2396"/>
        <v>609.75458033761561</v>
      </c>
      <c r="AK415" s="82">
        <f t="shared" si="2397"/>
        <v>0</v>
      </c>
      <c r="AL415" s="82">
        <f t="shared" si="2398"/>
        <v>0</v>
      </c>
      <c r="AM415" s="76"/>
      <c r="AN415" s="77">
        <f t="shared" si="2399"/>
        <v>0</v>
      </c>
      <c r="AO415" s="76">
        <f t="shared" si="2400"/>
        <v>0</v>
      </c>
      <c r="AP415" s="82">
        <f t="shared" si="2401"/>
        <v>992519.67</v>
      </c>
      <c r="AQ415" s="82">
        <f t="shared" si="2402"/>
        <v>119022.29000000001</v>
      </c>
      <c r="AR415" s="82">
        <f t="shared" si="2403"/>
        <v>159413.58000000002</v>
      </c>
      <c r="AS415" s="82">
        <f t="shared" si="2404"/>
        <v>0</v>
      </c>
      <c r="AT415" s="82">
        <f t="shared" si="2405"/>
        <v>525639.84</v>
      </c>
      <c r="AU415" s="82">
        <f t="shared" si="2406"/>
        <v>0</v>
      </c>
      <c r="AV415" s="82">
        <f t="shared" si="2407"/>
        <v>0</v>
      </c>
      <c r="AW415" s="82">
        <f t="shared" si="2408"/>
        <v>83126.710000000006</v>
      </c>
      <c r="AX415" s="82">
        <f t="shared" si="2409"/>
        <v>0</v>
      </c>
      <c r="AY415" s="82">
        <f t="shared" si="2410"/>
        <v>0</v>
      </c>
      <c r="AZ415" s="82">
        <f t="shared" si="2411"/>
        <v>0</v>
      </c>
      <c r="BA415" s="82">
        <f t="shared" si="2412"/>
        <v>65119.689999999995</v>
      </c>
      <c r="BB415" s="82">
        <f t="shared" si="2413"/>
        <v>375382.11</v>
      </c>
      <c r="BC415" s="82">
        <f t="shared" si="2414"/>
        <v>651.48</v>
      </c>
      <c r="BD415" s="82">
        <f t="shared" si="2415"/>
        <v>19920</v>
      </c>
      <c r="BE415" s="82">
        <f t="shared" si="2416"/>
        <v>3000</v>
      </c>
      <c r="BF415" s="76">
        <f t="shared" si="2417"/>
        <v>2343795.3699999996</v>
      </c>
      <c r="BG415" s="77">
        <f t="shared" si="2418"/>
        <v>0.13319259575839865</v>
      </c>
      <c r="BH415" s="76">
        <f t="shared" si="2419"/>
        <v>1534.72110032871</v>
      </c>
      <c r="BI415" s="82">
        <f t="shared" si="2420"/>
        <v>0</v>
      </c>
      <c r="BJ415" s="82">
        <f t="shared" si="2421"/>
        <v>0</v>
      </c>
      <c r="BK415" s="82">
        <f t="shared" si="2422"/>
        <v>8523.1699999999983</v>
      </c>
      <c r="BL415" s="82">
        <f t="shared" si="2423"/>
        <v>0</v>
      </c>
      <c r="BM415" s="82">
        <f t="shared" si="2424"/>
        <v>131932.13</v>
      </c>
      <c r="BN415" s="82">
        <f t="shared" si="2425"/>
        <v>0</v>
      </c>
      <c r="BO415" s="82">
        <f t="shared" si="2426"/>
        <v>517481.55000000005</v>
      </c>
      <c r="BP415" s="76">
        <f t="shared" si="2443"/>
        <v>657936.85000000009</v>
      </c>
      <c r="BQ415" s="77">
        <f t="shared" si="2427"/>
        <v>3.7389064770020512E-2</v>
      </c>
      <c r="BR415" s="76">
        <f t="shared" si="2428"/>
        <v>430.8181419348079</v>
      </c>
      <c r="BS415" s="82">
        <f t="shared" si="2429"/>
        <v>0</v>
      </c>
      <c r="BT415" s="82">
        <f t="shared" si="2430"/>
        <v>0</v>
      </c>
      <c r="BU415" s="82">
        <f t="shared" si="2431"/>
        <v>0</v>
      </c>
      <c r="BV415" s="82">
        <f t="shared" si="2432"/>
        <v>12911.310000000001</v>
      </c>
      <c r="BW415" s="76">
        <f t="shared" si="2433"/>
        <v>12911.310000000001</v>
      </c>
      <c r="BX415" s="77">
        <f t="shared" si="2434"/>
        <v>7.3372057797919899E-4</v>
      </c>
      <c r="BY415" s="76">
        <f t="shared" si="2435"/>
        <v>8.4543472282245702</v>
      </c>
      <c r="BZ415" s="82">
        <v>2866648.03</v>
      </c>
      <c r="CA415" s="77">
        <f t="shared" si="2436"/>
        <v>0.16290513119385497</v>
      </c>
      <c r="CB415" s="76">
        <f t="shared" si="2437"/>
        <v>1877.0858903338174</v>
      </c>
      <c r="CC415" s="82">
        <v>1147464.6299999999</v>
      </c>
      <c r="CD415" s="77">
        <f t="shared" si="2438"/>
        <v>6.5207822562876078E-2</v>
      </c>
      <c r="CE415" s="76">
        <f t="shared" si="2439"/>
        <v>751.3617451773855</v>
      </c>
      <c r="CF415" s="84">
        <v>345315.41</v>
      </c>
      <c r="CG415" s="77">
        <f t="shared" si="2440"/>
        <v>1.9623494611338742E-2</v>
      </c>
      <c r="CH415" s="85">
        <f t="shared" si="2441"/>
        <v>226.11310389083141</v>
      </c>
    </row>
    <row r="416" spans="1:86" x14ac:dyDescent="0.2">
      <c r="A416" s="79"/>
      <c r="B416" s="70" t="s">
        <v>670</v>
      </c>
      <c r="C416" s="70" t="s">
        <v>671</v>
      </c>
      <c r="D416" s="80">
        <f t="shared" si="2366"/>
        <v>1324.36</v>
      </c>
      <c r="E416" s="80">
        <f t="shared" si="2367"/>
        <v>13936927.91</v>
      </c>
      <c r="F416" s="76">
        <f t="shared" si="2368"/>
        <v>7099251.5</v>
      </c>
      <c r="G416" s="76">
        <f t="shared" si="2369"/>
        <v>0</v>
      </c>
      <c r="H416" s="76">
        <f t="shared" si="2370"/>
        <v>0</v>
      </c>
      <c r="I416" s="76">
        <f t="shared" si="2371"/>
        <v>7099251.5</v>
      </c>
      <c r="J416" s="77">
        <f t="shared" si="2372"/>
        <v>0.50938424492431778</v>
      </c>
      <c r="K416" s="81">
        <f t="shared" si="2373"/>
        <v>5360.5148902111214</v>
      </c>
      <c r="L416" s="82">
        <f t="shared" si="2374"/>
        <v>0</v>
      </c>
      <c r="M416" s="82">
        <f t="shared" si="2375"/>
        <v>0</v>
      </c>
      <c r="N416" s="82">
        <f t="shared" si="2376"/>
        <v>0</v>
      </c>
      <c r="O416" s="82">
        <f t="shared" si="2377"/>
        <v>0</v>
      </c>
      <c r="P416" s="82">
        <f t="shared" si="2378"/>
        <v>0</v>
      </c>
      <c r="Q416" s="82">
        <f t="shared" si="2379"/>
        <v>0</v>
      </c>
      <c r="R416" s="76"/>
      <c r="S416" s="77">
        <f t="shared" si="2380"/>
        <v>0</v>
      </c>
      <c r="T416" s="96">
        <f t="shared" si="2381"/>
        <v>0</v>
      </c>
      <c r="U416" s="82">
        <f t="shared" si="2382"/>
        <v>853116.1399999999</v>
      </c>
      <c r="V416" s="82">
        <f t="shared" si="2383"/>
        <v>36712.160000000003</v>
      </c>
      <c r="W416" s="82">
        <f t="shared" si="2384"/>
        <v>204341.06</v>
      </c>
      <c r="X416" s="82">
        <f t="shared" si="2385"/>
        <v>0</v>
      </c>
      <c r="Y416" s="82">
        <f t="shared" si="2386"/>
        <v>0</v>
      </c>
      <c r="Z416" s="82">
        <f t="shared" si="2387"/>
        <v>0</v>
      </c>
      <c r="AA416" s="76">
        <f t="shared" si="2388"/>
        <v>1094169.3599999999</v>
      </c>
      <c r="AB416" s="77">
        <f t="shared" si="2389"/>
        <v>7.8508647462753489E-2</v>
      </c>
      <c r="AC416" s="76">
        <f t="shared" si="2390"/>
        <v>826.18726026156025</v>
      </c>
      <c r="AD416" s="82">
        <f t="shared" si="2391"/>
        <v>249452.74</v>
      </c>
      <c r="AE416" s="82">
        <f t="shared" si="2392"/>
        <v>0</v>
      </c>
      <c r="AF416" s="82">
        <f t="shared" si="2393"/>
        <v>4203.59</v>
      </c>
      <c r="AG416" s="82">
        <f t="shared" si="2394"/>
        <v>0</v>
      </c>
      <c r="AH416" s="76">
        <f t="shared" si="2442"/>
        <v>253656.33</v>
      </c>
      <c r="AI416" s="77">
        <f t="shared" si="2395"/>
        <v>1.8200304373964433E-2</v>
      </c>
      <c r="AJ416" s="76">
        <f t="shared" si="2396"/>
        <v>191.53125283155637</v>
      </c>
      <c r="AK416" s="82">
        <f t="shared" si="2397"/>
        <v>0</v>
      </c>
      <c r="AL416" s="82">
        <f t="shared" si="2398"/>
        <v>0</v>
      </c>
      <c r="AM416" s="76"/>
      <c r="AN416" s="77">
        <f t="shared" si="2399"/>
        <v>0</v>
      </c>
      <c r="AO416" s="76">
        <f t="shared" si="2400"/>
        <v>0</v>
      </c>
      <c r="AP416" s="82">
        <f t="shared" si="2401"/>
        <v>267921.62</v>
      </c>
      <c r="AQ416" s="82">
        <f t="shared" si="2402"/>
        <v>41893.119999999995</v>
      </c>
      <c r="AR416" s="82">
        <f t="shared" si="2403"/>
        <v>38233.97</v>
      </c>
      <c r="AS416" s="82">
        <f t="shared" si="2404"/>
        <v>0</v>
      </c>
      <c r="AT416" s="82">
        <f t="shared" si="2405"/>
        <v>406588.39999999997</v>
      </c>
      <c r="AU416" s="82">
        <f t="shared" si="2406"/>
        <v>0</v>
      </c>
      <c r="AV416" s="82">
        <f t="shared" si="2407"/>
        <v>0</v>
      </c>
      <c r="AW416" s="82">
        <f t="shared" si="2408"/>
        <v>58026.879999999997</v>
      </c>
      <c r="AX416" s="82">
        <f t="shared" si="2409"/>
        <v>0</v>
      </c>
      <c r="AY416" s="82">
        <f t="shared" si="2410"/>
        <v>0</v>
      </c>
      <c r="AZ416" s="82">
        <f t="shared" si="2411"/>
        <v>0</v>
      </c>
      <c r="BA416" s="82">
        <f t="shared" si="2412"/>
        <v>27218.55</v>
      </c>
      <c r="BB416" s="82">
        <f t="shared" si="2413"/>
        <v>119778.52</v>
      </c>
      <c r="BC416" s="82">
        <f t="shared" si="2414"/>
        <v>0</v>
      </c>
      <c r="BD416" s="82">
        <f t="shared" si="2415"/>
        <v>0</v>
      </c>
      <c r="BE416" s="82">
        <f t="shared" si="2416"/>
        <v>120375.18999999999</v>
      </c>
      <c r="BF416" s="76">
        <f t="shared" si="2417"/>
        <v>1080036.25</v>
      </c>
      <c r="BG416" s="77">
        <f t="shared" si="2418"/>
        <v>7.7494571039938745E-2</v>
      </c>
      <c r="BH416" s="76">
        <f t="shared" si="2419"/>
        <v>815.51560753873571</v>
      </c>
      <c r="BI416" s="82">
        <f t="shared" si="2420"/>
        <v>17881.52</v>
      </c>
      <c r="BJ416" s="82">
        <f t="shared" si="2421"/>
        <v>0</v>
      </c>
      <c r="BK416" s="82">
        <f t="shared" si="2422"/>
        <v>6627.09</v>
      </c>
      <c r="BL416" s="82">
        <f t="shared" si="2423"/>
        <v>0</v>
      </c>
      <c r="BM416" s="82">
        <f t="shared" si="2424"/>
        <v>0</v>
      </c>
      <c r="BN416" s="82">
        <f t="shared" si="2425"/>
        <v>0</v>
      </c>
      <c r="BO416" s="82">
        <f t="shared" si="2426"/>
        <v>373046.20999999996</v>
      </c>
      <c r="BP416" s="76">
        <f t="shared" si="2443"/>
        <v>397554.81999999995</v>
      </c>
      <c r="BQ416" s="77">
        <f t="shared" si="2427"/>
        <v>2.8525283517807903E-2</v>
      </c>
      <c r="BR416" s="76">
        <f t="shared" si="2428"/>
        <v>300.1863692651545</v>
      </c>
      <c r="BS416" s="82">
        <f t="shared" si="2429"/>
        <v>0</v>
      </c>
      <c r="BT416" s="82">
        <f t="shared" si="2430"/>
        <v>6787.93</v>
      </c>
      <c r="BU416" s="82">
        <f t="shared" si="2431"/>
        <v>0</v>
      </c>
      <c r="BV416" s="82">
        <f t="shared" si="2432"/>
        <v>0</v>
      </c>
      <c r="BW416" s="76">
        <f t="shared" si="2433"/>
        <v>6787.93</v>
      </c>
      <c r="BX416" s="77">
        <f t="shared" si="2434"/>
        <v>4.8704635941537277E-4</v>
      </c>
      <c r="BY416" s="76">
        <f t="shared" si="2435"/>
        <v>5.1254417227944069</v>
      </c>
      <c r="BZ416" s="82">
        <v>3052516.58</v>
      </c>
      <c r="CA416" s="77">
        <f t="shared" si="2436"/>
        <v>0.21902363273399467</v>
      </c>
      <c r="CB416" s="76">
        <f t="shared" si="2437"/>
        <v>2304.8994080159478</v>
      </c>
      <c r="CC416" s="82">
        <v>613947.98</v>
      </c>
      <c r="CD416" s="77">
        <f t="shared" si="2438"/>
        <v>4.4051887472237053E-2</v>
      </c>
      <c r="CE416" s="76">
        <f t="shared" si="2439"/>
        <v>463.58088435168685</v>
      </c>
      <c r="CF416" s="84">
        <v>339007.16</v>
      </c>
      <c r="CG416" s="77">
        <f t="shared" si="2440"/>
        <v>2.4324382115570545E-2</v>
      </c>
      <c r="CH416" s="85">
        <f t="shared" si="2441"/>
        <v>255.97810263070465</v>
      </c>
    </row>
    <row r="417" spans="1:86" x14ac:dyDescent="0.2">
      <c r="A417" s="79"/>
      <c r="B417" s="70" t="s">
        <v>672</v>
      </c>
      <c r="C417" s="70" t="s">
        <v>673</v>
      </c>
      <c r="D417" s="80">
        <f t="shared" si="2366"/>
        <v>3421.0600000000004</v>
      </c>
      <c r="E417" s="80">
        <f t="shared" si="2367"/>
        <v>37726204.479999997</v>
      </c>
      <c r="F417" s="76">
        <f t="shared" si="2368"/>
        <v>17498090.699999996</v>
      </c>
      <c r="G417" s="76">
        <f t="shared" si="2369"/>
        <v>0</v>
      </c>
      <c r="H417" s="76">
        <f t="shared" si="2370"/>
        <v>0</v>
      </c>
      <c r="I417" s="76">
        <f t="shared" si="2371"/>
        <v>17498090.699999996</v>
      </c>
      <c r="J417" s="77">
        <f t="shared" si="2372"/>
        <v>0.46381794673451332</v>
      </c>
      <c r="K417" s="81">
        <f t="shared" si="2373"/>
        <v>5114.815495782007</v>
      </c>
      <c r="L417" s="82">
        <f t="shared" si="2374"/>
        <v>0</v>
      </c>
      <c r="M417" s="82">
        <f t="shared" si="2375"/>
        <v>0</v>
      </c>
      <c r="N417" s="82">
        <f t="shared" si="2376"/>
        <v>0</v>
      </c>
      <c r="O417" s="82">
        <f t="shared" si="2377"/>
        <v>0</v>
      </c>
      <c r="P417" s="82">
        <f t="shared" si="2378"/>
        <v>0</v>
      </c>
      <c r="Q417" s="82">
        <f t="shared" si="2379"/>
        <v>0</v>
      </c>
      <c r="R417" s="76"/>
      <c r="S417" s="77">
        <f t="shared" si="2380"/>
        <v>0</v>
      </c>
      <c r="T417" s="96">
        <f t="shared" si="2381"/>
        <v>0</v>
      </c>
      <c r="U417" s="82">
        <f t="shared" si="2382"/>
        <v>2593729.3999999994</v>
      </c>
      <c r="V417" s="82">
        <f t="shared" si="2383"/>
        <v>210716.28</v>
      </c>
      <c r="W417" s="82">
        <f t="shared" si="2384"/>
        <v>578392.89</v>
      </c>
      <c r="X417" s="82">
        <f t="shared" si="2385"/>
        <v>0</v>
      </c>
      <c r="Y417" s="82">
        <f t="shared" si="2386"/>
        <v>0</v>
      </c>
      <c r="Z417" s="82">
        <f t="shared" si="2387"/>
        <v>267247.17</v>
      </c>
      <c r="AA417" s="76">
        <f t="shared" si="2388"/>
        <v>3650085.7399999993</v>
      </c>
      <c r="AB417" s="77">
        <f t="shared" si="2389"/>
        <v>9.675200011003067E-2</v>
      </c>
      <c r="AC417" s="76">
        <f t="shared" si="2390"/>
        <v>1066.9458413474183</v>
      </c>
      <c r="AD417" s="82">
        <f t="shared" si="2391"/>
        <v>1306228.8600000001</v>
      </c>
      <c r="AE417" s="82">
        <f t="shared" si="2392"/>
        <v>67361.36</v>
      </c>
      <c r="AF417" s="82">
        <f t="shared" si="2393"/>
        <v>34239.409999999996</v>
      </c>
      <c r="AG417" s="82">
        <f t="shared" si="2394"/>
        <v>0</v>
      </c>
      <c r="AH417" s="76">
        <f t="shared" si="2442"/>
        <v>1407829.6300000001</v>
      </c>
      <c r="AI417" s="77">
        <f t="shared" si="2395"/>
        <v>3.7317022727434472E-2</v>
      </c>
      <c r="AJ417" s="76">
        <f t="shared" si="2396"/>
        <v>411.51854396005916</v>
      </c>
      <c r="AK417" s="82">
        <f t="shared" si="2397"/>
        <v>0</v>
      </c>
      <c r="AL417" s="82">
        <f t="shared" si="2398"/>
        <v>0</v>
      </c>
      <c r="AM417" s="76"/>
      <c r="AN417" s="77">
        <f t="shared" si="2399"/>
        <v>0</v>
      </c>
      <c r="AO417" s="76">
        <f t="shared" si="2400"/>
        <v>0</v>
      </c>
      <c r="AP417" s="82">
        <f t="shared" si="2401"/>
        <v>1857904.18</v>
      </c>
      <c r="AQ417" s="82">
        <f t="shared" si="2402"/>
        <v>109847.51000000001</v>
      </c>
      <c r="AR417" s="82">
        <f t="shared" si="2403"/>
        <v>462791.35</v>
      </c>
      <c r="AS417" s="82">
        <f t="shared" si="2404"/>
        <v>0</v>
      </c>
      <c r="AT417" s="82">
        <f t="shared" si="2405"/>
        <v>1257922.5600000001</v>
      </c>
      <c r="AU417" s="82">
        <f t="shared" si="2406"/>
        <v>0</v>
      </c>
      <c r="AV417" s="82">
        <f t="shared" si="2407"/>
        <v>0</v>
      </c>
      <c r="AW417" s="82">
        <f t="shared" si="2408"/>
        <v>92999.510000000009</v>
      </c>
      <c r="AX417" s="82">
        <f t="shared" si="2409"/>
        <v>0</v>
      </c>
      <c r="AY417" s="82">
        <f t="shared" si="2410"/>
        <v>0</v>
      </c>
      <c r="AZ417" s="82">
        <f t="shared" si="2411"/>
        <v>0</v>
      </c>
      <c r="BA417" s="82">
        <f t="shared" si="2412"/>
        <v>197730.32</v>
      </c>
      <c r="BB417" s="82">
        <f t="shared" si="2413"/>
        <v>874522.09000000008</v>
      </c>
      <c r="BC417" s="82">
        <f t="shared" si="2414"/>
        <v>36994.869999999995</v>
      </c>
      <c r="BD417" s="82">
        <f t="shared" si="2415"/>
        <v>182846.26</v>
      </c>
      <c r="BE417" s="82">
        <f t="shared" si="2416"/>
        <v>44594.97</v>
      </c>
      <c r="BF417" s="76">
        <f t="shared" si="2417"/>
        <v>5118153.62</v>
      </c>
      <c r="BG417" s="77">
        <f t="shared" si="2418"/>
        <v>0.13566574455464545</v>
      </c>
      <c r="BH417" s="76">
        <f t="shared" si="2419"/>
        <v>1496.0724512285665</v>
      </c>
      <c r="BI417" s="82">
        <f t="shared" si="2420"/>
        <v>0</v>
      </c>
      <c r="BJ417" s="82">
        <f t="shared" si="2421"/>
        <v>0</v>
      </c>
      <c r="BK417" s="82">
        <f t="shared" si="2422"/>
        <v>50909.75</v>
      </c>
      <c r="BL417" s="82">
        <f t="shared" si="2423"/>
        <v>0</v>
      </c>
      <c r="BM417" s="82">
        <f t="shared" si="2424"/>
        <v>0</v>
      </c>
      <c r="BN417" s="82">
        <f t="shared" si="2425"/>
        <v>0</v>
      </c>
      <c r="BO417" s="82">
        <f t="shared" si="2426"/>
        <v>289284.33</v>
      </c>
      <c r="BP417" s="76">
        <f t="shared" si="2443"/>
        <v>340194.08</v>
      </c>
      <c r="BQ417" s="77">
        <f t="shared" si="2427"/>
        <v>9.0174478108538316E-3</v>
      </c>
      <c r="BR417" s="76">
        <f t="shared" si="2428"/>
        <v>99.441132280638158</v>
      </c>
      <c r="BS417" s="82">
        <f t="shared" si="2429"/>
        <v>0</v>
      </c>
      <c r="BT417" s="82">
        <f t="shared" si="2430"/>
        <v>0</v>
      </c>
      <c r="BU417" s="82">
        <f t="shared" si="2431"/>
        <v>0</v>
      </c>
      <c r="BV417" s="82">
        <f t="shared" si="2432"/>
        <v>0</v>
      </c>
      <c r="BW417" s="76"/>
      <c r="BX417" s="77">
        <f t="shared" si="2434"/>
        <v>0</v>
      </c>
      <c r="BY417" s="76">
        <f t="shared" si="2435"/>
        <v>0</v>
      </c>
      <c r="BZ417" s="82">
        <v>6376015.2800000012</v>
      </c>
      <c r="CA417" s="77">
        <f t="shared" si="2436"/>
        <v>0.16900760009876301</v>
      </c>
      <c r="CB417" s="76">
        <f t="shared" si="2437"/>
        <v>1863.7542983753574</v>
      </c>
      <c r="CC417" s="82">
        <v>2042620.6199999999</v>
      </c>
      <c r="CD417" s="77">
        <f t="shared" si="2438"/>
        <v>5.4143284439940563E-2</v>
      </c>
      <c r="CE417" s="76">
        <f t="shared" si="2439"/>
        <v>597.0724336901427</v>
      </c>
      <c r="CF417" s="84">
        <v>1293214.8099999996</v>
      </c>
      <c r="CG417" s="77">
        <f t="shared" si="2440"/>
        <v>3.427895352381867E-2</v>
      </c>
      <c r="CH417" s="85">
        <f t="shared" si="2441"/>
        <v>378.01582258130503</v>
      </c>
    </row>
    <row r="418" spans="1:86" x14ac:dyDescent="0.2">
      <c r="A418" s="79"/>
      <c r="B418" s="70" t="s">
        <v>674</v>
      </c>
      <c r="C418" s="70" t="s">
        <v>541</v>
      </c>
      <c r="D418" s="80">
        <f t="shared" si="2366"/>
        <v>4980.47</v>
      </c>
      <c r="E418" s="80">
        <f t="shared" si="2367"/>
        <v>50139514.560000002</v>
      </c>
      <c r="F418" s="76">
        <f t="shared" si="2368"/>
        <v>27793757.080000002</v>
      </c>
      <c r="G418" s="76">
        <f t="shared" si="2369"/>
        <v>0</v>
      </c>
      <c r="H418" s="76">
        <f t="shared" si="2370"/>
        <v>0</v>
      </c>
      <c r="I418" s="76">
        <f t="shared" si="2371"/>
        <v>27793757.080000002</v>
      </c>
      <c r="J418" s="77">
        <f t="shared" si="2372"/>
        <v>0.55432840393259686</v>
      </c>
      <c r="K418" s="81">
        <f t="shared" si="2373"/>
        <v>5580.5490405523979</v>
      </c>
      <c r="L418" s="82">
        <f t="shared" si="2374"/>
        <v>0</v>
      </c>
      <c r="M418" s="82">
        <f t="shared" si="2375"/>
        <v>0</v>
      </c>
      <c r="N418" s="82">
        <f t="shared" si="2376"/>
        <v>0</v>
      </c>
      <c r="O418" s="82">
        <f t="shared" si="2377"/>
        <v>0</v>
      </c>
      <c r="P418" s="82">
        <f t="shared" si="2378"/>
        <v>0</v>
      </c>
      <c r="Q418" s="82">
        <f t="shared" si="2379"/>
        <v>0</v>
      </c>
      <c r="R418" s="76"/>
      <c r="S418" s="77">
        <f t="shared" si="2380"/>
        <v>0</v>
      </c>
      <c r="T418" s="96">
        <f t="shared" si="2381"/>
        <v>0</v>
      </c>
      <c r="U418" s="82">
        <f t="shared" si="2382"/>
        <v>4054673.8000000007</v>
      </c>
      <c r="V418" s="82">
        <f t="shared" si="2383"/>
        <v>115737.97</v>
      </c>
      <c r="W418" s="82">
        <f t="shared" si="2384"/>
        <v>968923.15</v>
      </c>
      <c r="X418" s="82">
        <f t="shared" si="2385"/>
        <v>0</v>
      </c>
      <c r="Y418" s="82">
        <f t="shared" si="2386"/>
        <v>0</v>
      </c>
      <c r="Z418" s="82">
        <f t="shared" si="2387"/>
        <v>0</v>
      </c>
      <c r="AA418" s="76">
        <f t="shared" si="2388"/>
        <v>5139334.9200000009</v>
      </c>
      <c r="AB418" s="77">
        <f t="shared" si="2389"/>
        <v>0.10250069162217275</v>
      </c>
      <c r="AC418" s="76">
        <f t="shared" si="2390"/>
        <v>1031.897575931589</v>
      </c>
      <c r="AD418" s="82">
        <f t="shared" si="2391"/>
        <v>1352744.5999999996</v>
      </c>
      <c r="AE418" s="82">
        <f t="shared" si="2392"/>
        <v>1159712.71</v>
      </c>
      <c r="AF418" s="82">
        <f t="shared" si="2393"/>
        <v>25835.81</v>
      </c>
      <c r="AG418" s="82">
        <f t="shared" si="2394"/>
        <v>0</v>
      </c>
      <c r="AH418" s="76">
        <f t="shared" si="2442"/>
        <v>2538293.1199999996</v>
      </c>
      <c r="AI418" s="77">
        <f t="shared" si="2395"/>
        <v>5.0624605010136728E-2</v>
      </c>
      <c r="AJ418" s="76">
        <f t="shared" si="2396"/>
        <v>509.6493142213485</v>
      </c>
      <c r="AK418" s="82">
        <f t="shared" si="2397"/>
        <v>0</v>
      </c>
      <c r="AL418" s="82">
        <f t="shared" si="2398"/>
        <v>0</v>
      </c>
      <c r="AM418" s="76"/>
      <c r="AN418" s="77">
        <f t="shared" si="2399"/>
        <v>0</v>
      </c>
      <c r="AO418" s="76">
        <f t="shared" si="2400"/>
        <v>0</v>
      </c>
      <c r="AP418" s="82">
        <f t="shared" si="2401"/>
        <v>557213.92000000016</v>
      </c>
      <c r="AQ418" s="82">
        <f t="shared" si="2402"/>
        <v>121635.88</v>
      </c>
      <c r="AR418" s="82">
        <f t="shared" si="2403"/>
        <v>46012.330000000009</v>
      </c>
      <c r="AS418" s="82">
        <f t="shared" si="2404"/>
        <v>0</v>
      </c>
      <c r="AT418" s="82">
        <f t="shared" si="2405"/>
        <v>870342.69</v>
      </c>
      <c r="AU418" s="82">
        <f t="shared" si="2406"/>
        <v>0</v>
      </c>
      <c r="AV418" s="82">
        <f t="shared" si="2407"/>
        <v>0</v>
      </c>
      <c r="AW418" s="82">
        <f t="shared" si="2408"/>
        <v>265781.73000000004</v>
      </c>
      <c r="AX418" s="82">
        <f t="shared" si="2409"/>
        <v>0</v>
      </c>
      <c r="AY418" s="82">
        <f t="shared" si="2410"/>
        <v>0</v>
      </c>
      <c r="AZ418" s="82">
        <f t="shared" si="2411"/>
        <v>0</v>
      </c>
      <c r="BA418" s="82">
        <f t="shared" si="2412"/>
        <v>65873.97</v>
      </c>
      <c r="BB418" s="82">
        <f t="shared" si="2413"/>
        <v>343477.67</v>
      </c>
      <c r="BC418" s="82">
        <f t="shared" si="2414"/>
        <v>0</v>
      </c>
      <c r="BD418" s="82">
        <f t="shared" si="2415"/>
        <v>0</v>
      </c>
      <c r="BE418" s="82">
        <f t="shared" si="2416"/>
        <v>75093.48</v>
      </c>
      <c r="BF418" s="76">
        <f t="shared" si="2417"/>
        <v>2345431.67</v>
      </c>
      <c r="BG418" s="77">
        <f t="shared" si="2418"/>
        <v>4.6778108854510614E-2</v>
      </c>
      <c r="BH418" s="76">
        <f t="shared" si="2419"/>
        <v>470.92577005784591</v>
      </c>
      <c r="BI418" s="82">
        <f t="shared" si="2420"/>
        <v>0</v>
      </c>
      <c r="BJ418" s="82">
        <f t="shared" si="2421"/>
        <v>0</v>
      </c>
      <c r="BK418" s="82">
        <f t="shared" si="2422"/>
        <v>42310.77</v>
      </c>
      <c r="BL418" s="82">
        <f t="shared" si="2423"/>
        <v>0</v>
      </c>
      <c r="BM418" s="82">
        <f t="shared" si="2424"/>
        <v>0</v>
      </c>
      <c r="BN418" s="82">
        <f t="shared" si="2425"/>
        <v>0</v>
      </c>
      <c r="BO418" s="82">
        <f t="shared" si="2426"/>
        <v>91439.44</v>
      </c>
      <c r="BP418" s="76">
        <f t="shared" si="2443"/>
        <v>133750.21</v>
      </c>
      <c r="BQ418" s="77">
        <f t="shared" si="2427"/>
        <v>2.6675609282165334E-3</v>
      </c>
      <c r="BR418" s="76">
        <f t="shared" si="2428"/>
        <v>26.854937385427476</v>
      </c>
      <c r="BS418" s="82">
        <f t="shared" si="2429"/>
        <v>0</v>
      </c>
      <c r="BT418" s="82">
        <f t="shared" si="2430"/>
        <v>0</v>
      </c>
      <c r="BU418" s="82">
        <f t="shared" si="2431"/>
        <v>44057.88</v>
      </c>
      <c r="BV418" s="82">
        <f t="shared" si="2432"/>
        <v>38702.800000000003</v>
      </c>
      <c r="BW418" s="76">
        <f t="shared" si="2433"/>
        <v>82760.679999999993</v>
      </c>
      <c r="BX418" s="77">
        <f t="shared" si="2434"/>
        <v>1.6506079232371409E-3</v>
      </c>
      <c r="BY418" s="76">
        <f t="shared" si="2435"/>
        <v>16.61704216670314</v>
      </c>
      <c r="BZ418" s="82">
        <v>8853569.1499999985</v>
      </c>
      <c r="CA418" s="77">
        <f t="shared" si="2436"/>
        <v>0.17657867707126038</v>
      </c>
      <c r="CB418" s="76">
        <f t="shared" si="2437"/>
        <v>1777.6573596467799</v>
      </c>
      <c r="CC418" s="82">
        <v>1753887.7200000004</v>
      </c>
      <c r="CD418" s="77">
        <f t="shared" si="2438"/>
        <v>3.4980149596406468E-2</v>
      </c>
      <c r="CE418" s="76">
        <f t="shared" si="2439"/>
        <v>352.15305382825323</v>
      </c>
      <c r="CF418" s="84">
        <v>1498730.0099999998</v>
      </c>
      <c r="CG418" s="77">
        <f t="shared" si="2440"/>
        <v>2.9891195061462511E-2</v>
      </c>
      <c r="CH418" s="85">
        <f t="shared" si="2441"/>
        <v>300.92140099227578</v>
      </c>
    </row>
    <row r="419" spans="1:86" x14ac:dyDescent="0.2">
      <c r="A419" s="79"/>
      <c r="B419" s="70" t="s">
        <v>675</v>
      </c>
      <c r="C419" s="70" t="s">
        <v>676</v>
      </c>
      <c r="D419" s="80">
        <f t="shared" si="2366"/>
        <v>932.42</v>
      </c>
      <c r="E419" s="80">
        <f t="shared" si="2367"/>
        <v>13870510.08</v>
      </c>
      <c r="F419" s="76">
        <f t="shared" si="2368"/>
        <v>5862446.5999999996</v>
      </c>
      <c r="G419" s="76">
        <f t="shared" si="2369"/>
        <v>0</v>
      </c>
      <c r="H419" s="76">
        <f t="shared" si="2370"/>
        <v>0</v>
      </c>
      <c r="I419" s="76">
        <f t="shared" si="2371"/>
        <v>5862446.5999999996</v>
      </c>
      <c r="J419" s="77">
        <f t="shared" si="2372"/>
        <v>0.42265544426178736</v>
      </c>
      <c r="K419" s="81">
        <f t="shared" si="2373"/>
        <v>6287.3454022865235</v>
      </c>
      <c r="L419" s="82">
        <f t="shared" si="2374"/>
        <v>0</v>
      </c>
      <c r="M419" s="82">
        <f t="shared" si="2375"/>
        <v>0</v>
      </c>
      <c r="N419" s="82">
        <f t="shared" si="2376"/>
        <v>0</v>
      </c>
      <c r="O419" s="82">
        <f t="shared" si="2377"/>
        <v>0</v>
      </c>
      <c r="P419" s="82">
        <f t="shared" si="2378"/>
        <v>0</v>
      </c>
      <c r="Q419" s="82">
        <f t="shared" si="2379"/>
        <v>0</v>
      </c>
      <c r="R419" s="76"/>
      <c r="S419" s="77">
        <f t="shared" si="2380"/>
        <v>0</v>
      </c>
      <c r="T419" s="96">
        <f t="shared" si="2381"/>
        <v>0</v>
      </c>
      <c r="U419" s="82">
        <f t="shared" si="2382"/>
        <v>1034947.46</v>
      </c>
      <c r="V419" s="82">
        <f t="shared" si="2383"/>
        <v>24396.92</v>
      </c>
      <c r="W419" s="82">
        <f t="shared" si="2384"/>
        <v>226187</v>
      </c>
      <c r="X419" s="82">
        <f t="shared" si="2385"/>
        <v>0</v>
      </c>
      <c r="Y419" s="82">
        <f t="shared" si="2386"/>
        <v>0</v>
      </c>
      <c r="Z419" s="82">
        <f t="shared" si="2387"/>
        <v>105996.96</v>
      </c>
      <c r="AA419" s="76">
        <f t="shared" si="2388"/>
        <v>1391528.3399999999</v>
      </c>
      <c r="AB419" s="77">
        <f t="shared" si="2389"/>
        <v>0.10032279505037495</v>
      </c>
      <c r="AC419" s="76">
        <f t="shared" si="2390"/>
        <v>1492.3836254048604</v>
      </c>
      <c r="AD419" s="82">
        <f t="shared" si="2391"/>
        <v>503579.50999999995</v>
      </c>
      <c r="AE419" s="82">
        <f t="shared" si="2392"/>
        <v>0</v>
      </c>
      <c r="AF419" s="82">
        <f t="shared" si="2393"/>
        <v>8063.75</v>
      </c>
      <c r="AG419" s="82">
        <f t="shared" si="2394"/>
        <v>0</v>
      </c>
      <c r="AH419" s="76">
        <f t="shared" si="2442"/>
        <v>511643.25999999995</v>
      </c>
      <c r="AI419" s="77">
        <f t="shared" si="2395"/>
        <v>3.6887126504290747E-2</v>
      </c>
      <c r="AJ419" s="76">
        <f t="shared" si="2396"/>
        <v>548.72617489972322</v>
      </c>
      <c r="AK419" s="82">
        <f t="shared" si="2397"/>
        <v>0</v>
      </c>
      <c r="AL419" s="82">
        <f t="shared" si="2398"/>
        <v>0</v>
      </c>
      <c r="AM419" s="76"/>
      <c r="AN419" s="77">
        <f t="shared" si="2399"/>
        <v>0</v>
      </c>
      <c r="AO419" s="76">
        <f t="shared" si="2400"/>
        <v>0</v>
      </c>
      <c r="AP419" s="82">
        <f t="shared" si="2401"/>
        <v>902707.71000000008</v>
      </c>
      <c r="AQ419" s="82">
        <f t="shared" si="2402"/>
        <v>144546.25999999998</v>
      </c>
      <c r="AR419" s="82">
        <f t="shared" si="2403"/>
        <v>0</v>
      </c>
      <c r="AS419" s="82">
        <f t="shared" si="2404"/>
        <v>0</v>
      </c>
      <c r="AT419" s="82">
        <f t="shared" si="2405"/>
        <v>362971.45</v>
      </c>
      <c r="AU419" s="82">
        <f t="shared" si="2406"/>
        <v>0</v>
      </c>
      <c r="AV419" s="82">
        <f t="shared" si="2407"/>
        <v>0</v>
      </c>
      <c r="AW419" s="82">
        <f t="shared" si="2408"/>
        <v>53340</v>
      </c>
      <c r="AX419" s="82">
        <f t="shared" si="2409"/>
        <v>0</v>
      </c>
      <c r="AY419" s="82">
        <f t="shared" si="2410"/>
        <v>0</v>
      </c>
      <c r="AZ419" s="82">
        <f t="shared" si="2411"/>
        <v>0</v>
      </c>
      <c r="BA419" s="82">
        <f t="shared" si="2412"/>
        <v>72250.390000000014</v>
      </c>
      <c r="BB419" s="82">
        <f t="shared" si="2413"/>
        <v>139995.73000000001</v>
      </c>
      <c r="BC419" s="82">
        <f t="shared" si="2414"/>
        <v>0</v>
      </c>
      <c r="BD419" s="82">
        <f t="shared" si="2415"/>
        <v>124533.72999999998</v>
      </c>
      <c r="BE419" s="82">
        <f t="shared" si="2416"/>
        <v>379611.99000000005</v>
      </c>
      <c r="BF419" s="76">
        <f t="shared" si="2417"/>
        <v>2179957.2600000002</v>
      </c>
      <c r="BG419" s="77">
        <f t="shared" si="2418"/>
        <v>0.15716489497695532</v>
      </c>
      <c r="BH419" s="76">
        <f t="shared" si="2419"/>
        <v>2337.9563501426401</v>
      </c>
      <c r="BI419" s="82">
        <f t="shared" si="2420"/>
        <v>0</v>
      </c>
      <c r="BJ419" s="82">
        <f t="shared" si="2421"/>
        <v>0</v>
      </c>
      <c r="BK419" s="82">
        <f t="shared" si="2422"/>
        <v>5197.05</v>
      </c>
      <c r="BL419" s="82">
        <f t="shared" si="2423"/>
        <v>0</v>
      </c>
      <c r="BM419" s="82">
        <f t="shared" si="2424"/>
        <v>0</v>
      </c>
      <c r="BN419" s="82">
        <f t="shared" si="2425"/>
        <v>0</v>
      </c>
      <c r="BO419" s="82">
        <f t="shared" si="2426"/>
        <v>0</v>
      </c>
      <c r="BP419" s="76">
        <f t="shared" si="2443"/>
        <v>5197.05</v>
      </c>
      <c r="BQ419" s="77">
        <f t="shared" si="2427"/>
        <v>3.7468340890315694E-4</v>
      </c>
      <c r="BR419" s="76">
        <f t="shared" si="2428"/>
        <v>5.5737221423821888</v>
      </c>
      <c r="BS419" s="82">
        <f t="shared" si="2429"/>
        <v>0</v>
      </c>
      <c r="BT419" s="82">
        <f t="shared" si="2430"/>
        <v>0</v>
      </c>
      <c r="BU419" s="82">
        <f t="shared" si="2431"/>
        <v>0</v>
      </c>
      <c r="BV419" s="82">
        <f t="shared" si="2432"/>
        <v>0</v>
      </c>
      <c r="BW419" s="76"/>
      <c r="BX419" s="77">
        <f t="shared" si="2434"/>
        <v>0</v>
      </c>
      <c r="BY419" s="76">
        <f t="shared" si="2435"/>
        <v>0</v>
      </c>
      <c r="BZ419" s="82">
        <v>2822119.6500000004</v>
      </c>
      <c r="CA419" s="77">
        <f t="shared" si="2436"/>
        <v>0.20346185062575581</v>
      </c>
      <c r="CB419" s="76">
        <f t="shared" si="2437"/>
        <v>3026.6614293987695</v>
      </c>
      <c r="CC419" s="82">
        <v>492187.55000000005</v>
      </c>
      <c r="CD419" s="77">
        <f t="shared" si="2438"/>
        <v>3.5484459270873479E-2</v>
      </c>
      <c r="CE419" s="76">
        <f t="shared" si="2439"/>
        <v>527.86035263078873</v>
      </c>
      <c r="CF419" s="84">
        <v>605430.37</v>
      </c>
      <c r="CG419" s="77">
        <f t="shared" si="2440"/>
        <v>4.3648745901059174E-2</v>
      </c>
      <c r="CH419" s="85">
        <f t="shared" si="2441"/>
        <v>649.31079341927455</v>
      </c>
    </row>
    <row r="420" spans="1:86" x14ac:dyDescent="0.2">
      <c r="A420" s="79"/>
      <c r="B420" s="70"/>
      <c r="C420" s="74" t="s">
        <v>56</v>
      </c>
      <c r="D420" s="97">
        <f t="shared" ref="D420:I420" si="2445">SUM(D405:D419)</f>
        <v>54100.549999999988</v>
      </c>
      <c r="E420" s="74">
        <f t="shared" si="2445"/>
        <v>587242752.1500001</v>
      </c>
      <c r="F420" s="74">
        <f t="shared" si="2445"/>
        <v>283235261.09999996</v>
      </c>
      <c r="G420" s="74">
        <f t="shared" si="2445"/>
        <v>3478058.78</v>
      </c>
      <c r="H420" s="74">
        <f t="shared" si="2445"/>
        <v>390678.83</v>
      </c>
      <c r="I420" s="74">
        <f t="shared" si="2445"/>
        <v>287103998.70999998</v>
      </c>
      <c r="J420" s="90">
        <f t="shared" si="2372"/>
        <v>0.48890173213523913</v>
      </c>
      <c r="K420" s="91">
        <f t="shared" si="2373"/>
        <v>5306.8591485668821</v>
      </c>
      <c r="L420" s="74">
        <f t="shared" ref="L420:R420" si="2446">SUM(L405:L419)</f>
        <v>0</v>
      </c>
      <c r="M420" s="74">
        <f t="shared" si="2446"/>
        <v>0</v>
      </c>
      <c r="N420" s="74">
        <f t="shared" si="2446"/>
        <v>0</v>
      </c>
      <c r="O420" s="74">
        <f t="shared" si="2446"/>
        <v>0</v>
      </c>
      <c r="P420" s="74">
        <f t="shared" si="2446"/>
        <v>0</v>
      </c>
      <c r="Q420" s="74">
        <f t="shared" si="2446"/>
        <v>0</v>
      </c>
      <c r="R420" s="74">
        <f t="shared" si="2446"/>
        <v>0</v>
      </c>
      <c r="S420" s="90">
        <f t="shared" si="2380"/>
        <v>0</v>
      </c>
      <c r="T420" s="66">
        <f t="shared" si="2381"/>
        <v>0</v>
      </c>
      <c r="U420" s="74">
        <f t="shared" ref="U420:AA420" si="2447">SUM(U405:U419)</f>
        <v>48683778.369999997</v>
      </c>
      <c r="V420" s="74">
        <f t="shared" si="2447"/>
        <v>2339607.5300000003</v>
      </c>
      <c r="W420" s="74">
        <f t="shared" si="2447"/>
        <v>10331360.460000001</v>
      </c>
      <c r="X420" s="74">
        <f t="shared" si="2447"/>
        <v>0</v>
      </c>
      <c r="Y420" s="74">
        <f t="shared" si="2447"/>
        <v>114031.12000000001</v>
      </c>
      <c r="Z420" s="74">
        <f t="shared" si="2447"/>
        <v>380347.86</v>
      </c>
      <c r="AA420" s="74">
        <f t="shared" si="2447"/>
        <v>61849125.339999989</v>
      </c>
      <c r="AB420" s="90">
        <f t="shared" si="2389"/>
        <v>0.10532122382704485</v>
      </c>
      <c r="AC420" s="63">
        <f t="shared" si="2390"/>
        <v>1143.2254448429821</v>
      </c>
      <c r="AD420" s="74">
        <f>SUM(AD405:AD419)</f>
        <v>17304591.800000001</v>
      </c>
      <c r="AE420" s="74">
        <f>SUM(AE405:AE419)</f>
        <v>3333189.86</v>
      </c>
      <c r="AF420" s="74">
        <f>SUM(AF405:AF419)</f>
        <v>407183.82</v>
      </c>
      <c r="AG420" s="74">
        <f>SUM(AG405:AG419)</f>
        <v>0</v>
      </c>
      <c r="AH420" s="74">
        <f>SUM(AH405:AH419)</f>
        <v>21044965.480000004</v>
      </c>
      <c r="AI420" s="90">
        <f t="shared" si="2395"/>
        <v>3.5836909698673411E-2</v>
      </c>
      <c r="AJ420" s="63">
        <f t="shared" si="2396"/>
        <v>388.99725566560801</v>
      </c>
      <c r="AK420" s="74">
        <f t="shared" ref="AK420" si="2448">SUM(AK405:AK419)</f>
        <v>3780679.8399999994</v>
      </c>
      <c r="AL420" s="74">
        <f>SUM(AL405:AL419)</f>
        <v>81992.999999999985</v>
      </c>
      <c r="AM420" s="74">
        <f>SUM(AM405:AM419)</f>
        <v>3862672.8399999994</v>
      </c>
      <c r="AN420" s="90">
        <f t="shared" si="2399"/>
        <v>6.5776424244625709E-3</v>
      </c>
      <c r="AO420" s="63">
        <f t="shared" si="2400"/>
        <v>71.398032737190292</v>
      </c>
      <c r="AP420" s="74">
        <f t="shared" ref="AP420:AW420" si="2449">SUM(AP405:AP419)</f>
        <v>21783663.090000007</v>
      </c>
      <c r="AQ420" s="74">
        <f t="shared" si="2449"/>
        <v>2718688.5300000003</v>
      </c>
      <c r="AR420" s="74">
        <f t="shared" si="2449"/>
        <v>6199205.4500000002</v>
      </c>
      <c r="AS420" s="74">
        <f t="shared" si="2449"/>
        <v>0</v>
      </c>
      <c r="AT420" s="74">
        <f t="shared" si="2449"/>
        <v>17912811.250000004</v>
      </c>
      <c r="AU420" s="74">
        <f t="shared" si="2449"/>
        <v>447590.25</v>
      </c>
      <c r="AV420" s="74">
        <f t="shared" si="2449"/>
        <v>0</v>
      </c>
      <c r="AW420" s="74">
        <f t="shared" si="2449"/>
        <v>4670410.83</v>
      </c>
      <c r="AX420" s="74">
        <f>SUM(AX405:AX419)</f>
        <v>0</v>
      </c>
      <c r="AY420" s="74">
        <f>SUM(AY405:AY419)</f>
        <v>0</v>
      </c>
      <c r="AZ420" s="74">
        <f t="shared" ref="AZ420:BF420" si="2450">SUM(AZ405:AZ419)</f>
        <v>52966.32</v>
      </c>
      <c r="BA420" s="74">
        <f t="shared" si="2450"/>
        <v>2030895.7699999996</v>
      </c>
      <c r="BB420" s="74">
        <f t="shared" si="2450"/>
        <v>11983649.279999997</v>
      </c>
      <c r="BC420" s="74">
        <f t="shared" si="2450"/>
        <v>52502.729999999996</v>
      </c>
      <c r="BD420" s="74">
        <f t="shared" si="2450"/>
        <v>533564.62</v>
      </c>
      <c r="BE420" s="74">
        <f t="shared" si="2450"/>
        <v>1901125.0899999999</v>
      </c>
      <c r="BF420" s="74">
        <f t="shared" si="2450"/>
        <v>70287073.210000008</v>
      </c>
      <c r="BG420" s="90">
        <f t="shared" si="2418"/>
        <v>0.11968997991489301</v>
      </c>
      <c r="BH420" s="63">
        <f t="shared" si="2419"/>
        <v>1299.1933207703069</v>
      </c>
      <c r="BI420" s="74">
        <f t="shared" ref="BI420:BN420" si="2451">SUM(BI405:BI419)</f>
        <v>69132.69</v>
      </c>
      <c r="BJ420" s="74">
        <f t="shared" si="2451"/>
        <v>0</v>
      </c>
      <c r="BK420" s="74">
        <f t="shared" si="2451"/>
        <v>581772.84000000008</v>
      </c>
      <c r="BL420" s="74">
        <f t="shared" si="2451"/>
        <v>0</v>
      </c>
      <c r="BM420" s="74">
        <f t="shared" si="2451"/>
        <v>327359.11</v>
      </c>
      <c r="BN420" s="74">
        <f t="shared" si="2451"/>
        <v>0</v>
      </c>
      <c r="BO420" s="74">
        <f>SUM(BO405:BO419)</f>
        <v>5496296.7800000003</v>
      </c>
      <c r="BP420" s="74">
        <f t="shared" ref="BP420" si="2452">SUM(BP405:BP419)</f>
        <v>6474561.4199999999</v>
      </c>
      <c r="BQ420" s="90">
        <f t="shared" si="2427"/>
        <v>1.1025357735443272E-2</v>
      </c>
      <c r="BR420" s="63">
        <f t="shared" si="2428"/>
        <v>119.67644358513918</v>
      </c>
      <c r="BS420" s="74">
        <f>SUM(BS405:BS419)</f>
        <v>0</v>
      </c>
      <c r="BT420" s="74">
        <f>SUM(BT405:BT419)</f>
        <v>287711.13</v>
      </c>
      <c r="BU420" s="74">
        <f>SUM(BU405:BU419)</f>
        <v>456379.35</v>
      </c>
      <c r="BV420" s="74">
        <f>SUM(BV405:BV419)</f>
        <v>186615.22999999998</v>
      </c>
      <c r="BW420" s="74">
        <f>SUM(BW405:BW419)</f>
        <v>930705.7100000002</v>
      </c>
      <c r="BX420" s="90">
        <f t="shared" si="2434"/>
        <v>1.5848738985581707E-3</v>
      </c>
      <c r="BY420" s="63">
        <f t="shared" si="2435"/>
        <v>17.203257822702366</v>
      </c>
      <c r="BZ420" s="74">
        <f>SUM(BZ405:BZ419)</f>
        <v>92437678.870000005</v>
      </c>
      <c r="CA420" s="90">
        <f t="shared" si="2436"/>
        <v>0.15740965474936766</v>
      </c>
      <c r="CB420" s="63">
        <f t="shared" si="2437"/>
        <v>1708.6273405723236</v>
      </c>
      <c r="CC420" s="74">
        <f>SUM(CC405:CC419)</f>
        <v>28468513</v>
      </c>
      <c r="CD420" s="90">
        <f t="shared" si="2438"/>
        <v>4.8478270520618115E-2</v>
      </c>
      <c r="CE420" s="63">
        <f t="shared" si="2439"/>
        <v>526.21485363827185</v>
      </c>
      <c r="CF420" s="98">
        <f>SUM(CF405:CF419)</f>
        <v>14783457.569999997</v>
      </c>
      <c r="CG420" s="90">
        <f t="shared" si="2440"/>
        <v>2.5174355095699572E-2</v>
      </c>
      <c r="CH420" s="93">
        <f t="shared" si="2441"/>
        <v>273.25891455816992</v>
      </c>
    </row>
    <row r="421" spans="1:86" x14ac:dyDescent="0.2"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</row>
  </sheetData>
  <printOptions horizontalCentered="1"/>
  <pageMargins left="0.3" right="0.25" top="0.87" bottom="0.51" header="0.3" footer="0.16"/>
  <pageSetup scale="80" fitToHeight="0" orientation="landscape" r:id="rId1"/>
  <headerFooter alignWithMargins="0">
    <oddHeader>&amp;C&amp;"Arial,Bold"&amp;12Washington State School Districts
General Fund Total Expenditures by Program Groups by County
Fiscal Year 2015–2016</oddHeader>
  </headerFooter>
  <rowBreaks count="9" manualBreakCount="9">
    <brk id="45" max="85" man="1"/>
    <brk id="95" max="85" man="1"/>
    <brk id="142" max="85" man="1"/>
    <brk id="183" max="85" man="1"/>
    <brk id="233" max="85" man="1"/>
    <brk id="277" max="85" man="1"/>
    <brk id="318" max="85" man="1"/>
    <brk id="365" max="85" man="1"/>
    <brk id="402" max="8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Totl Exp by Prog by Cty 1516</vt:lpstr>
      <vt:lpstr>'Totl Exp by Prog by Cty 1516'!Print_Area</vt:lpstr>
      <vt:lpstr>'Totl Exp by Prog by Cty 1516'!Print_Titles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2018-01-04T20:11:23Z</cp:lastPrinted>
  <dcterms:created xsi:type="dcterms:W3CDTF">2017-09-28T18:27:34Z</dcterms:created>
  <dcterms:modified xsi:type="dcterms:W3CDTF">2018-01-04T20:11:28Z</dcterms:modified>
</cp:coreProperties>
</file>