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S:\Apportionment\Apport\BULLETIN\PERS\2021-2022\FinalPSR\"/>
    </mc:Choice>
  </mc:AlternateContent>
  <xr:revisionPtr revIDLastSave="0" documentId="13_ncr:1_{A3DA8B02-A728-4972-ACFA-ED5125A50B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arts" sheetId="1" r:id="rId1"/>
    <sheet name="Table7ws" sheetId="2" r:id="rId2"/>
  </sheets>
  <definedNames>
    <definedName name="_xlnm._FilterDatabase" localSheetId="0" hidden="1">Charts!$A$17:$C$18</definedName>
    <definedName name="_Toc31720530" localSheetId="0">Charts!$K$84</definedName>
    <definedName name="_xlnm.Print_Area" localSheetId="0">Charts!$A$1:$I$97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K76" i="1" l="1"/>
  <c r="K77" i="1"/>
  <c r="K78" i="1"/>
  <c r="G39" i="2"/>
  <c r="L77" i="1" s="1"/>
  <c r="K49" i="1"/>
  <c r="K50" i="1"/>
  <c r="K51" i="1"/>
  <c r="K52" i="1"/>
  <c r="K22" i="1"/>
  <c r="K23" i="1"/>
  <c r="K24" i="1"/>
  <c r="K25" i="1"/>
  <c r="K26" i="1"/>
  <c r="K27" i="1"/>
  <c r="G9" i="2"/>
  <c r="L25" i="1" s="1"/>
  <c r="G20" i="2"/>
  <c r="L51" i="1" s="1"/>
  <c r="G18" i="2"/>
  <c r="L49" i="1" s="1"/>
  <c r="G6" i="2"/>
  <c r="L22" i="1" s="1"/>
  <c r="L50" i="1"/>
  <c r="G21" i="2"/>
  <c r="L52" i="1" s="1"/>
  <c r="G11" i="2"/>
  <c r="L27" i="1" s="1"/>
  <c r="G8" i="2"/>
  <c r="L24" i="1" s="1"/>
  <c r="G40" i="2"/>
  <c r="L78" i="1" s="1"/>
  <c r="G10" i="2"/>
  <c r="L26" i="1" s="1"/>
  <c r="G45" i="2"/>
  <c r="G47" i="2" s="1"/>
  <c r="D54" i="2"/>
  <c r="G48" i="2" s="1"/>
  <c r="G7" i="2"/>
  <c r="L23" i="1" s="1"/>
  <c r="D14" i="2"/>
  <c r="D33" i="2"/>
  <c r="D38" i="2"/>
  <c r="D41" i="2"/>
  <c r="D44" i="2"/>
  <c r="C56" i="2"/>
  <c r="G14" i="2" s="1"/>
  <c r="D56" i="2" l="1"/>
  <c r="G49" i="2"/>
  <c r="G38" i="2" s="1"/>
  <c r="L76" i="1" s="1"/>
  <c r="G12" i="2"/>
  <c r="H11" i="2" s="1"/>
  <c r="L28" i="1"/>
  <c r="M24" i="1" s="1"/>
  <c r="L53" i="1"/>
  <c r="G22" i="2"/>
  <c r="H20" i="2" s="1"/>
  <c r="G41" i="2" l="1"/>
  <c r="H38" i="2" s="1"/>
  <c r="L79" i="1"/>
  <c r="H9" i="2"/>
  <c r="H6" i="2"/>
  <c r="M27" i="1"/>
  <c r="M25" i="1"/>
  <c r="H8" i="2"/>
  <c r="M26" i="1"/>
  <c r="H7" i="2"/>
  <c r="M22" i="1"/>
  <c r="H10" i="2"/>
  <c r="M23" i="1"/>
  <c r="M50" i="1"/>
  <c r="M52" i="1"/>
  <c r="M49" i="1"/>
  <c r="H21" i="2"/>
  <c r="H18" i="2"/>
  <c r="H19" i="2"/>
  <c r="M51" i="1"/>
  <c r="D59" i="2" l="1"/>
  <c r="H40" i="2"/>
  <c r="H39" i="2"/>
  <c r="M78" i="1"/>
  <c r="M77" i="1"/>
  <c r="M76" i="1"/>
  <c r="M28" i="1"/>
  <c r="H12" i="2"/>
  <c r="H22" i="2"/>
  <c r="M53" i="1"/>
  <c r="H41" i="2" l="1"/>
  <c r="M79" i="1"/>
</calcChain>
</file>

<file path=xl/sharedStrings.xml><?xml version="1.0" encoding="utf-8"?>
<sst xmlns="http://schemas.openxmlformats.org/spreadsheetml/2006/main" count="197" uniqueCount="187">
  <si>
    <t>REPORTED FTE</t>
  </si>
  <si>
    <t>Total</t>
  </si>
  <si>
    <t>Table 7:  All School Personnel By Duty Code</t>
  </si>
  <si>
    <t>FTE</t>
  </si>
  <si>
    <t>Superintendent</t>
  </si>
  <si>
    <t>Deputy/Assist. Supt.</t>
  </si>
  <si>
    <t>Other District Admin.</t>
  </si>
  <si>
    <t>Elementary Principal</t>
  </si>
  <si>
    <t>Elem. Vice Principal</t>
  </si>
  <si>
    <t>Secondary Principal</t>
  </si>
  <si>
    <t>Secondary Vice Principal</t>
  </si>
  <si>
    <t>Other School Admin.</t>
  </si>
  <si>
    <t>subtotal</t>
  </si>
  <si>
    <t>Secondary Teacher</t>
  </si>
  <si>
    <t>Other Teacher</t>
  </si>
  <si>
    <t>Other Support Personnel</t>
  </si>
  <si>
    <t>Library Media Specialist</t>
  </si>
  <si>
    <t>Counselor</t>
  </si>
  <si>
    <t>Occupational Therapist</t>
  </si>
  <si>
    <t>Social Worker</t>
  </si>
  <si>
    <t>Psychologist</t>
  </si>
  <si>
    <t>Nurse</t>
  </si>
  <si>
    <t>Physical Therapist</t>
  </si>
  <si>
    <t xml:space="preserve">Certificated, Other </t>
  </si>
  <si>
    <t>Extracurricular</t>
  </si>
  <si>
    <t>Substitute Teacher</t>
  </si>
  <si>
    <t xml:space="preserve">CLASSIFIED </t>
  </si>
  <si>
    <t xml:space="preserve">Classified Director/Supervisor </t>
  </si>
  <si>
    <t>Director/Supervisor</t>
  </si>
  <si>
    <t>Classified, Other</t>
  </si>
  <si>
    <t>Crafts/Trades</t>
  </si>
  <si>
    <t>91-Aides (cell C38)</t>
  </si>
  <si>
    <t>91-Instructional Assistants (Table 29)</t>
  </si>
  <si>
    <t>Office/Clerical</t>
  </si>
  <si>
    <t>Difference - To "Other" category</t>
  </si>
  <si>
    <t>Professional</t>
  </si>
  <si>
    <t>"Other" presented in graph</t>
  </si>
  <si>
    <t>Technical</t>
  </si>
  <si>
    <t>xx</t>
  </si>
  <si>
    <t>State Summary</t>
  </si>
  <si>
    <t>CHECK:</t>
  </si>
  <si>
    <t>Contractor Teacher</t>
  </si>
  <si>
    <t>Spch.-Lang. Path./Audio.</t>
  </si>
  <si>
    <t>Contractor ESA</t>
  </si>
  <si>
    <t>Certificated on Leave</t>
  </si>
  <si>
    <t>Classified on Leave</t>
  </si>
  <si>
    <t>Reported FTE</t>
  </si>
  <si>
    <t>Glossary of Terms Used</t>
  </si>
  <si>
    <t>Questions</t>
  </si>
  <si>
    <t>11</t>
  </si>
  <si>
    <t>12</t>
  </si>
  <si>
    <t>13</t>
  </si>
  <si>
    <t>21</t>
  </si>
  <si>
    <t>22</t>
  </si>
  <si>
    <t>23</t>
  </si>
  <si>
    <t>24</t>
  </si>
  <si>
    <t>25</t>
  </si>
  <si>
    <t>31</t>
  </si>
  <si>
    <t>32</t>
  </si>
  <si>
    <t>33</t>
  </si>
  <si>
    <t>63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</si>
  <si>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</si>
  <si>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</si>
  <si>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</si>
  <si>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</si>
  <si>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</si>
  <si>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</si>
  <si>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</si>
  <si>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</si>
  <si>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</si>
  <si>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</si>
  <si>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64</t>
  </si>
  <si>
    <t>51</t>
  </si>
  <si>
    <t>52</t>
  </si>
  <si>
    <t>61</t>
  </si>
  <si>
    <t>91</t>
  </si>
  <si>
    <t>Aide</t>
  </si>
  <si>
    <t>99</t>
  </si>
  <si>
    <t>92</t>
  </si>
  <si>
    <t>93</t>
  </si>
  <si>
    <t>Laborer</t>
  </si>
  <si>
    <t>94</t>
  </si>
  <si>
    <t>95</t>
  </si>
  <si>
    <t>Operator</t>
  </si>
  <si>
    <t>96</t>
  </si>
  <si>
    <t>97</t>
  </si>
  <si>
    <t>Service Worker</t>
  </si>
  <si>
    <t>98</t>
  </si>
  <si>
    <t>90</t>
  </si>
  <si>
    <t>Elem. Specialist Teacher</t>
  </si>
  <si>
    <t xml:space="preserve">Classified Aide - </t>
  </si>
  <si>
    <t>"Other" (cell D53)</t>
  </si>
  <si>
    <t>Elem. Homeroom Teacher</t>
  </si>
  <si>
    <t>34</t>
  </si>
  <si>
    <t>Certificated Instructional - 59.3%</t>
  </si>
  <si>
    <t>Certificated Administrative - 4.1%</t>
  </si>
  <si>
    <t>Classified Director/Supervisor - 1.5%</t>
  </si>
  <si>
    <t>school year.</t>
  </si>
  <si>
    <t xml:space="preserve">The data displayed in these  </t>
  </si>
  <si>
    <t xml:space="preserve">reports were taken from the  </t>
  </si>
  <si>
    <t xml:space="preserve">Washington. A report was </t>
  </si>
  <si>
    <t xml:space="preserve">submitted for each person who </t>
  </si>
  <si>
    <t xml:space="preserve">Questions or comments should be directed to Ross Bunda, School Apportionment and </t>
  </si>
  <si>
    <t>Financial Services, at 360-725-6308. The agency TTY number is 360-664-3631.</t>
  </si>
  <si>
    <t xml:space="preserve">employed in state institution  </t>
  </si>
  <si>
    <t xml:space="preserve">education programs and </t>
  </si>
  <si>
    <t xml:space="preserve">exclude personnel reported </t>
  </si>
  <si>
    <t xml:space="preserve">by educational service districts. </t>
  </si>
  <si>
    <t xml:space="preserve">All reports sort school districts </t>
  </si>
  <si>
    <t>by county and district number.</t>
  </si>
  <si>
    <t xml:space="preserve">Form S-275 provides  </t>
  </si>
  <si>
    <t xml:space="preserve">information on certificated </t>
  </si>
  <si>
    <t xml:space="preserve">employees of the school </t>
  </si>
  <si>
    <t xml:space="preserve">districts of the state of </t>
  </si>
  <si>
    <t xml:space="preserve">was under contract as of </t>
  </si>
  <si>
    <t xml:space="preserve">employment during the period </t>
  </si>
  <si>
    <t xml:space="preserve">reported. Data on persons </t>
  </si>
  <si>
    <t xml:space="preserve">were not deleted. Personnel </t>
  </si>
  <si>
    <t xml:space="preserve">data, and assignment </t>
  </si>
  <si>
    <t xml:space="preserve">information were reported as </t>
  </si>
  <si>
    <t xml:space="preserve">experience was reported as of </t>
  </si>
  <si>
    <t xml:space="preserve">benefits were updated as </t>
  </si>
  <si>
    <t xml:space="preserve">Form S-275 also provides  </t>
  </si>
  <si>
    <t xml:space="preserve">for each school district in the </t>
  </si>
  <si>
    <t xml:space="preserve">state of Washington. A report </t>
  </si>
  <si>
    <t xml:space="preserve">was submitted for each person </t>
  </si>
  <si>
    <t xml:space="preserve">had a classified assignment </t>
  </si>
  <si>
    <t xml:space="preserve">during the period September 1, </t>
  </si>
  <si>
    <t xml:space="preserve">Persons hired after October 1, </t>
  </si>
  <si>
    <t xml:space="preserve">on persons leaving after </t>
  </si>
  <si>
    <t xml:space="preserve">deleted. Salary and benefits </t>
  </si>
  <si>
    <t xml:space="preserve">were updated as changes </t>
  </si>
  <si>
    <t xml:space="preserve">changes occurred during the </t>
  </si>
  <si>
    <t>with a classified assignment</t>
  </si>
  <si>
    <t xml:space="preserve">information on each employee </t>
  </si>
  <si>
    <t xml:space="preserve">In reading these documents, note that total certificated staff includes certificated administrative </t>
  </si>
  <si>
    <t xml:space="preserve">All averages of reported staff data are averages weighted by the assignment full-time equivalent. </t>
  </si>
  <si>
    <t>glossary.</t>
  </si>
  <si>
    <t xml:space="preserve">Terms are used in these reports that are abbreviated to fit the available space. Refer to the </t>
  </si>
  <si>
    <t>assignments.</t>
  </si>
  <si>
    <t xml:space="preserve">staff (duty roots 11 through 25), certificated instructional staff (duty roots 31 through 49, 63, and </t>
  </si>
  <si>
    <t xml:space="preserve">52) assignments, and paid leave (other than normal vacation or sick leave, duty root 61) </t>
  </si>
  <si>
    <t xml:space="preserve">64), and other staff with extracurricular (duty root 51) assignments, substitute teacher (duty root </t>
  </si>
  <si>
    <t>Behavior Analyst</t>
  </si>
  <si>
    <t xml:space="preserve">The attached tables, graphs, and reports summarize preliminary salaries, education and </t>
  </si>
  <si>
    <t xml:space="preserve">experience, and staff-per-student ratios from the annual personnel reporting system for the </t>
  </si>
  <si>
    <t xml:space="preserve">Averages per 1.0 full-time </t>
  </si>
  <si>
    <t xml:space="preserve">equivalent (FTE) represent the </t>
  </si>
  <si>
    <t xml:space="preserve">average salary or benefits earned </t>
  </si>
  <si>
    <t xml:space="preserve">by a person working full-time </t>
  </si>
  <si>
    <t xml:space="preserve">(1.0 FTE) during the period </t>
  </si>
  <si>
    <t xml:space="preserve">S-275 annual personnel </t>
  </si>
  <si>
    <t xml:space="preserve">reports submitted for the </t>
  </si>
  <si>
    <t xml:space="preserve">reports include personnel </t>
  </si>
  <si>
    <t>Certificated Administrative - 4.2%</t>
  </si>
  <si>
    <t>EXECUTIVE SUMMARY</t>
  </si>
  <si>
    <t xml:space="preserve">information, education, contract </t>
  </si>
  <si>
    <t xml:space="preserve">2021–22 school year. All </t>
  </si>
  <si>
    <t>2021–22 school year.</t>
  </si>
  <si>
    <t xml:space="preserve">occurred during the 2021–22 </t>
  </si>
  <si>
    <t>August 31, 2022.</t>
  </si>
  <si>
    <t xml:space="preserve">August 31, 2022. Persons hired </t>
  </si>
  <si>
    <t xml:space="preserve">September 1, 2021 through </t>
  </si>
  <si>
    <t xml:space="preserve">October 1, 2021, for certificated </t>
  </si>
  <si>
    <t xml:space="preserve">from September 1, 2021 through </t>
  </si>
  <si>
    <t xml:space="preserve">after October 1, 2021, were not </t>
  </si>
  <si>
    <t xml:space="preserve">leaving after October 1, 2021, </t>
  </si>
  <si>
    <t xml:space="preserve">of October 1, 2021. Professional </t>
  </si>
  <si>
    <t xml:space="preserve">August 31, 2021. Salary and </t>
  </si>
  <si>
    <t xml:space="preserve">who, as of October 1, 2021, </t>
  </si>
  <si>
    <t>2021 to August 31, 2022.</t>
  </si>
  <si>
    <t xml:space="preserve">2021, were not reported. Data </t>
  </si>
  <si>
    <t xml:space="preserve">October 1, 2021, were not </t>
  </si>
  <si>
    <t>Washington State Superintendent of Public Instruction - School Apportionment and Financial Services - 2021–22 School Year</t>
  </si>
  <si>
    <t>Orientat'n. &amp; Mobl. Spec</t>
  </si>
  <si>
    <t>39</t>
  </si>
  <si>
    <t>Certificated Instructional - 59.9%</t>
  </si>
  <si>
    <t>Classified, Other - 21.4%</t>
  </si>
  <si>
    <t>Classified Aide - 12.7%</t>
  </si>
  <si>
    <t>Certificated, Other - 0.3%</t>
  </si>
  <si>
    <t>Educational Staff Associate - 12.8%</t>
  </si>
  <si>
    <t>Other Certificated - 0.5%</t>
  </si>
  <si>
    <t>Administrative - 6.6%</t>
  </si>
  <si>
    <t>Teachers - 80.1%</t>
  </si>
  <si>
    <t>Other - 65.0%</t>
  </si>
  <si>
    <t>Instructional Assistant - 30.8%</t>
  </si>
  <si>
    <t>Director/Supervisor - 4.2%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</si>
</sst>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,##0.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8"/>
      <color indexed="10"/>
      <name val="Segoe UI"/>
      <family val="2"/>
    </font>
    <font>
      <b/>
      <sz val="8"/>
      <color indexed="10"/>
      <name val="Segoe UI"/>
      <family val="2"/>
    </font>
    <font>
      <sz val="8"/>
      <color indexed="8"/>
      <name val="Segoe UI"/>
      <family val="2"/>
    </font>
    <font>
      <b/>
      <sz val="8"/>
      <color indexed="33"/>
      <name val="Segoe UI"/>
      <family val="2"/>
    </font>
    <font>
      <sz val="14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u/>
      <sz val="11"/>
      <name val="Segoe UI"/>
      <family val="2"/>
    </font>
    <font>
      <b/>
      <sz val="22"/>
      <name val="Segoe UI"/>
      <family val="2"/>
    </font>
    <font>
      <sz val="18"/>
      <name val="Segoe UI"/>
      <family val="2"/>
    </font>
    <font>
      <b/>
      <sz val="18"/>
      <color rgb="FF0D576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4" fontId="3" fillId="0" borderId="0" xfId="0" applyNumberFormat="1" applyFont="1"/>
    <xf numFmtId="43" fontId="3" fillId="0" borderId="0" xfId="0" applyNumberFormat="1" applyFont="1"/>
    <xf numFmtId="10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/>
    <xf numFmtId="10" fontId="3" fillId="0" borderId="9" xfId="0" applyNumberFormat="1" applyFont="1" applyBorder="1"/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0" fontId="4" fillId="0" borderId="3" xfId="0" applyFont="1" applyBorder="1"/>
    <xf numFmtId="43" fontId="3" fillId="0" borderId="0" xfId="1" applyFont="1" applyBorder="1"/>
    <xf numFmtId="10" fontId="3" fillId="0" borderId="7" xfId="2" applyNumberFormat="1" applyFont="1" applyBorder="1"/>
    <xf numFmtId="43" fontId="3" fillId="0" borderId="4" xfId="1" applyFont="1" applyBorder="1"/>
    <xf numFmtId="10" fontId="3" fillId="0" borderId="8" xfId="2" applyNumberFormat="1" applyFont="1" applyBorder="1"/>
    <xf numFmtId="0" fontId="3" fillId="0" borderId="3" xfId="0" applyFont="1" applyBorder="1"/>
    <xf numFmtId="4" fontId="3" fillId="0" borderId="0" xfId="0" applyNumberFormat="1" applyFont="1" applyBorder="1"/>
    <xf numFmtId="10" fontId="3" fillId="0" borderId="7" xfId="0" applyNumberFormat="1" applyFont="1" applyBorder="1"/>
    <xf numFmtId="0" fontId="3" fillId="0" borderId="0" xfId="0" applyFont="1" applyAlignment="1">
      <alignment horizontal="right"/>
    </xf>
    <xf numFmtId="43" fontId="3" fillId="0" borderId="0" xfId="1" applyNumberFormat="1" applyFont="1"/>
    <xf numFmtId="0" fontId="3" fillId="0" borderId="5" xfId="0" applyFont="1" applyBorder="1"/>
    <xf numFmtId="4" fontId="3" fillId="0" borderId="6" xfId="0" applyNumberFormat="1" applyFont="1" applyBorder="1"/>
    <xf numFmtId="10" fontId="3" fillId="0" borderId="10" xfId="0" applyNumberFormat="1" applyFont="1" applyBorder="1"/>
    <xf numFmtId="0" fontId="4" fillId="0" borderId="1" xfId="0" applyFont="1" applyBorder="1"/>
    <xf numFmtId="10" fontId="4" fillId="0" borderId="9" xfId="0" applyNumberFormat="1" applyFont="1" applyBorder="1"/>
    <xf numFmtId="0" fontId="4" fillId="0" borderId="5" xfId="0" applyFont="1" applyBorder="1"/>
    <xf numFmtId="0" fontId="4" fillId="0" borderId="6" xfId="0" applyFont="1" applyBorder="1"/>
    <xf numFmtId="10" fontId="4" fillId="0" borderId="10" xfId="0" applyNumberFormat="1" applyFont="1" applyBorder="1"/>
    <xf numFmtId="0" fontId="5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43" fontId="3" fillId="0" borderId="0" xfId="1" applyFont="1"/>
    <xf numFmtId="15" fontId="3" fillId="0" borderId="0" xfId="0" applyNumberFormat="1" applyFont="1"/>
    <xf numFmtId="4" fontId="7" fillId="0" borderId="0" xfId="0" applyNumberFormat="1" applyFont="1" applyAlignment="1">
      <alignment horizontal="right"/>
    </xf>
    <xf numFmtId="43" fontId="7" fillId="0" borderId="0" xfId="0" applyNumberFormat="1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/>
    <xf numFmtId="164" fontId="10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0" fillId="0" borderId="1" xfId="0" applyFont="1" applyBorder="1"/>
    <xf numFmtId="0" fontId="9" fillId="0" borderId="2" xfId="0" applyFont="1" applyBorder="1"/>
    <xf numFmtId="0" fontId="10" fillId="0" borderId="3" xfId="0" applyFont="1" applyBorder="1"/>
    <xf numFmtId="43" fontId="10" fillId="0" borderId="0" xfId="1" applyFont="1" applyBorder="1"/>
    <xf numFmtId="43" fontId="10" fillId="0" borderId="4" xfId="1" applyFont="1" applyBorder="1"/>
    <xf numFmtId="0" fontId="10" fillId="0" borderId="5" xfId="0" applyFont="1" applyBorder="1" applyAlignment="1">
      <alignment horizontal="right"/>
    </xf>
    <xf numFmtId="43" fontId="10" fillId="0" borderId="6" xfId="1" applyFont="1" applyBorder="1"/>
    <xf numFmtId="43" fontId="10" fillId="0" borderId="0" xfId="1" applyFont="1"/>
    <xf numFmtId="4" fontId="10" fillId="0" borderId="0" xfId="0" applyNumberFormat="1" applyFont="1" applyBorder="1"/>
    <xf numFmtId="0" fontId="10" fillId="0" borderId="5" xfId="0" applyFont="1" applyBorder="1"/>
    <xf numFmtId="4" fontId="10" fillId="0" borderId="6" xfId="0" applyNumberFormat="1" applyFont="1" applyBorder="1"/>
    <xf numFmtId="0" fontId="11" fillId="0" borderId="1" xfId="0" applyFont="1" applyBorder="1"/>
    <xf numFmtId="15" fontId="10" fillId="0" borderId="0" xfId="0" quotePrefix="1" applyNumberFormat="1" applyFont="1" applyAlignment="1">
      <alignment horizontal="left"/>
    </xf>
    <xf numFmtId="165" fontId="10" fillId="0" borderId="0" xfId="0" applyNumberFormat="1" applyFont="1"/>
    <xf numFmtId="0" fontId="10" fillId="0" borderId="0" xfId="0" quotePrefix="1" applyFont="1" applyAlignment="1">
      <alignment horizontal="centerContinuous"/>
    </xf>
    <xf numFmtId="10" fontId="8" fillId="0" borderId="0" xfId="0" applyNumberFormat="1" applyFont="1"/>
    <xf numFmtId="10" fontId="10" fillId="0" borderId="0" xfId="0" applyNumberFormat="1" applyFont="1"/>
    <xf numFmtId="10" fontId="10" fillId="0" borderId="9" xfId="0" applyNumberFormat="1" applyFont="1" applyBorder="1"/>
    <xf numFmtId="10" fontId="10" fillId="0" borderId="7" xfId="0" applyNumberFormat="1" applyFont="1" applyBorder="1"/>
    <xf numFmtId="10" fontId="10" fillId="0" borderId="8" xfId="0" applyNumberFormat="1" applyFont="1" applyBorder="1"/>
    <xf numFmtId="10" fontId="10" fillId="0" borderId="10" xfId="0" applyNumberFormat="1" applyFont="1" applyBorder="1"/>
    <xf numFmtId="0" fontId="12" fillId="0" borderId="0" xfId="0" applyFont="1" applyAlignment="1"/>
    <xf numFmtId="0" fontId="13" fillId="0" borderId="0" xfId="0" applyFont="1"/>
    <xf numFmtId="10" fontId="13" fillId="0" borderId="0" xfId="0" applyNumberFormat="1" applyFont="1"/>
    <xf numFmtId="0" fontId="14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Total FTE</a:t>
            </a:r>
          </a:p>
        </c:rich>
      </c:tx>
      <c:layout>
        <c:manualLayout>
          <c:xMode val="edge"/>
          <c:yMode val="edge"/>
          <c:x val="0.3343643836973208"/>
          <c:y val="3.0549903371612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5692085146284"/>
          <c:y val="0.11812627291242363"/>
          <c:w val="0.55971960960325673"/>
          <c:h val="0.48676171079429736"/>
        </c:manualLayout>
      </c:layout>
      <c:pieChart>
        <c:varyColors val="1"/>
        <c:ser>
          <c:idx val="0"/>
          <c:order val="0"/>
          <c:tx>
            <c:strRef>
              <c:f>Charts!$L$21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BB-42CC-963F-4C79E15FC104}"/>
              </c:ext>
            </c:extLst>
          </c:dPt>
          <c:dPt>
            <c:idx val="1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BB-42CC-963F-4C79E15FC104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BB-42CC-963F-4C79E15FC104}"/>
              </c:ext>
            </c:extLst>
          </c:dPt>
          <c:dPt>
            <c:idx val="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BB-42CC-963F-4C79E15FC104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BB-42CC-963F-4C79E15FC10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BB-42CC-963F-4C79E15FC104}"/>
              </c:ext>
            </c:extLst>
          </c:dPt>
          <c:cat>
            <c:strRef>
              <c:f>Charts!$K$22:$K$27</c:f>
              <c:strCache>
                <c:ptCount val="6"/>
                <c:pt idx="0">
                  <c:v>Certificated Instructional - 59.9%</c:v>
                </c:pt>
                <c:pt idx="1">
                  <c:v>Classified, Other - 21.4%</c:v>
                </c:pt>
                <c:pt idx="2">
                  <c:v>Classified Aide - 12.7%</c:v>
                </c:pt>
                <c:pt idx="3">
                  <c:v>Certificated Administrative - 4.2%</c:v>
                </c:pt>
                <c:pt idx="4">
                  <c:v>Classified Director/Supervisor - 1.5%</c:v>
                </c:pt>
                <c:pt idx="5">
                  <c:v>Certificated, Other - 0.3%</c:v>
                </c:pt>
              </c:strCache>
            </c:strRef>
          </c:cat>
          <c:val>
            <c:numRef>
              <c:f>Charts!$L$22:$L$27</c:f>
              <c:numCache>
                <c:formatCode>_(* #,##0.00_);_(* \(#,##0.00\);_(* "-"??_);_(@_)</c:formatCode>
                <c:ptCount val="6"/>
                <c:pt idx="0">
                  <c:v>74141.16</c:v>
                </c:pt>
                <c:pt idx="1">
                  <c:v>26474.280000000002</c:v>
                </c:pt>
                <c:pt idx="2">
                  <c:v>15697.75</c:v>
                </c:pt>
                <c:pt idx="3">
                  <c:v>5240.21</c:v>
                </c:pt>
                <c:pt idx="4">
                  <c:v>1866.88</c:v>
                </c:pt>
                <c:pt idx="5">
                  <c:v>389.77000000000004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BB-42CC-963F-4C79E15FC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055035573383516E-2"/>
          <c:y val="0.59002965400116048"/>
          <c:w val="0.80524340117862625"/>
          <c:h val="0.3503054402768792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CIS FTE</a:t>
            </a:r>
          </a:p>
        </c:rich>
      </c:tx>
      <c:layout>
        <c:manualLayout>
          <c:xMode val="edge"/>
          <c:yMode val="edge"/>
          <c:x val="0.34136482939632551"/>
          <c:y val="3.073761519720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18355061516701"/>
          <c:y val="0.1721311475409836"/>
          <c:w val="0.57042384285101888"/>
          <c:h val="0.49795081967213117"/>
        </c:manualLayout>
      </c:layout>
      <c:pieChart>
        <c:varyColors val="1"/>
        <c:ser>
          <c:idx val="0"/>
          <c:order val="0"/>
          <c:tx>
            <c:strRef>
              <c:f>Charts!$L$48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A7-4CCA-970F-88505A05EAE2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A7-4CCA-970F-88505A05EAE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A7-4CCA-970F-88505A05EAE2}"/>
              </c:ext>
            </c:extLst>
          </c:dPt>
          <c:dPt>
            <c:idx val="3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A7-4CCA-970F-88505A05EAE2}"/>
              </c:ext>
            </c:extLst>
          </c:dPt>
          <c:cat>
            <c:strRef>
              <c:f>Charts!$K$49:$K$52</c:f>
              <c:strCache>
                <c:ptCount val="4"/>
                <c:pt idx="0">
                  <c:v>Teachers - 80.1%</c:v>
                </c:pt>
                <c:pt idx="1">
                  <c:v>Educational Staff Associate - 12.8%</c:v>
                </c:pt>
                <c:pt idx="2">
                  <c:v>Administrative - 6.6%</c:v>
                </c:pt>
                <c:pt idx="3">
                  <c:v>Other Certificated - 0.5%</c:v>
                </c:pt>
              </c:strCache>
            </c:strRef>
          </c:cat>
          <c:val>
            <c:numRef>
              <c:f>Charts!$L$49:$L$52</c:f>
              <c:numCache>
                <c:formatCode>#,##0.00</c:formatCode>
                <c:ptCount val="4"/>
                <c:pt idx="0">
                  <c:v>63929.619999999995</c:v>
                </c:pt>
                <c:pt idx="1">
                  <c:v>10211.539999999999</c:v>
                </c:pt>
                <c:pt idx="2">
                  <c:v>5240.21</c:v>
                </c:pt>
                <c:pt idx="3">
                  <c:v>389.77000000000004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A7-4CCA-970F-88505A05E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387114346555734E-2"/>
          <c:y val="0.6921878935536645"/>
          <c:w val="0.80918205978969615"/>
          <c:h val="0.24795085090170177"/>
        </c:manualLayout>
      </c:layout>
      <c:overlay val="0"/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CLS FTE</a:t>
            </a:r>
          </a:p>
        </c:rich>
      </c:tx>
      <c:layout>
        <c:manualLayout>
          <c:xMode val="edge"/>
          <c:yMode val="edge"/>
          <c:x val="0.34761024437162746"/>
          <c:y val="2.8301873438172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50042385620988"/>
          <c:y val="0.12075471698113208"/>
          <c:w val="0.66435335366336101"/>
          <c:h val="0.54150943396226414"/>
        </c:manualLayout>
      </c:layout>
      <c:pieChart>
        <c:varyColors val="1"/>
        <c:ser>
          <c:idx val="0"/>
          <c:order val="0"/>
          <c:tx>
            <c:strRef>
              <c:f>Charts!$L$75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1F-4B06-A448-5874A99121D9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1F-4B06-A448-5874A99121D9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1F-4B06-A448-5874A99121D9}"/>
              </c:ext>
            </c:extLst>
          </c:dPt>
          <c:cat>
            <c:strRef>
              <c:f>Charts!$K$76:$K$78</c:f>
              <c:strCache>
                <c:ptCount val="3"/>
                <c:pt idx="0">
                  <c:v>Other - 65.0%</c:v>
                </c:pt>
                <c:pt idx="1">
                  <c:v>Instructional Assistant - 30.8%</c:v>
                </c:pt>
                <c:pt idx="2">
                  <c:v>Director/Supervisor - 4.2%</c:v>
                </c:pt>
              </c:strCache>
            </c:strRef>
          </c:cat>
          <c:val>
            <c:numRef>
              <c:f>Charts!$L$76:$L$78</c:f>
              <c:numCache>
                <c:formatCode>_(* #,##0.00_);_(* \(#,##0.00\);_(* "-"??_);_(@_)</c:formatCode>
                <c:ptCount val="3"/>
                <c:pt idx="0">
                  <c:v>28618.800000000003</c:v>
                </c:pt>
                <c:pt idx="1">
                  <c:v>13553.23</c:v>
                </c:pt>
                <c:pt idx="2">
                  <c:v>1866.88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1F-4B06-A448-5874A9912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55599198592057"/>
          <c:y val="0.7188679337160776"/>
          <c:w val="0.65046434160927102"/>
          <c:h val="0.21509434697286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152400</xdr:rowOff>
    </xdr:from>
    <xdr:to>
      <xdr:col>7</xdr:col>
      <xdr:colOff>590550</xdr:colOff>
      <xdr:row>29</xdr:row>
      <xdr:rowOff>9525</xdr:rowOff>
    </xdr:to>
    <xdr:graphicFrame macro="">
      <xdr:nvGraphicFramePr>
        <xdr:cNvPr id="1242" name="Chart 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33</xdr:row>
      <xdr:rowOff>190500</xdr:rowOff>
    </xdr:from>
    <xdr:to>
      <xdr:col>7</xdr:col>
      <xdr:colOff>590550</xdr:colOff>
      <xdr:row>54</xdr:row>
      <xdr:rowOff>19050</xdr:rowOff>
    </xdr:to>
    <xdr:graphicFrame macro="">
      <xdr:nvGraphicFramePr>
        <xdr:cNvPr id="1243" name="Chart 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59</xdr:row>
      <xdr:rowOff>180976</xdr:rowOff>
    </xdr:from>
    <xdr:to>
      <xdr:col>8</xdr:col>
      <xdr:colOff>19050</xdr:colOff>
      <xdr:row>80</xdr:row>
      <xdr:rowOff>0</xdr:rowOff>
    </xdr:to>
    <xdr:graphicFrame macro="">
      <xdr:nvGraphicFramePr>
        <xdr:cNvPr id="1244" name="Chart 1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zoomScaleNormal="100" workbookViewId="0">
      <selection activeCell="A27" sqref="A27"/>
    </sheetView>
  </sheetViews>
  <sheetFormatPr defaultRowHeight="16.5" x14ac:dyDescent="0.3"/>
  <cols>
    <col min="1" max="1" width="30" style="39" customWidth="1"/>
    <col min="2" max="3" width="3.7109375" style="39" customWidth="1"/>
    <col min="4" max="8" width="9.140625" style="39"/>
    <col min="9" max="9" width="3.7109375" style="39" customWidth="1"/>
    <col min="10" max="10" width="8.140625" style="39" customWidth="1"/>
    <col min="11" max="11" width="37.42578125" style="39" bestFit="1" customWidth="1"/>
    <col min="12" max="12" width="15" style="39" customWidth="1"/>
    <col min="13" max="13" width="10" style="59" bestFit="1" customWidth="1"/>
    <col min="14" max="16384" width="9.140625" style="39"/>
  </cols>
  <sheetData>
    <row r="1" spans="1:13" s="37" customFormat="1" ht="33" x14ac:dyDescent="0.6">
      <c r="A1" s="64" t="s">
        <v>155</v>
      </c>
      <c r="B1" s="36"/>
      <c r="C1" s="36"/>
      <c r="D1" s="36"/>
      <c r="E1" s="36"/>
      <c r="F1" s="36"/>
      <c r="G1" s="36"/>
      <c r="H1" s="36"/>
      <c r="M1" s="58"/>
    </row>
    <row r="2" spans="1:13" x14ac:dyDescent="0.3">
      <c r="A2" s="39" t="s">
        <v>144</v>
      </c>
    </row>
    <row r="3" spans="1:13" x14ac:dyDescent="0.3">
      <c r="A3" s="39" t="s">
        <v>145</v>
      </c>
    </row>
    <row r="4" spans="1:13" x14ac:dyDescent="0.3">
      <c r="A4" s="39" t="s">
        <v>158</v>
      </c>
    </row>
    <row r="6" spans="1:13" x14ac:dyDescent="0.3">
      <c r="A6" s="39" t="s">
        <v>98</v>
      </c>
      <c r="C6" s="41"/>
      <c r="D6" s="42"/>
      <c r="E6" s="42"/>
      <c r="F6" s="42"/>
      <c r="G6" s="42"/>
      <c r="H6" s="42"/>
      <c r="I6" s="41"/>
    </row>
    <row r="7" spans="1:13" x14ac:dyDescent="0.3">
      <c r="A7" s="39" t="s">
        <v>99</v>
      </c>
      <c r="C7" s="41"/>
      <c r="D7" s="41"/>
      <c r="E7" s="41"/>
      <c r="F7" s="41"/>
      <c r="G7" s="41"/>
      <c r="H7" s="41"/>
      <c r="I7" s="41"/>
    </row>
    <row r="8" spans="1:13" x14ac:dyDescent="0.3">
      <c r="A8" s="39" t="s">
        <v>151</v>
      </c>
      <c r="C8" s="41"/>
      <c r="H8" s="41"/>
      <c r="I8" s="41"/>
    </row>
    <row r="9" spans="1:13" x14ac:dyDescent="0.3">
      <c r="A9" s="39" t="s">
        <v>152</v>
      </c>
      <c r="C9" s="41"/>
      <c r="H9" s="41"/>
      <c r="I9" s="41"/>
    </row>
    <row r="10" spans="1:13" x14ac:dyDescent="0.3">
      <c r="A10" s="39" t="s">
        <v>157</v>
      </c>
      <c r="C10" s="41"/>
      <c r="H10" s="41"/>
      <c r="I10" s="41"/>
    </row>
    <row r="11" spans="1:13" x14ac:dyDescent="0.3">
      <c r="A11" s="39" t="s">
        <v>153</v>
      </c>
      <c r="C11" s="41"/>
      <c r="H11" s="41"/>
      <c r="I11" s="41"/>
    </row>
    <row r="12" spans="1:13" x14ac:dyDescent="0.3">
      <c r="A12" s="39" t="s">
        <v>104</v>
      </c>
      <c r="C12" s="41"/>
      <c r="H12" s="41"/>
      <c r="I12" s="41"/>
    </row>
    <row r="13" spans="1:13" x14ac:dyDescent="0.3">
      <c r="A13" s="39" t="s">
        <v>105</v>
      </c>
      <c r="C13" s="41"/>
      <c r="H13" s="41"/>
      <c r="I13" s="41"/>
    </row>
    <row r="14" spans="1:13" x14ac:dyDescent="0.3">
      <c r="A14" s="39" t="s">
        <v>106</v>
      </c>
      <c r="C14" s="41"/>
      <c r="H14" s="41"/>
      <c r="I14" s="41"/>
    </row>
    <row r="15" spans="1:13" x14ac:dyDescent="0.3">
      <c r="A15" s="39" t="s">
        <v>107</v>
      </c>
      <c r="C15" s="41"/>
      <c r="H15" s="41"/>
      <c r="I15" s="41"/>
    </row>
    <row r="16" spans="1:13" x14ac:dyDescent="0.3">
      <c r="A16" s="39" t="s">
        <v>108</v>
      </c>
      <c r="C16" s="41"/>
      <c r="H16" s="41"/>
      <c r="I16" s="41"/>
      <c r="L16" s="50"/>
    </row>
    <row r="17" spans="1:13" x14ac:dyDescent="0.3">
      <c r="A17" s="39" t="s">
        <v>109</v>
      </c>
      <c r="C17" s="41"/>
      <c r="H17" s="41"/>
      <c r="I17" s="41"/>
    </row>
    <row r="18" spans="1:13" x14ac:dyDescent="0.3">
      <c r="C18" s="41"/>
      <c r="H18" s="41"/>
      <c r="I18" s="41"/>
    </row>
    <row r="19" spans="1:13" x14ac:dyDescent="0.3">
      <c r="C19" s="41"/>
      <c r="H19" s="41"/>
      <c r="I19" s="41"/>
    </row>
    <row r="20" spans="1:13" ht="17.25" thickBot="1" x14ac:dyDescent="0.35">
      <c r="A20" s="39" t="s">
        <v>146</v>
      </c>
      <c r="C20" s="41"/>
      <c r="H20" s="41"/>
      <c r="I20" s="41"/>
    </row>
    <row r="21" spans="1:13" x14ac:dyDescent="0.3">
      <c r="A21" s="39" t="s">
        <v>147</v>
      </c>
      <c r="C21" s="41"/>
      <c r="H21" s="41"/>
      <c r="I21" s="41"/>
      <c r="K21" s="43"/>
      <c r="L21" s="44" t="s">
        <v>46</v>
      </c>
      <c r="M21" s="60"/>
    </row>
    <row r="22" spans="1:13" x14ac:dyDescent="0.3">
      <c r="A22" s="39" t="s">
        <v>148</v>
      </c>
      <c r="C22" s="41"/>
      <c r="H22" s="41"/>
      <c r="I22" s="41"/>
      <c r="K22" s="45" t="str">
        <f>Table7ws!F6</f>
        <v>Certificated Instructional - 59.9%</v>
      </c>
      <c r="L22" s="46">
        <f>+Table7ws!G6</f>
        <v>74141.16</v>
      </c>
      <c r="M22" s="61">
        <f>+L22/L28</f>
        <v>0.59882990112676626</v>
      </c>
    </row>
    <row r="23" spans="1:13" x14ac:dyDescent="0.3">
      <c r="A23" s="39" t="s">
        <v>149</v>
      </c>
      <c r="C23" s="41"/>
      <c r="H23" s="41"/>
      <c r="I23" s="41"/>
      <c r="K23" s="45" t="str">
        <f>Table7ws!F7</f>
        <v>Classified, Other - 21.4%</v>
      </c>
      <c r="L23" s="46">
        <f>+Table7ws!G7</f>
        <v>26474.280000000002</v>
      </c>
      <c r="M23" s="61">
        <f>+L23/L28</f>
        <v>0.21382981430021228</v>
      </c>
    </row>
    <row r="24" spans="1:13" x14ac:dyDescent="0.3">
      <c r="A24" s="39" t="s">
        <v>150</v>
      </c>
      <c r="C24" s="41"/>
      <c r="H24" s="41"/>
      <c r="I24" s="41"/>
      <c r="K24" s="45" t="str">
        <f>Table7ws!F8</f>
        <v>Classified Aide - 12.7%</v>
      </c>
      <c r="L24" s="46">
        <f>+Table7ws!G8</f>
        <v>15697.75</v>
      </c>
      <c r="M24" s="61">
        <f>+L24/L28</f>
        <v>0.12678898037760261</v>
      </c>
    </row>
    <row r="25" spans="1:13" x14ac:dyDescent="0.3">
      <c r="A25" s="39" t="s">
        <v>162</v>
      </c>
      <c r="C25" s="41"/>
      <c r="H25" s="41"/>
      <c r="I25" s="41"/>
      <c r="K25" s="45" t="str">
        <f>Table7ws!F9</f>
        <v>Certificated Administrative - 4.2%</v>
      </c>
      <c r="L25" s="46">
        <f>+Table7ws!G9</f>
        <v>5240.21</v>
      </c>
      <c r="M25" s="61">
        <f>+L25/L28</f>
        <v>4.2324593197401984E-2</v>
      </c>
    </row>
    <row r="26" spans="1:13" x14ac:dyDescent="0.3">
      <c r="A26" s="39" t="s">
        <v>160</v>
      </c>
      <c r="C26" s="41"/>
      <c r="H26" s="41"/>
      <c r="I26" s="41"/>
      <c r="K26" s="45" t="str">
        <f>Table7ws!F10</f>
        <v>Classified Director/Supervisor - 1.5%</v>
      </c>
      <c r="L26" s="46">
        <f>+Table7ws!G10</f>
        <v>1866.88</v>
      </c>
      <c r="M26" s="61">
        <f>+L26/L28</f>
        <v>1.5078582069872356E-2</v>
      </c>
    </row>
    <row r="27" spans="1:13" x14ac:dyDescent="0.3">
      <c r="C27" s="41"/>
      <c r="H27" s="41"/>
      <c r="I27" s="41"/>
      <c r="K27" s="45" t="str">
        <f>Table7ws!F11</f>
        <v>Certificated, Other - 0.3%</v>
      </c>
      <c r="L27" s="47">
        <f>+Table7ws!G11</f>
        <v>389.77000000000004</v>
      </c>
      <c r="M27" s="62">
        <f>+L27/L28</f>
        <v>3.1481289281443631E-3</v>
      </c>
    </row>
    <row r="28" spans="1:13" ht="17.25" thickBot="1" x14ac:dyDescent="0.35">
      <c r="C28" s="41"/>
      <c r="H28" s="41"/>
      <c r="I28" s="41"/>
      <c r="K28" s="48" t="s">
        <v>1</v>
      </c>
      <c r="L28" s="49">
        <f>SUM(L22:L27)</f>
        <v>123810.05000000002</v>
      </c>
      <c r="M28" s="63">
        <f>SUM(M22:M27)</f>
        <v>0.99999999999999978</v>
      </c>
    </row>
    <row r="29" spans="1:13" x14ac:dyDescent="0.3">
      <c r="C29" s="41"/>
      <c r="H29" s="41"/>
      <c r="I29" s="41"/>
    </row>
    <row r="30" spans="1:13" x14ac:dyDescent="0.3">
      <c r="C30" s="41"/>
      <c r="D30" s="41"/>
      <c r="E30" s="41"/>
      <c r="F30" s="41"/>
      <c r="G30" s="41"/>
      <c r="H30" s="41"/>
      <c r="I30" s="41"/>
    </row>
    <row r="33" spans="1:14" x14ac:dyDescent="0.3">
      <c r="A33" s="39" t="s">
        <v>110</v>
      </c>
      <c r="C33" s="41"/>
      <c r="D33" s="42"/>
      <c r="E33" s="42"/>
      <c r="F33" s="42"/>
      <c r="G33" s="42"/>
      <c r="H33" s="42"/>
      <c r="I33" s="41"/>
    </row>
    <row r="34" spans="1:14" x14ac:dyDescent="0.3">
      <c r="A34" s="39" t="s">
        <v>111</v>
      </c>
      <c r="C34" s="41"/>
      <c r="D34" s="41"/>
      <c r="E34" s="41"/>
      <c r="F34" s="41"/>
      <c r="G34" s="41"/>
      <c r="H34" s="41"/>
      <c r="I34" s="41"/>
    </row>
    <row r="35" spans="1:14" x14ac:dyDescent="0.3">
      <c r="A35" s="39" t="s">
        <v>112</v>
      </c>
      <c r="C35" s="41"/>
      <c r="I35" s="41"/>
    </row>
    <row r="36" spans="1:14" x14ac:dyDescent="0.3">
      <c r="A36" s="39" t="s">
        <v>113</v>
      </c>
      <c r="C36" s="41"/>
      <c r="I36" s="41"/>
    </row>
    <row r="37" spans="1:14" x14ac:dyDescent="0.3">
      <c r="A37" s="39" t="s">
        <v>100</v>
      </c>
      <c r="C37" s="41"/>
      <c r="I37" s="41"/>
    </row>
    <row r="38" spans="1:14" x14ac:dyDescent="0.3">
      <c r="A38" s="39" t="s">
        <v>101</v>
      </c>
      <c r="C38" s="41"/>
      <c r="I38" s="41"/>
    </row>
    <row r="39" spans="1:14" x14ac:dyDescent="0.3">
      <c r="A39" s="39" t="s">
        <v>114</v>
      </c>
      <c r="C39" s="41"/>
      <c r="I39" s="41"/>
    </row>
    <row r="40" spans="1:14" x14ac:dyDescent="0.3">
      <c r="A40" s="39" t="s">
        <v>163</v>
      </c>
      <c r="C40" s="41"/>
      <c r="I40" s="41"/>
    </row>
    <row r="41" spans="1:14" x14ac:dyDescent="0.3">
      <c r="A41" s="39" t="s">
        <v>115</v>
      </c>
      <c r="C41" s="41"/>
      <c r="I41" s="41"/>
    </row>
    <row r="42" spans="1:14" x14ac:dyDescent="0.3">
      <c r="A42" s="39" t="s">
        <v>164</v>
      </c>
      <c r="C42" s="41"/>
      <c r="I42" s="41"/>
    </row>
    <row r="43" spans="1:14" x14ac:dyDescent="0.3">
      <c r="A43" s="39" t="s">
        <v>161</v>
      </c>
      <c r="C43" s="41"/>
      <c r="I43" s="41"/>
    </row>
    <row r="44" spans="1:14" x14ac:dyDescent="0.3">
      <c r="A44" s="39" t="s">
        <v>165</v>
      </c>
      <c r="C44" s="41"/>
      <c r="I44" s="41"/>
    </row>
    <row r="45" spans="1:14" x14ac:dyDescent="0.3">
      <c r="A45" s="39" t="s">
        <v>116</v>
      </c>
      <c r="C45" s="41"/>
      <c r="I45" s="41"/>
    </row>
    <row r="46" spans="1:14" x14ac:dyDescent="0.3">
      <c r="A46" s="39" t="s">
        <v>166</v>
      </c>
      <c r="C46" s="41"/>
      <c r="I46" s="41"/>
      <c r="N46" s="40"/>
    </row>
    <row r="47" spans="1:14" ht="17.25" thickBot="1" x14ac:dyDescent="0.35">
      <c r="A47" s="39" t="s">
        <v>117</v>
      </c>
      <c r="C47" s="41"/>
      <c r="I47" s="41"/>
    </row>
    <row r="48" spans="1:14" x14ac:dyDescent="0.3">
      <c r="A48" s="39" t="s">
        <v>156</v>
      </c>
      <c r="C48" s="41"/>
      <c r="I48" s="41"/>
      <c r="K48" s="43"/>
      <c r="L48" s="44" t="s">
        <v>46</v>
      </c>
      <c r="M48" s="60"/>
    </row>
    <row r="49" spans="1:13" x14ac:dyDescent="0.3">
      <c r="A49" s="39" t="s">
        <v>118</v>
      </c>
      <c r="C49" s="41"/>
      <c r="I49" s="41"/>
      <c r="K49" s="45" t="str">
        <f>Table7ws!F18</f>
        <v>Teachers - 80.1%</v>
      </c>
      <c r="L49" s="51">
        <f>+Table7ws!G18</f>
        <v>63929.619999999995</v>
      </c>
      <c r="M49" s="61">
        <f>+L49/L53</f>
        <v>0.8014128919305904</v>
      </c>
    </row>
    <row r="50" spans="1:13" x14ac:dyDescent="0.3">
      <c r="A50" s="39" t="s">
        <v>119</v>
      </c>
      <c r="C50" s="41"/>
      <c r="I50" s="41"/>
      <c r="K50" s="45" t="str">
        <f>Table7ws!F19</f>
        <v>Educational Staff Associate - 12.8%</v>
      </c>
      <c r="L50" s="51">
        <f>+Table7ws!G19</f>
        <v>10211.539999999999</v>
      </c>
      <c r="M50" s="61">
        <f>+L50/L53</f>
        <v>0.12801045591174953</v>
      </c>
    </row>
    <row r="51" spans="1:13" x14ac:dyDescent="0.3">
      <c r="A51" s="39" t="s">
        <v>167</v>
      </c>
      <c r="C51" s="41"/>
      <c r="I51" s="41"/>
      <c r="K51" s="45" t="str">
        <f>Table7ws!F20</f>
        <v>Administrative - 6.6%</v>
      </c>
      <c r="L51" s="51">
        <f>+Table7ws!G20</f>
        <v>5240.21</v>
      </c>
      <c r="M51" s="61">
        <f>+L51/L53</f>
        <v>6.5690549238734713E-2</v>
      </c>
    </row>
    <row r="52" spans="1:13" x14ac:dyDescent="0.3">
      <c r="A52" s="39" t="s">
        <v>120</v>
      </c>
      <c r="C52" s="41"/>
      <c r="I52" s="41"/>
      <c r="K52" s="45" t="str">
        <f>Table7ws!F21</f>
        <v>Other Certificated - 0.5%</v>
      </c>
      <c r="L52" s="51">
        <f>+Table7ws!G21</f>
        <v>389.77000000000004</v>
      </c>
      <c r="M52" s="61">
        <f>+L52/L53</f>
        <v>4.8861029189253159E-3</v>
      </c>
    </row>
    <row r="53" spans="1:13" ht="17.25" thickBot="1" x14ac:dyDescent="0.35">
      <c r="A53" s="39" t="s">
        <v>168</v>
      </c>
      <c r="C53" s="41"/>
      <c r="I53" s="41"/>
      <c r="K53" s="52"/>
      <c r="L53" s="53">
        <f>SUM(L49:L52)</f>
        <v>79771.14</v>
      </c>
      <c r="M53" s="63">
        <f>SUM(M49:M52)</f>
        <v>1</v>
      </c>
    </row>
    <row r="54" spans="1:13" x14ac:dyDescent="0.3">
      <c r="A54" s="39" t="s">
        <v>121</v>
      </c>
      <c r="C54" s="41"/>
      <c r="I54" s="41"/>
    </row>
    <row r="55" spans="1:13" x14ac:dyDescent="0.3">
      <c r="A55" s="39" t="s">
        <v>132</v>
      </c>
      <c r="C55" s="41"/>
      <c r="D55" s="41"/>
      <c r="E55" s="41"/>
      <c r="F55" s="41"/>
      <c r="G55" s="41"/>
      <c r="H55" s="41"/>
      <c r="I55" s="41"/>
    </row>
    <row r="56" spans="1:13" x14ac:dyDescent="0.3">
      <c r="A56" s="39" t="s">
        <v>158</v>
      </c>
    </row>
    <row r="59" spans="1:13" x14ac:dyDescent="0.3">
      <c r="A59" s="39" t="s">
        <v>122</v>
      </c>
      <c r="C59" s="41"/>
      <c r="D59" s="41"/>
      <c r="E59" s="41"/>
      <c r="F59" s="41"/>
      <c r="G59" s="41"/>
      <c r="H59" s="41"/>
      <c r="I59" s="41"/>
    </row>
    <row r="60" spans="1:13" x14ac:dyDescent="0.3">
      <c r="A60" s="39" t="s">
        <v>134</v>
      </c>
      <c r="C60" s="41"/>
      <c r="D60" s="41"/>
      <c r="E60" s="41"/>
      <c r="F60" s="41"/>
      <c r="G60" s="41"/>
      <c r="H60" s="41"/>
      <c r="I60" s="41"/>
    </row>
    <row r="61" spans="1:13" x14ac:dyDescent="0.3">
      <c r="A61" s="39" t="s">
        <v>133</v>
      </c>
      <c r="C61" s="41"/>
      <c r="I61" s="41"/>
    </row>
    <row r="62" spans="1:13" x14ac:dyDescent="0.3">
      <c r="A62" s="39" t="s">
        <v>123</v>
      </c>
      <c r="C62" s="41"/>
      <c r="I62" s="41"/>
    </row>
    <row r="63" spans="1:13" x14ac:dyDescent="0.3">
      <c r="A63" s="39" t="s">
        <v>124</v>
      </c>
      <c r="C63" s="41"/>
      <c r="I63" s="41"/>
    </row>
    <row r="64" spans="1:13" x14ac:dyDescent="0.3">
      <c r="A64" s="39" t="s">
        <v>125</v>
      </c>
      <c r="C64" s="41"/>
      <c r="I64" s="41"/>
    </row>
    <row r="65" spans="1:13" x14ac:dyDescent="0.3">
      <c r="A65" s="39" t="s">
        <v>169</v>
      </c>
      <c r="C65" s="41"/>
      <c r="I65" s="41"/>
    </row>
    <row r="66" spans="1:13" x14ac:dyDescent="0.3">
      <c r="A66" s="55" t="s">
        <v>126</v>
      </c>
      <c r="C66" s="41"/>
      <c r="I66" s="41"/>
    </row>
    <row r="67" spans="1:13" x14ac:dyDescent="0.3">
      <c r="A67" s="39" t="s">
        <v>127</v>
      </c>
      <c r="C67" s="41"/>
      <c r="I67" s="41"/>
    </row>
    <row r="68" spans="1:13" x14ac:dyDescent="0.3">
      <c r="A68" s="39" t="s">
        <v>170</v>
      </c>
      <c r="C68" s="41"/>
      <c r="I68" s="41"/>
    </row>
    <row r="69" spans="1:13" x14ac:dyDescent="0.3">
      <c r="C69" s="41"/>
      <c r="I69" s="41"/>
    </row>
    <row r="70" spans="1:13" x14ac:dyDescent="0.3">
      <c r="C70" s="41"/>
      <c r="I70" s="41"/>
    </row>
    <row r="71" spans="1:13" x14ac:dyDescent="0.3">
      <c r="A71" s="39" t="s">
        <v>128</v>
      </c>
      <c r="C71" s="41"/>
      <c r="I71" s="41"/>
    </row>
    <row r="72" spans="1:13" x14ac:dyDescent="0.3">
      <c r="A72" s="39" t="s">
        <v>171</v>
      </c>
      <c r="C72" s="41"/>
      <c r="I72" s="41"/>
      <c r="L72" s="56"/>
    </row>
    <row r="73" spans="1:13" x14ac:dyDescent="0.3">
      <c r="A73" s="39" t="s">
        <v>129</v>
      </c>
      <c r="C73" s="41"/>
      <c r="I73" s="41"/>
      <c r="L73" s="56"/>
    </row>
    <row r="74" spans="1:13" ht="17.25" thickBot="1" x14ac:dyDescent="0.35">
      <c r="A74" s="39" t="s">
        <v>172</v>
      </c>
      <c r="C74" s="41"/>
      <c r="I74" s="41"/>
      <c r="L74" s="56"/>
    </row>
    <row r="75" spans="1:13" x14ac:dyDescent="0.3">
      <c r="A75" s="39" t="s">
        <v>130</v>
      </c>
      <c r="C75" s="41"/>
      <c r="I75" s="41"/>
      <c r="K75" s="54"/>
      <c r="L75" s="44" t="s">
        <v>46</v>
      </c>
      <c r="M75" s="60"/>
    </row>
    <row r="76" spans="1:13" x14ac:dyDescent="0.3">
      <c r="A76" s="39" t="s">
        <v>131</v>
      </c>
      <c r="C76" s="41"/>
      <c r="I76" s="41"/>
      <c r="K76" s="45" t="str">
        <f>Table7ws!F38</f>
        <v>Other - 65.0%</v>
      </c>
      <c r="L76" s="46">
        <f>+Table7ws!G38</f>
        <v>28618.800000000003</v>
      </c>
      <c r="M76" s="61">
        <f>+L76/L79</f>
        <v>0.64985259626089764</v>
      </c>
    </row>
    <row r="77" spans="1:13" x14ac:dyDescent="0.3">
      <c r="A77" s="39" t="s">
        <v>159</v>
      </c>
      <c r="C77" s="41"/>
      <c r="I77" s="41"/>
      <c r="K77" s="45" t="str">
        <f>Table7ws!F39</f>
        <v>Instructional Assistant - 30.8%</v>
      </c>
      <c r="L77" s="46">
        <f>+Table7ws!G39</f>
        <v>13553.23</v>
      </c>
      <c r="M77" s="61">
        <f>+L77/L79</f>
        <v>0.30775580049551637</v>
      </c>
    </row>
    <row r="78" spans="1:13" x14ac:dyDescent="0.3">
      <c r="A78" s="39" t="s">
        <v>97</v>
      </c>
      <c r="C78" s="41"/>
      <c r="I78" s="41"/>
      <c r="K78" s="45" t="str">
        <f>Table7ws!F40</f>
        <v>Director/Supervisor - 4.2%</v>
      </c>
      <c r="L78" s="46">
        <f>+Table7ws!G40</f>
        <v>1866.88</v>
      </c>
      <c r="M78" s="61">
        <f>+L78/L79</f>
        <v>4.2391603243586193E-2</v>
      </c>
    </row>
    <row r="79" spans="1:13" ht="17.25" thickBot="1" x14ac:dyDescent="0.35">
      <c r="C79" s="41"/>
      <c r="I79" s="41"/>
      <c r="K79" s="52"/>
      <c r="L79" s="49">
        <f>SUM(L76:L78)</f>
        <v>44038.909999999996</v>
      </c>
      <c r="M79" s="63">
        <f>SUM(M76:M78)</f>
        <v>1.0000000000000002</v>
      </c>
    </row>
    <row r="80" spans="1:13" x14ac:dyDescent="0.3">
      <c r="C80" s="41"/>
      <c r="I80" s="41"/>
    </row>
    <row r="81" spans="1:13" x14ac:dyDescent="0.3">
      <c r="C81" s="41"/>
      <c r="D81" s="41"/>
      <c r="E81" s="41"/>
      <c r="F81" s="41"/>
      <c r="G81" s="41"/>
      <c r="H81" s="41"/>
      <c r="I81" s="41"/>
    </row>
    <row r="83" spans="1:13" x14ac:dyDescent="0.3">
      <c r="A83" s="39" t="s">
        <v>136</v>
      </c>
    </row>
    <row r="84" spans="1:13" ht="16.5" customHeight="1" x14ac:dyDescent="0.45">
      <c r="K84" s="67"/>
      <c r="L84" s="65"/>
      <c r="M84" s="66"/>
    </row>
    <row r="85" spans="1:13" ht="26.25" x14ac:dyDescent="0.45">
      <c r="A85" s="67" t="s">
        <v>47</v>
      </c>
      <c r="C85" s="65"/>
      <c r="D85" s="65"/>
      <c r="E85" s="65"/>
      <c r="F85" s="65"/>
      <c r="G85" s="65"/>
      <c r="H85" s="65"/>
      <c r="I85" s="65"/>
      <c r="J85" s="65"/>
    </row>
    <row r="86" spans="1:13" s="65" customFormat="1" ht="16.5" customHeight="1" x14ac:dyDescent="0.45">
      <c r="A86" s="39" t="s">
        <v>138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59"/>
    </row>
    <row r="87" spans="1:13" ht="16.5" customHeight="1" x14ac:dyDescent="0.3">
      <c r="A87" s="39" t="s">
        <v>137</v>
      </c>
    </row>
    <row r="89" spans="1:13" ht="26.25" x14ac:dyDescent="0.3">
      <c r="A89" s="67" t="s">
        <v>48</v>
      </c>
    </row>
    <row r="90" spans="1:13" x14ac:dyDescent="0.3">
      <c r="A90" s="39" t="s">
        <v>135</v>
      </c>
    </row>
    <row r="91" spans="1:13" x14ac:dyDescent="0.3">
      <c r="A91" s="39" t="s">
        <v>140</v>
      </c>
    </row>
    <row r="92" spans="1:13" x14ac:dyDescent="0.3">
      <c r="A92" s="39" t="s">
        <v>142</v>
      </c>
      <c r="B92" s="38"/>
      <c r="C92" s="38"/>
      <c r="D92" s="38"/>
      <c r="E92" s="38"/>
      <c r="F92" s="38"/>
      <c r="G92" s="38"/>
      <c r="H92" s="38"/>
      <c r="I92" s="38"/>
    </row>
    <row r="93" spans="1:13" x14ac:dyDescent="0.3">
      <c r="A93" s="39" t="s">
        <v>141</v>
      </c>
    </row>
    <row r="94" spans="1:13" x14ac:dyDescent="0.3">
      <c r="A94" s="39" t="s">
        <v>139</v>
      </c>
    </row>
    <row r="96" spans="1:13" x14ac:dyDescent="0.3">
      <c r="A96" s="39" t="s">
        <v>102</v>
      </c>
    </row>
    <row r="97" spans="1:1" x14ac:dyDescent="0.3">
      <c r="A97" s="39" t="s">
        <v>103</v>
      </c>
    </row>
    <row r="100" spans="1:1" x14ac:dyDescent="0.3">
      <c r="A100" s="57"/>
    </row>
  </sheetData>
  <phoneticPr fontId="2" type="noConversion"/>
  <pageMargins left="0.75" right="0.5" top="1" bottom="1" header="0.5" footer="0.5"/>
  <pageSetup orientation="portrait" r:id="rId1"/>
  <headerFooter alignWithMargins="0"/>
  <rowBreaks count="2" manualBreakCount="2">
    <brk id="32" max="8" man="1"/>
    <brk id="5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zoomScaleNormal="100" workbookViewId="0">
      <selection activeCell="F41" sqref="F41"/>
    </sheetView>
  </sheetViews>
  <sheetFormatPr defaultRowHeight="10.5" x14ac:dyDescent="0.15"/>
  <cols>
    <col min="1" max="1" width="3.7109375" style="1" customWidth="1"/>
    <col min="2" max="2" width="18.5703125" style="1" bestFit="1" customWidth="1"/>
    <col min="3" max="3" width="8.7109375" style="2" bestFit="1" customWidth="1"/>
    <col min="4" max="4" width="9.85546875" style="3" bestFit="1" customWidth="1"/>
    <col min="5" max="5" width="7.140625" style="1" customWidth="1"/>
    <col min="6" max="6" width="30" style="1" bestFit="1" customWidth="1"/>
    <col min="7" max="7" width="12" style="1" bestFit="1" customWidth="1"/>
    <col min="8" max="8" width="7.140625" style="4" bestFit="1" customWidth="1"/>
    <col min="9" max="16384" width="9.140625" style="1"/>
  </cols>
  <sheetData>
    <row r="1" spans="1:8" x14ac:dyDescent="0.15">
      <c r="A1" s="1" t="s">
        <v>173</v>
      </c>
    </row>
    <row r="2" spans="1:8" x14ac:dyDescent="0.15">
      <c r="A2" s="1" t="s">
        <v>2</v>
      </c>
    </row>
    <row r="4" spans="1:8" ht="11.25" thickBot="1" x14ac:dyDescent="0.2">
      <c r="C4" s="2" t="s">
        <v>3</v>
      </c>
    </row>
    <row r="5" spans="1:8" x14ac:dyDescent="0.15">
      <c r="A5" s="5" t="s">
        <v>95</v>
      </c>
      <c r="F5" s="6"/>
      <c r="G5" s="7" t="s">
        <v>0</v>
      </c>
      <c r="H5" s="8"/>
    </row>
    <row r="6" spans="1:8" x14ac:dyDescent="0.15">
      <c r="A6" s="1" t="s">
        <v>49</v>
      </c>
      <c r="B6" s="9" t="s">
        <v>4</v>
      </c>
      <c r="C6" s="10">
        <v>263.13</v>
      </c>
      <c r="F6" s="11" t="s">
        <v>176</v>
      </c>
      <c r="G6" s="12">
        <f>SUM(C16:C32)</f>
        <v>74141.16</v>
      </c>
      <c r="H6" s="13">
        <f>+G6/G12</f>
        <v>0.59882990112676626</v>
      </c>
    </row>
    <row r="7" spans="1:8" x14ac:dyDescent="0.15">
      <c r="A7" s="1" t="s">
        <v>50</v>
      </c>
      <c r="B7" s="9" t="s">
        <v>5</v>
      </c>
      <c r="C7" s="10">
        <v>137.78</v>
      </c>
      <c r="F7" s="11" t="s">
        <v>177</v>
      </c>
      <c r="G7" s="12">
        <f>SUM(C46:C53)</f>
        <v>26474.280000000002</v>
      </c>
      <c r="H7" s="13">
        <f>+G7/G12</f>
        <v>0.21382981430021228</v>
      </c>
    </row>
    <row r="8" spans="1:8" x14ac:dyDescent="0.15">
      <c r="A8" s="1" t="s">
        <v>51</v>
      </c>
      <c r="B8" s="9" t="s">
        <v>6</v>
      </c>
      <c r="C8" s="10">
        <v>1101.4000000000001</v>
      </c>
      <c r="F8" s="11" t="s">
        <v>178</v>
      </c>
      <c r="G8" s="12">
        <f>+C40</f>
        <v>15697.75</v>
      </c>
      <c r="H8" s="13">
        <f>+G8/G12</f>
        <v>0.12678898037760261</v>
      </c>
    </row>
    <row r="9" spans="1:8" x14ac:dyDescent="0.15">
      <c r="A9" s="1" t="s">
        <v>52</v>
      </c>
      <c r="B9" s="9" t="s">
        <v>7</v>
      </c>
      <c r="C9" s="10">
        <v>1224.43</v>
      </c>
      <c r="F9" s="11" t="s">
        <v>154</v>
      </c>
      <c r="G9" s="12">
        <f>SUM(C6:C13)</f>
        <v>5240.21</v>
      </c>
      <c r="H9" s="13">
        <f>+G9/G12</f>
        <v>4.2324593197401984E-2</v>
      </c>
    </row>
    <row r="10" spans="1:8" x14ac:dyDescent="0.15">
      <c r="A10" s="1" t="s">
        <v>53</v>
      </c>
      <c r="B10" s="9" t="s">
        <v>8</v>
      </c>
      <c r="C10" s="10">
        <v>568.01</v>
      </c>
      <c r="F10" s="11" t="s">
        <v>96</v>
      </c>
      <c r="G10" s="12">
        <f>+C43</f>
        <v>1866.88</v>
      </c>
      <c r="H10" s="13">
        <f>+G10/G12</f>
        <v>1.5078582069872356E-2</v>
      </c>
    </row>
    <row r="11" spans="1:8" x14ac:dyDescent="0.15">
      <c r="A11" s="1" t="s">
        <v>54</v>
      </c>
      <c r="B11" s="9" t="s">
        <v>9</v>
      </c>
      <c r="C11" s="10">
        <v>762.7</v>
      </c>
      <c r="F11" s="11" t="s">
        <v>179</v>
      </c>
      <c r="G11" s="14">
        <f>SUM(C35:C37)</f>
        <v>389.77000000000004</v>
      </c>
      <c r="H11" s="15">
        <f>+G11/G12</f>
        <v>3.1481289281443631E-3</v>
      </c>
    </row>
    <row r="12" spans="1:8" x14ac:dyDescent="0.15">
      <c r="A12" s="1" t="s">
        <v>55</v>
      </c>
      <c r="B12" s="9" t="s">
        <v>10</v>
      </c>
      <c r="C12" s="10">
        <v>920.91</v>
      </c>
      <c r="F12" s="16"/>
      <c r="G12" s="17">
        <f>SUM(G6:G11)</f>
        <v>123810.05000000002</v>
      </c>
      <c r="H12" s="18">
        <f>SUM(H6:H11)</f>
        <v>0.99999999999999978</v>
      </c>
    </row>
    <row r="13" spans="1:8" x14ac:dyDescent="0.15">
      <c r="A13" s="1" t="s">
        <v>56</v>
      </c>
      <c r="B13" s="9" t="s">
        <v>11</v>
      </c>
      <c r="C13" s="10">
        <v>261.85000000000002</v>
      </c>
      <c r="F13" s="16"/>
      <c r="H13" s="18"/>
    </row>
    <row r="14" spans="1:8" ht="11.25" thickBot="1" x14ac:dyDescent="0.2">
      <c r="B14" s="19" t="s">
        <v>12</v>
      </c>
      <c r="D14" s="20">
        <f>SUM(C6:C13)</f>
        <v>5240.21</v>
      </c>
      <c r="F14" s="21"/>
      <c r="G14" s="22">
        <f>+C56</f>
        <v>123810.05</v>
      </c>
      <c r="H14" s="23"/>
    </row>
    <row r="15" spans="1:8" x14ac:dyDescent="0.15">
      <c r="A15" s="5" t="s">
        <v>94</v>
      </c>
      <c r="G15" s="2"/>
    </row>
    <row r="16" spans="1:8" ht="11.25" thickBot="1" x14ac:dyDescent="0.2">
      <c r="A16" s="9" t="s">
        <v>57</v>
      </c>
      <c r="B16" s="9" t="s">
        <v>92</v>
      </c>
      <c r="C16" s="10">
        <v>27431.11</v>
      </c>
    </row>
    <row r="17" spans="1:8" x14ac:dyDescent="0.15">
      <c r="A17" s="9" t="s">
        <v>58</v>
      </c>
      <c r="B17" s="9" t="s">
        <v>13</v>
      </c>
      <c r="C17" s="10">
        <v>24178.48</v>
      </c>
      <c r="F17" s="24"/>
      <c r="G17" s="7" t="s">
        <v>0</v>
      </c>
      <c r="H17" s="25"/>
    </row>
    <row r="18" spans="1:8" x14ac:dyDescent="0.15">
      <c r="A18" s="9" t="s">
        <v>59</v>
      </c>
      <c r="B18" s="9" t="s">
        <v>14</v>
      </c>
      <c r="C18" s="10">
        <v>8103.91</v>
      </c>
      <c r="F18" s="11" t="s">
        <v>183</v>
      </c>
      <c r="G18" s="12">
        <f>SUM(C16:C20)</f>
        <v>63929.619999999995</v>
      </c>
      <c r="H18" s="13">
        <f>+G18/G22</f>
        <v>0.8014128919305904</v>
      </c>
    </row>
    <row r="19" spans="1:8" x14ac:dyDescent="0.15">
      <c r="A19" s="9" t="s">
        <v>93</v>
      </c>
      <c r="B19" s="9" t="s">
        <v>89</v>
      </c>
      <c r="C19" s="10">
        <v>3990.31</v>
      </c>
      <c r="F19" s="11" t="s">
        <v>180</v>
      </c>
      <c r="G19" s="12">
        <f>SUM(C21:C32)</f>
        <v>10211.539999999999</v>
      </c>
      <c r="H19" s="13">
        <f>+G19/G22</f>
        <v>0.12801045591174953</v>
      </c>
    </row>
    <row r="20" spans="1:8" x14ac:dyDescent="0.15">
      <c r="A20" s="9" t="s">
        <v>60</v>
      </c>
      <c r="B20" s="9" t="s">
        <v>41</v>
      </c>
      <c r="C20" s="10">
        <v>225.81</v>
      </c>
      <c r="F20" s="11" t="s">
        <v>182</v>
      </c>
      <c r="G20" s="12">
        <f>SUM(C6:C13)</f>
        <v>5240.21</v>
      </c>
      <c r="H20" s="13">
        <f>+G20/G22</f>
        <v>6.5690549238734713E-2</v>
      </c>
    </row>
    <row r="21" spans="1:8" x14ac:dyDescent="0.15">
      <c r="A21" s="9" t="s">
        <v>175</v>
      </c>
      <c r="B21" s="9" t="s">
        <v>174</v>
      </c>
      <c r="C21" s="10">
        <v>6</v>
      </c>
      <c r="F21" s="11" t="s">
        <v>181</v>
      </c>
      <c r="G21" s="14">
        <f>SUM(C35:C37)</f>
        <v>389.77000000000004</v>
      </c>
      <c r="H21" s="15">
        <f>+G21/G22</f>
        <v>4.8861029189253159E-3</v>
      </c>
    </row>
    <row r="22" spans="1:8" x14ac:dyDescent="0.15">
      <c r="A22" s="9" t="s">
        <v>61</v>
      </c>
      <c r="B22" s="9" t="s">
        <v>15</v>
      </c>
      <c r="C22" s="10">
        <v>2201.65</v>
      </c>
      <c r="F22" s="11"/>
      <c r="G22" s="17">
        <f>SUM(G18:G21)</f>
        <v>79771.14</v>
      </c>
      <c r="H22" s="18">
        <f>SUM(H18:H21)</f>
        <v>1</v>
      </c>
    </row>
    <row r="23" spans="1:8" ht="11.25" thickBot="1" x14ac:dyDescent="0.2">
      <c r="A23" s="9" t="s">
        <v>62</v>
      </c>
      <c r="B23" s="9" t="s">
        <v>16</v>
      </c>
      <c r="C23" s="10">
        <v>863.97</v>
      </c>
      <c r="F23" s="26"/>
      <c r="G23" s="27"/>
      <c r="H23" s="28"/>
    </row>
    <row r="24" spans="1:8" x14ac:dyDescent="0.15">
      <c r="A24" s="9" t="s">
        <v>63</v>
      </c>
      <c r="B24" s="9" t="s">
        <v>17</v>
      </c>
      <c r="C24" s="10">
        <v>2857.08</v>
      </c>
    </row>
    <row r="25" spans="1:8" x14ac:dyDescent="0.15">
      <c r="A25" s="9" t="s">
        <v>64</v>
      </c>
      <c r="B25" s="9" t="s">
        <v>18</v>
      </c>
      <c r="C25" s="10">
        <v>539.4</v>
      </c>
    </row>
    <row r="26" spans="1:8" x14ac:dyDescent="0.15">
      <c r="A26" s="9" t="s">
        <v>65</v>
      </c>
      <c r="B26" s="9" t="s">
        <v>19</v>
      </c>
      <c r="C26" s="10">
        <v>223.44</v>
      </c>
    </row>
    <row r="27" spans="1:8" x14ac:dyDescent="0.15">
      <c r="A27" s="9" t="s">
        <v>66</v>
      </c>
      <c r="B27" s="9" t="s">
        <v>42</v>
      </c>
      <c r="C27" s="10">
        <v>1446.83</v>
      </c>
    </row>
    <row r="28" spans="1:8" x14ac:dyDescent="0.15">
      <c r="A28" s="9" t="s">
        <v>67</v>
      </c>
      <c r="B28" s="9" t="s">
        <v>20</v>
      </c>
      <c r="C28" s="10">
        <v>1071.8399999999999</v>
      </c>
    </row>
    <row r="29" spans="1:8" x14ac:dyDescent="0.15">
      <c r="A29" s="9" t="s">
        <v>68</v>
      </c>
      <c r="B29" s="9" t="s">
        <v>21</v>
      </c>
      <c r="C29" s="10">
        <v>626.33000000000004</v>
      </c>
    </row>
    <row r="30" spans="1:8" x14ac:dyDescent="0.15">
      <c r="A30" s="9" t="s">
        <v>69</v>
      </c>
      <c r="B30" s="9" t="s">
        <v>22</v>
      </c>
      <c r="C30" s="10">
        <v>185.21</v>
      </c>
    </row>
    <row r="31" spans="1:8" x14ac:dyDescent="0.15">
      <c r="A31" s="9" t="s">
        <v>70</v>
      </c>
      <c r="B31" s="9" t="s">
        <v>143</v>
      </c>
      <c r="C31" s="10">
        <v>28.19</v>
      </c>
    </row>
    <row r="32" spans="1:8" x14ac:dyDescent="0.15">
      <c r="A32" s="9" t="s">
        <v>71</v>
      </c>
      <c r="B32" s="9" t="s">
        <v>43</v>
      </c>
      <c r="C32" s="10">
        <v>161.6</v>
      </c>
    </row>
    <row r="33" spans="1:8" x14ac:dyDescent="0.15">
      <c r="B33" s="19" t="s">
        <v>12</v>
      </c>
      <c r="D33" s="3">
        <f>SUM(C16:C32)</f>
        <v>74141.16</v>
      </c>
    </row>
    <row r="34" spans="1:8" x14ac:dyDescent="0.15">
      <c r="A34" s="5" t="s">
        <v>23</v>
      </c>
    </row>
    <row r="35" spans="1:8" x14ac:dyDescent="0.15">
      <c r="A35" s="9" t="s">
        <v>72</v>
      </c>
      <c r="B35" s="9" t="s">
        <v>24</v>
      </c>
      <c r="C35" s="10">
        <v>109.53</v>
      </c>
    </row>
    <row r="36" spans="1:8" ht="11.25" thickBot="1" x14ac:dyDescent="0.2">
      <c r="A36" s="9" t="s">
        <v>73</v>
      </c>
      <c r="B36" s="9" t="s">
        <v>25</v>
      </c>
      <c r="C36" s="10">
        <v>212.18</v>
      </c>
    </row>
    <row r="37" spans="1:8" x14ac:dyDescent="0.15">
      <c r="A37" s="9" t="s">
        <v>74</v>
      </c>
      <c r="B37" s="9" t="s">
        <v>44</v>
      </c>
      <c r="C37" s="10">
        <v>68.06</v>
      </c>
      <c r="F37" s="29" t="s">
        <v>26</v>
      </c>
      <c r="G37" s="7" t="s">
        <v>0</v>
      </c>
      <c r="H37" s="25"/>
    </row>
    <row r="38" spans="1:8" x14ac:dyDescent="0.15">
      <c r="B38" s="19" t="s">
        <v>12</v>
      </c>
      <c r="D38" s="3">
        <f>SUM(C35:C37)</f>
        <v>389.77000000000004</v>
      </c>
      <c r="F38" s="11" t="s">
        <v>184</v>
      </c>
      <c r="G38" s="12">
        <f>+G49</f>
        <v>28618.800000000003</v>
      </c>
      <c r="H38" s="13">
        <f>+G38/G41</f>
        <v>0.64985259626089764</v>
      </c>
    </row>
    <row r="39" spans="1:8" x14ac:dyDescent="0.15">
      <c r="A39" s="5" t="s">
        <v>90</v>
      </c>
      <c r="F39" s="11" t="s">
        <v>185</v>
      </c>
      <c r="G39" s="12">
        <f>+G46</f>
        <v>13553.23</v>
      </c>
      <c r="H39" s="13">
        <f>+G39/G41</f>
        <v>0.30775580049551637</v>
      </c>
    </row>
    <row r="40" spans="1:8" x14ac:dyDescent="0.15">
      <c r="A40" s="9" t="s">
        <v>75</v>
      </c>
      <c r="B40" s="9" t="s">
        <v>76</v>
      </c>
      <c r="C40" s="10">
        <v>15697.75</v>
      </c>
      <c r="F40" s="11" t="s">
        <v>186</v>
      </c>
      <c r="G40" s="14">
        <f>+C43</f>
        <v>1866.88</v>
      </c>
      <c r="H40" s="15">
        <f>+G40/G41</f>
        <v>4.2391603243586193E-2</v>
      </c>
    </row>
    <row r="41" spans="1:8" x14ac:dyDescent="0.15">
      <c r="B41" s="19" t="s">
        <v>12</v>
      </c>
      <c r="D41" s="3">
        <f>+C40</f>
        <v>15697.75</v>
      </c>
      <c r="F41" s="11"/>
      <c r="G41" s="17">
        <f>SUM(G37:G40)</f>
        <v>44038.909999999996</v>
      </c>
      <c r="H41" s="18">
        <f>SUM(H37:H40)</f>
        <v>1.0000000000000002</v>
      </c>
    </row>
    <row r="42" spans="1:8" ht="11.25" thickBot="1" x14ac:dyDescent="0.2">
      <c r="A42" s="5" t="s">
        <v>27</v>
      </c>
      <c r="F42" s="26"/>
      <c r="G42" s="27"/>
      <c r="H42" s="28"/>
    </row>
    <row r="43" spans="1:8" x14ac:dyDescent="0.15">
      <c r="A43" s="30" t="s">
        <v>77</v>
      </c>
      <c r="B43" s="31" t="s">
        <v>28</v>
      </c>
      <c r="C43" s="10">
        <v>1866.88</v>
      </c>
    </row>
    <row r="44" spans="1:8" x14ac:dyDescent="0.15">
      <c r="B44" s="19" t="s">
        <v>12</v>
      </c>
      <c r="D44" s="3">
        <f>+C43</f>
        <v>1866.88</v>
      </c>
    </row>
    <row r="45" spans="1:8" x14ac:dyDescent="0.15">
      <c r="A45" s="5" t="s">
        <v>29</v>
      </c>
      <c r="F45" s="1" t="s">
        <v>31</v>
      </c>
      <c r="G45" s="32">
        <f>+C40</f>
        <v>15697.75</v>
      </c>
    </row>
    <row r="46" spans="1:8" x14ac:dyDescent="0.15">
      <c r="A46" s="9" t="s">
        <v>88</v>
      </c>
      <c r="B46" s="9" t="s">
        <v>45</v>
      </c>
      <c r="C46" s="10">
        <v>7.71</v>
      </c>
      <c r="F46" s="1" t="s">
        <v>32</v>
      </c>
      <c r="G46" s="32">
        <v>13553.23</v>
      </c>
    </row>
    <row r="47" spans="1:8" x14ac:dyDescent="0.15">
      <c r="A47" s="9" t="s">
        <v>78</v>
      </c>
      <c r="B47" s="9" t="s">
        <v>30</v>
      </c>
      <c r="C47" s="10">
        <v>1621.04</v>
      </c>
      <c r="F47" s="1" t="s">
        <v>34</v>
      </c>
      <c r="G47" s="32">
        <f>+G45-G46</f>
        <v>2144.5200000000004</v>
      </c>
    </row>
    <row r="48" spans="1:8" x14ac:dyDescent="0.15">
      <c r="A48" s="9" t="s">
        <v>79</v>
      </c>
      <c r="B48" s="9" t="s">
        <v>80</v>
      </c>
      <c r="C48" s="10">
        <v>221.23</v>
      </c>
      <c r="F48" s="1" t="s">
        <v>91</v>
      </c>
      <c r="G48" s="14">
        <f>+D54</f>
        <v>26474.280000000002</v>
      </c>
    </row>
    <row r="49" spans="1:7" x14ac:dyDescent="0.15">
      <c r="A49" s="9" t="s">
        <v>81</v>
      </c>
      <c r="B49" s="9" t="s">
        <v>33</v>
      </c>
      <c r="C49" s="10">
        <v>8165.78</v>
      </c>
      <c r="F49" s="1" t="s">
        <v>36</v>
      </c>
      <c r="G49" s="3">
        <f>+G47+G48</f>
        <v>28618.800000000003</v>
      </c>
    </row>
    <row r="50" spans="1:7" x14ac:dyDescent="0.15">
      <c r="A50" s="9" t="s">
        <v>82</v>
      </c>
      <c r="B50" s="9" t="s">
        <v>83</v>
      </c>
      <c r="C50" s="10">
        <v>3159.19</v>
      </c>
    </row>
    <row r="51" spans="1:7" x14ac:dyDescent="0.15">
      <c r="A51" s="9" t="s">
        <v>84</v>
      </c>
      <c r="B51" s="9" t="s">
        <v>35</v>
      </c>
      <c r="C51" s="10">
        <v>2473.44</v>
      </c>
    </row>
    <row r="52" spans="1:7" x14ac:dyDescent="0.15">
      <c r="A52" s="9" t="s">
        <v>85</v>
      </c>
      <c r="B52" s="9" t="s">
        <v>86</v>
      </c>
      <c r="C52" s="10">
        <v>9062.1200000000008</v>
      </c>
      <c r="E52" s="3"/>
    </row>
    <row r="53" spans="1:7" x14ac:dyDescent="0.15">
      <c r="A53" s="9" t="s">
        <v>87</v>
      </c>
      <c r="B53" s="9" t="s">
        <v>37</v>
      </c>
      <c r="C53" s="10">
        <v>1763.77</v>
      </c>
    </row>
    <row r="54" spans="1:7" x14ac:dyDescent="0.15">
      <c r="B54" s="19" t="s">
        <v>12</v>
      </c>
      <c r="D54" s="20">
        <f>SUM(C46:C53)</f>
        <v>26474.280000000002</v>
      </c>
    </row>
    <row r="56" spans="1:7" x14ac:dyDescent="0.15">
      <c r="A56" s="19" t="s">
        <v>38</v>
      </c>
      <c r="B56" s="1" t="s">
        <v>39</v>
      </c>
      <c r="C56" s="2">
        <f>SUM(C6:C55)</f>
        <v>123810.05</v>
      </c>
      <c r="D56" s="3">
        <f>SUM(D6:D55)</f>
        <v>123810.05000000002</v>
      </c>
    </row>
    <row r="57" spans="1:7" x14ac:dyDescent="0.15">
      <c r="B57" s="33"/>
    </row>
    <row r="59" spans="1:7" x14ac:dyDescent="0.15">
      <c r="C59" s="34" t="s">
        <v>40</v>
      </c>
      <c r="D59" s="35">
        <f>+G22+G41</f>
        <v>123810.04999999999</v>
      </c>
    </row>
  </sheetData>
  <phoneticPr fontId="2" type="noConversion"/>
  <pageMargins left="0.5" right="0.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Charts</vt:lpstr>
      <vt:lpstr>Table7ws</vt:lpstr>
      <vt:lpstr>Charts!_Toc31720530</vt:lpstr>
      <vt:lpstr>Charts!Print_Area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2022-11-15T22:09:18Z</cp:lastPrinted>
  <dcterms:created xsi:type="dcterms:W3CDTF">1996-11-12T18:09:47Z</dcterms:created>
  <dcterms:modified xsi:type="dcterms:W3CDTF">2022-11-15T22:09:29Z</dcterms:modified>
</cp:coreProperties>
</file>